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TL_Info" sheetId="2" r:id="rId1"/>
    <sheet name="G2" sheetId="7" r:id="rId2"/>
    <sheet name="CT_type" sheetId="8" r:id="rId3"/>
    <sheet name="CT &gt; CL-T" sheetId="6" r:id="rId4"/>
    <sheet name="Overview_Setup" sheetId="4" r:id="rId5"/>
    <sheet name="Detail_Setup" sheetId="11" r:id="rId6"/>
  </sheets>
  <calcPr calcId="152511"/>
</workbook>
</file>

<file path=xl/calcChain.xml><?xml version="1.0" encoding="utf-8"?>
<calcChain xmlns="http://schemas.openxmlformats.org/spreadsheetml/2006/main">
  <c r="H3" i="11" l="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0" i="11"/>
  <c r="G49" i="11"/>
  <c r="G44" i="11"/>
  <c r="G43" i="11"/>
  <c r="G42" i="11"/>
  <c r="G40" i="11"/>
  <c r="G39" i="11"/>
  <c r="G38" i="11"/>
  <c r="G37" i="11"/>
  <c r="G36" i="11"/>
  <c r="G35" i="11"/>
  <c r="G34" i="11"/>
  <c r="G33" i="11"/>
  <c r="G32" i="11"/>
  <c r="G30" i="11"/>
  <c r="G29" i="11"/>
  <c r="G28" i="11"/>
  <c r="G26" i="11"/>
  <c r="G25" i="11"/>
  <c r="G24" i="11"/>
  <c r="G23" i="11"/>
  <c r="G22" i="11"/>
  <c r="G21" i="11"/>
  <c r="G18" i="11"/>
  <c r="G16" i="11"/>
  <c r="G15" i="11"/>
  <c r="G14" i="11"/>
  <c r="G12" i="11"/>
  <c r="G11" i="11"/>
  <c r="G10" i="11"/>
  <c r="G9" i="11"/>
  <c r="G5" i="11"/>
  <c r="G4" i="11"/>
  <c r="G3" i="11"/>
  <c r="G2" i="11"/>
</calcChain>
</file>

<file path=xl/sharedStrings.xml><?xml version="1.0" encoding="utf-8"?>
<sst xmlns="http://schemas.openxmlformats.org/spreadsheetml/2006/main" count="5632" uniqueCount="1048">
  <si>
    <t>Setup 1</t>
  </si>
  <si>
    <t>Setup 2</t>
  </si>
  <si>
    <t>Setup 3</t>
  </si>
  <si>
    <t>Setup 4</t>
  </si>
  <si>
    <t>Item</t>
  </si>
  <si>
    <t>Setups</t>
  </si>
  <si>
    <t>TypeItem</t>
  </si>
  <si>
    <t>QtyItem</t>
  </si>
  <si>
    <t>TL</t>
  </si>
  <si>
    <t>4022 481 4718/3</t>
  </si>
  <si>
    <t>TL01870</t>
  </si>
  <si>
    <t>4022 481 4721/3</t>
  </si>
  <si>
    <t>4022 620 1878/2 SYS</t>
  </si>
  <si>
    <t>TL03013</t>
  </si>
  <si>
    <t>4022 621 7597/3</t>
  </si>
  <si>
    <t>4022 631 1606/5</t>
  </si>
  <si>
    <t>4022 631 1660/5</t>
  </si>
  <si>
    <t>4022 642 9957/2</t>
  </si>
  <si>
    <t>TL02687</t>
  </si>
  <si>
    <t>4022 642 9975/2</t>
  </si>
  <si>
    <t>A925-91256-200-00/C</t>
  </si>
  <si>
    <t>TL01972</t>
  </si>
  <si>
    <t>D534-75958-200-00/B</t>
  </si>
  <si>
    <t>TL02459</t>
  </si>
  <si>
    <t>D575-74189-200-00</t>
  </si>
  <si>
    <t>TL02200</t>
  </si>
  <si>
    <t>D925-90152-200-00/B</t>
  </si>
  <si>
    <t>F255-76245-200-00</t>
  </si>
  <si>
    <t>TL02799</t>
  </si>
  <si>
    <t>F575-73125-202-00</t>
  </si>
  <si>
    <t>TL02253</t>
  </si>
  <si>
    <t>S321F3012201/--D</t>
  </si>
  <si>
    <t>TL01903</t>
  </si>
  <si>
    <t>V532-72365-330-00/A00</t>
  </si>
  <si>
    <t>TL02225</t>
  </si>
  <si>
    <t>V532-74285-200-00/A00</t>
  </si>
  <si>
    <t>V532-74285-202-00/A00</t>
  </si>
  <si>
    <t>V532-74285-204-00/A00</t>
  </si>
  <si>
    <t>V532-74285-206-00/B00</t>
  </si>
  <si>
    <t>V532-74285-210-00/A00</t>
  </si>
  <si>
    <t>TL02328</t>
  </si>
  <si>
    <t>V532-77365-200-00/A00</t>
  </si>
  <si>
    <t>V532-77365-202-00/A00</t>
  </si>
  <si>
    <t>V532-77365-203-00/A00</t>
  </si>
  <si>
    <t>V532-77365-204-00/A00</t>
  </si>
  <si>
    <t>V532-77365-206-00/A00</t>
  </si>
  <si>
    <t>V532-77365-208-00/A00</t>
  </si>
  <si>
    <t>V532-90663-400-00</t>
  </si>
  <si>
    <t>V532-90663-401-00</t>
  </si>
  <si>
    <t>V532-90663-402-00</t>
  </si>
  <si>
    <t>V532-90663-403-00</t>
  </si>
  <si>
    <t>V532-91113-400-00</t>
  </si>
  <si>
    <t>V532-91113-402-00</t>
  </si>
  <si>
    <t>V534-90548-200-00</t>
  </si>
  <si>
    <t>TL02380</t>
  </si>
  <si>
    <t>V534-90548-202-00</t>
  </si>
  <si>
    <t>V534-90548-208-00</t>
  </si>
  <si>
    <t>V539-70172-200-00</t>
  </si>
  <si>
    <t>TL02616</t>
  </si>
  <si>
    <t>V539-70172-200-00/A00</t>
  </si>
  <si>
    <t>V539-70172-202-00</t>
  </si>
  <si>
    <t>V539-70172-202-00/A00</t>
  </si>
  <si>
    <t>V539-70172-204-00</t>
  </si>
  <si>
    <t>V539-70172-204-00/A00</t>
  </si>
  <si>
    <t>V575-92453-204-00</t>
  </si>
  <si>
    <t>TL02657</t>
  </si>
  <si>
    <t>V575-92453-205-00</t>
  </si>
  <si>
    <t>V575-94453-200-00/C00</t>
  </si>
  <si>
    <t>TL02932</t>
  </si>
  <si>
    <t>V575-94453-201-00/C00</t>
  </si>
  <si>
    <t>V575-94462-200-00/E00</t>
  </si>
  <si>
    <t>TL02887</t>
  </si>
  <si>
    <t>V575-94462-201-00/E00</t>
  </si>
  <si>
    <t>V575-94463-200-00/D00</t>
  </si>
  <si>
    <t>V575-94463-201-00/D00</t>
  </si>
  <si>
    <t>TA</t>
  </si>
  <si>
    <t>Qty</t>
  </si>
  <si>
    <t>TA10650</t>
  </si>
  <si>
    <t>TA10646</t>
  </si>
  <si>
    <t>TA10647</t>
  </si>
  <si>
    <t>TA10648</t>
  </si>
  <si>
    <t>TA10649</t>
  </si>
  <si>
    <t>TA08977</t>
  </si>
  <si>
    <t>TA02111</t>
  </si>
  <si>
    <t>TA12097</t>
  </si>
  <si>
    <t>TA04315</t>
  </si>
  <si>
    <t>TA07252</t>
  </si>
  <si>
    <t>TA10645</t>
  </si>
  <si>
    <t>TA10667</t>
  </si>
  <si>
    <t>TA11357</t>
  </si>
  <si>
    <t>TA01762</t>
  </si>
  <si>
    <t>TA10653</t>
  </si>
  <si>
    <t>TA10469</t>
  </si>
  <si>
    <t>TA07634</t>
  </si>
  <si>
    <t>TA10631</t>
  </si>
  <si>
    <t>TA07635</t>
  </si>
  <si>
    <t>TA08147</t>
  </si>
  <si>
    <t>TA09618</t>
  </si>
  <si>
    <t>TA09624</t>
  </si>
  <si>
    <t>TA10043</t>
  </si>
  <si>
    <t>TA12129</t>
  </si>
  <si>
    <t>TA05599</t>
  </si>
  <si>
    <t>TA08964</t>
  </si>
  <si>
    <t>TA08922</t>
  </si>
  <si>
    <t>TA04380</t>
  </si>
  <si>
    <t>TA07637</t>
  </si>
  <si>
    <t>TA10072</t>
  </si>
  <si>
    <t>TA09554</t>
  </si>
  <si>
    <t>TA10077</t>
  </si>
  <si>
    <t>TA10052</t>
  </si>
  <si>
    <t>TA10675</t>
  </si>
  <si>
    <t>TA12120</t>
  </si>
  <si>
    <t>TA07642</t>
  </si>
  <si>
    <t>TA10651</t>
  </si>
  <si>
    <t>TA02805</t>
  </si>
  <si>
    <t>TA11237</t>
  </si>
  <si>
    <t>TA09616</t>
  </si>
  <si>
    <t>TA08827</t>
  </si>
  <si>
    <t>TA09283</t>
  </si>
  <si>
    <t>TA03331</t>
  </si>
  <si>
    <t>TA01944</t>
  </si>
  <si>
    <t>TA10475</t>
  </si>
  <si>
    <t>TA05020</t>
  </si>
  <si>
    <t>TA10471</t>
  </si>
  <si>
    <t>TA08911</t>
  </si>
  <si>
    <t>TA10772</t>
  </si>
  <si>
    <t>TA09954</t>
  </si>
  <si>
    <t>TA09247</t>
  </si>
  <si>
    <t>TA08919</t>
  </si>
  <si>
    <t>TA00367</t>
  </si>
  <si>
    <t>TA04297</t>
  </si>
  <si>
    <t>TA09712</t>
  </si>
  <si>
    <t>TA16051</t>
  </si>
  <si>
    <t>TA08849</t>
  </si>
  <si>
    <t>TA10625</t>
  </si>
  <si>
    <t>TA09204</t>
  </si>
  <si>
    <t>TA07365</t>
  </si>
  <si>
    <t>TA02099</t>
  </si>
  <si>
    <t>TA10065</t>
  </si>
  <si>
    <t>TA10742</t>
  </si>
  <si>
    <t>TA08854</t>
  </si>
  <si>
    <t>TA11607</t>
  </si>
  <si>
    <t>TA10743</t>
  </si>
  <si>
    <t>TA10744</t>
  </si>
  <si>
    <t>TA10474</t>
  </si>
  <si>
    <t>TA00144</t>
  </si>
  <si>
    <t>TA10045</t>
  </si>
  <si>
    <t>TA09285</t>
  </si>
  <si>
    <t>TA10506</t>
  </si>
  <si>
    <t>TA15200</t>
  </si>
  <si>
    <t>TA10699</t>
  </si>
  <si>
    <t>TA01485</t>
  </si>
  <si>
    <t>TA08917</t>
  </si>
  <si>
    <t>TA00583</t>
  </si>
  <si>
    <t>TA03022</t>
  </si>
  <si>
    <t>TA02707</t>
  </si>
  <si>
    <t>TA04561</t>
  </si>
  <si>
    <t>TA10714</t>
  </si>
  <si>
    <t>TA12234</t>
  </si>
  <si>
    <t>TA10156</t>
  </si>
  <si>
    <t>TA07218</t>
  </si>
  <si>
    <t>TA12080</t>
  </si>
  <si>
    <t>TA08153</t>
  </si>
  <si>
    <t>TA09555</t>
  </si>
  <si>
    <t>TA12245</t>
  </si>
  <si>
    <t>TA10627</t>
  </si>
  <si>
    <t>TA02963</t>
  </si>
  <si>
    <t>TA00115</t>
  </si>
  <si>
    <t>TA02354</t>
  </si>
  <si>
    <t>TA12075</t>
  </si>
  <si>
    <t>TA03202</t>
  </si>
  <si>
    <t>TA00590</t>
  </si>
  <si>
    <t>TA10069</t>
  </si>
  <si>
    <t>TA11756</t>
  </si>
  <si>
    <t>TA04374</t>
  </si>
  <si>
    <t>TA11512</t>
  </si>
  <si>
    <t>TA03203</t>
  </si>
  <si>
    <t>TA10047</t>
  </si>
  <si>
    <t>TA10075</t>
  </si>
  <si>
    <t>TA08835</t>
  </si>
  <si>
    <t>TA10143</t>
  </si>
  <si>
    <t>TA09952</t>
  </si>
  <si>
    <t>TA09953</t>
  </si>
  <si>
    <t>TA10053</t>
  </si>
  <si>
    <t>TA11533</t>
  </si>
  <si>
    <t>TA11900</t>
  </si>
  <si>
    <t>TA12571</t>
  </si>
  <si>
    <t>TA10468</t>
  </si>
  <si>
    <t>TA02378</t>
  </si>
  <si>
    <t>TA08923</t>
  </si>
  <si>
    <t>TA09203</t>
  </si>
  <si>
    <t>TA10046</t>
  </si>
  <si>
    <t>TA10064</t>
  </si>
  <si>
    <t>TA12079</t>
  </si>
  <si>
    <t>TA03317</t>
  </si>
  <si>
    <t>TA10698</t>
  </si>
  <si>
    <t>TA08910</t>
  </si>
  <si>
    <t>TA11377</t>
  </si>
  <si>
    <t>TA09059</t>
  </si>
  <si>
    <t>TA02836</t>
  </si>
  <si>
    <t>TA00923</t>
  </si>
  <si>
    <t>TA09844</t>
  </si>
  <si>
    <t>TA09427</t>
  </si>
  <si>
    <t>TA03321</t>
  </si>
  <si>
    <t>TA02213</t>
  </si>
  <si>
    <t>TA07469</t>
  </si>
  <si>
    <t>TA02574</t>
  </si>
  <si>
    <t>TA02421</t>
  </si>
  <si>
    <t>TA02422</t>
  </si>
  <si>
    <t>TA02105</t>
  </si>
  <si>
    <t>TA00901</t>
  </si>
  <si>
    <t>TA02825</t>
  </si>
  <si>
    <t>TA03122</t>
  </si>
  <si>
    <t>TA11594</t>
  </si>
  <si>
    <t>TA10904</t>
  </si>
  <si>
    <t>TA10715</t>
  </si>
  <si>
    <t>TA00122</t>
  </si>
  <si>
    <t>TA08831</t>
  </si>
  <si>
    <t>TA09950</t>
  </si>
  <si>
    <t>TA02104</t>
  </si>
  <si>
    <t>TA02824</t>
  </si>
  <si>
    <t>TA00359</t>
  </si>
  <si>
    <t>TA09642</t>
  </si>
  <si>
    <t>TA10716</t>
  </si>
  <si>
    <t>TA11894</t>
  </si>
  <si>
    <t>TA12562</t>
  </si>
  <si>
    <t>TA10070</t>
  </si>
  <si>
    <t>TA10058</t>
  </si>
  <si>
    <t>SFD</t>
  </si>
  <si>
    <t>Machine</t>
  </si>
  <si>
    <t>845, 846</t>
  </si>
  <si>
    <t>Special</t>
  </si>
  <si>
    <t>?</t>
  </si>
  <si>
    <t>SDF001268/C</t>
  </si>
  <si>
    <t>SFD001267/B</t>
  </si>
  <si>
    <t>Setup</t>
  </si>
  <si>
    <t>CT61736</t>
  </si>
  <si>
    <t>CT82871</t>
  </si>
  <si>
    <t>CT62872</t>
  </si>
  <si>
    <t>CT18006</t>
  </si>
  <si>
    <t>CT62873</t>
  </si>
  <si>
    <t>CT62874</t>
  </si>
  <si>
    <t>CT82876</t>
  </si>
  <si>
    <t>CT62868</t>
  </si>
  <si>
    <t>CT62869</t>
  </si>
  <si>
    <t>CT62870</t>
  </si>
  <si>
    <t>SFD000509/A</t>
  </si>
  <si>
    <t>CT18029</t>
  </si>
  <si>
    <t>CT62943</t>
  </si>
  <si>
    <t>CT18028</t>
  </si>
  <si>
    <t>CT18002</t>
  </si>
  <si>
    <t>CT08597</t>
  </si>
  <si>
    <t>CT62949</t>
  </si>
  <si>
    <t>Kroko</t>
  </si>
  <si>
    <t>SFD001285/D</t>
  </si>
  <si>
    <t>SFD001286/C</t>
  </si>
  <si>
    <t>CT62876</t>
  </si>
  <si>
    <t>SFD000303/A</t>
  </si>
  <si>
    <t>CT18000</t>
  </si>
  <si>
    <t>CT18001</t>
  </si>
  <si>
    <t>CT18002 (3x)</t>
  </si>
  <si>
    <t>CT08597 (3x)</t>
  </si>
  <si>
    <t>CT05594</t>
  </si>
  <si>
    <t>CT62742</t>
  </si>
  <si>
    <t>SFD000304/A</t>
  </si>
  <si>
    <t>CT62762</t>
  </si>
  <si>
    <t>SFD001028/B</t>
  </si>
  <si>
    <t>CT61801</t>
  </si>
  <si>
    <t>CT05487</t>
  </si>
  <si>
    <t>CT05486</t>
  </si>
  <si>
    <t>SFD000154/B</t>
  </si>
  <si>
    <t>SFD001813/B</t>
  </si>
  <si>
    <t>CT</t>
  </si>
  <si>
    <t>CT05475 (4x)</t>
  </si>
  <si>
    <t>CT05457</t>
  </si>
  <si>
    <t>CT61944</t>
  </si>
  <si>
    <t>CT61945</t>
  </si>
  <si>
    <t>CT05573 (12x)</t>
  </si>
  <si>
    <t>SFD001062/B</t>
  </si>
  <si>
    <t>CT61807</t>
  </si>
  <si>
    <t>SFD001817/D</t>
  </si>
  <si>
    <t>CL-T.31.47.395</t>
  </si>
  <si>
    <t>CL-T.18.40.400</t>
  </si>
  <si>
    <t>CL-T.83.70.090</t>
  </si>
  <si>
    <t>CL-T.44.77.130</t>
  </si>
  <si>
    <t>CT62609</t>
  </si>
  <si>
    <t>CL-T.37.25.102</t>
  </si>
  <si>
    <t>SFD001820/B</t>
  </si>
  <si>
    <t>CT61967</t>
  </si>
  <si>
    <t>SFD001715/B</t>
  </si>
  <si>
    <t>SFD001111/C</t>
  </si>
  <si>
    <t>CT61218</t>
  </si>
  <si>
    <t>CT18007</t>
  </si>
  <si>
    <t>CL-T.37.20.102</t>
  </si>
  <si>
    <t>SFD000456/A</t>
  </si>
  <si>
    <t>CT62820</t>
  </si>
  <si>
    <t>845, 846, 848</t>
  </si>
  <si>
    <t>SFD000842/A</t>
  </si>
  <si>
    <t>CT18003 (3x)</t>
  </si>
  <si>
    <t>CT18003</t>
  </si>
  <si>
    <t>CL-T.83.40.170</t>
  </si>
  <si>
    <t>CT08598 (3x)</t>
  </si>
  <si>
    <t>CT08598</t>
  </si>
  <si>
    <t>CL-T.44.77.170</t>
  </si>
  <si>
    <t>CT63066</t>
  </si>
  <si>
    <t>SFD000815/A</t>
  </si>
  <si>
    <t>CT63064</t>
  </si>
  <si>
    <t>CT18026</t>
  </si>
  <si>
    <t>CL-T.18.40.410</t>
  </si>
  <si>
    <t>CT05433 (2x)</t>
  </si>
  <si>
    <t>CT05435 (4x)</t>
  </si>
  <si>
    <t>CT05433</t>
  </si>
  <si>
    <t>CT05435</t>
  </si>
  <si>
    <t>CL-T.83.35.101</t>
  </si>
  <si>
    <t>CL-T.83.35.200</t>
  </si>
  <si>
    <t>CT62624</t>
  </si>
  <si>
    <t>CT62927</t>
  </si>
  <si>
    <t>CL-T.31.36.360</t>
  </si>
  <si>
    <t>SFD000784/A</t>
  </si>
  <si>
    <t>CT62957</t>
  </si>
  <si>
    <t>SFD000864/A</t>
  </si>
  <si>
    <t>CT63083</t>
  </si>
  <si>
    <t>SFD001120/D</t>
  </si>
  <si>
    <t>SFD001121/E</t>
  </si>
  <si>
    <t>CT61217</t>
  </si>
  <si>
    <t>SFD001122/C</t>
  </si>
  <si>
    <t>SFD001123/C</t>
  </si>
  <si>
    <t>CT62705</t>
  </si>
  <si>
    <t>SFD001124/C</t>
  </si>
  <si>
    <t>SFD001125/C</t>
  </si>
  <si>
    <t>SFD001879/B</t>
  </si>
  <si>
    <t>CT18030</t>
  </si>
  <si>
    <t>CL-T.41.11.125</t>
  </si>
  <si>
    <t>CT62532</t>
  </si>
  <si>
    <t>CT18031</t>
  </si>
  <si>
    <t>CT18031 (2x)</t>
  </si>
  <si>
    <t>CT05457 (2x)</t>
  </si>
  <si>
    <t>SFD001880</t>
  </si>
  <si>
    <t>CT62616</t>
  </si>
  <si>
    <t>SFD001883</t>
  </si>
  <si>
    <t>CT62678</t>
  </si>
  <si>
    <t>SFD001884</t>
  </si>
  <si>
    <t>SFD001885</t>
  </si>
  <si>
    <t>SFD001886</t>
  </si>
  <si>
    <t>SFD000133</t>
  </si>
  <si>
    <t>CT18030 (2x)</t>
  </si>
  <si>
    <t>CT61913</t>
  </si>
  <si>
    <t>CT61914</t>
  </si>
  <si>
    <t>CL-T.17.20.102</t>
  </si>
  <si>
    <t>SFD001368</t>
  </si>
  <si>
    <t>CT61916</t>
  </si>
  <si>
    <t>CT61917</t>
  </si>
  <si>
    <t>CT62877</t>
  </si>
  <si>
    <t>CT62846</t>
  </si>
  <si>
    <t>CT62853</t>
  </si>
  <si>
    <t>SFD000390/A</t>
  </si>
  <si>
    <t>CT18034</t>
  </si>
  <si>
    <t>CT08941</t>
  </si>
  <si>
    <t>SFD000389/A</t>
  </si>
  <si>
    <t>SFD000387/B</t>
  </si>
  <si>
    <t>SFD000463/B</t>
  </si>
  <si>
    <t>SFD000597/A</t>
  </si>
  <si>
    <t>CT61701 (2x)</t>
  </si>
  <si>
    <t>SFD000603/A</t>
  </si>
  <si>
    <t>Ccn</t>
  </si>
  <si>
    <t>Unique wo+oper</t>
  </si>
  <si>
    <t>Wo Num</t>
  </si>
  <si>
    <t>Wo Line</t>
  </si>
  <si>
    <t>Description</t>
  </si>
  <si>
    <t>In SFD overview</t>
  </si>
  <si>
    <t>Gtc</t>
  </si>
  <si>
    <t>Ord Qty</t>
  </si>
  <si>
    <t>Scrap Qty</t>
  </si>
  <si>
    <t>Compl Qty</t>
  </si>
  <si>
    <t>Oper.</t>
  </si>
  <si>
    <t>Wc</t>
  </si>
  <si>
    <t>Mach Su</t>
  </si>
  <si>
    <t>Mach Run</t>
  </si>
  <si>
    <t>Um</t>
  </si>
  <si>
    <t>Est Mach Hrs</t>
  </si>
  <si>
    <t>Act Mach Hrs</t>
  </si>
  <si>
    <t>VC/NC</t>
  </si>
  <si>
    <t>First Date</t>
  </si>
  <si>
    <t>Last Date</t>
  </si>
  <si>
    <t>Lab Tran Date</t>
  </si>
  <si>
    <t>Weeknum</t>
  </si>
  <si>
    <t>Month</t>
  </si>
  <si>
    <t>Year</t>
  </si>
  <si>
    <t>Year-Week</t>
  </si>
  <si>
    <t>Year-Month</t>
  </si>
  <si>
    <t>Emp Num</t>
  </si>
  <si>
    <t>Name</t>
  </si>
  <si>
    <t>Lab Hours Corrected for No_Emp</t>
  </si>
  <si>
    <t>count record</t>
  </si>
  <si>
    <t>No_Empl</t>
  </si>
  <si>
    <t>1000</t>
  </si>
  <si>
    <t>181584  30</t>
  </si>
  <si>
    <t>181584</t>
  </si>
  <si>
    <t>0001</t>
  </si>
  <si>
    <t>BRACKET-UNICORN</t>
  </si>
  <si>
    <t>A350</t>
  </si>
  <si>
    <t xml:space="preserve">  30</t>
  </si>
  <si>
    <t>1200G350</t>
  </si>
  <si>
    <t>MN</t>
  </si>
  <si>
    <t>100%</t>
  </si>
  <si>
    <t>2019-52</t>
  </si>
  <si>
    <t>2019-12</t>
  </si>
  <si>
    <t>999908</t>
  </si>
  <si>
    <t>Onb. Auto Flex</t>
  </si>
  <si>
    <t>188588  85</t>
  </si>
  <si>
    <t>188588</t>
  </si>
  <si>
    <t>NXT WS MK4I PPL TOP BLOCK</t>
  </si>
  <si>
    <t>NXT</t>
  </si>
  <si>
    <t xml:space="preserve">  85</t>
  </si>
  <si>
    <t>184909  30</t>
  </si>
  <si>
    <t>184909</t>
  </si>
  <si>
    <t>BRACKET-F/S UPR LIR-5</t>
  </si>
  <si>
    <t>187168  40</t>
  </si>
  <si>
    <t>187168</t>
  </si>
  <si>
    <t>COUNTERSPLICE UPR PAX</t>
  </si>
  <si>
    <t xml:space="preserve">  40</t>
  </si>
  <si>
    <t>187169  40</t>
  </si>
  <si>
    <t>187169</t>
  </si>
  <si>
    <t>187598  85</t>
  </si>
  <si>
    <t>187598</t>
  </si>
  <si>
    <t>105%</t>
  </si>
  <si>
    <t>187322  35</t>
  </si>
  <si>
    <t>187322</t>
  </si>
  <si>
    <t>TI CLIP</t>
  </si>
  <si>
    <t xml:space="preserve">  35</t>
  </si>
  <si>
    <t>2019-51</t>
  </si>
  <si>
    <t>188235  20</t>
  </si>
  <si>
    <t>188235</t>
  </si>
  <si>
    <t>BRACKET ASSY</t>
  </si>
  <si>
    <t xml:space="preserve">  20</t>
  </si>
  <si>
    <t>187601  45</t>
  </si>
  <si>
    <t>187601</t>
  </si>
  <si>
    <t>NXT WS MK4I PPL BOTTOM BLOCK</t>
  </si>
  <si>
    <t xml:space="preserve">  45</t>
  </si>
  <si>
    <t>188236  20</t>
  </si>
  <si>
    <t>188236</t>
  </si>
  <si>
    <t>188237  20</t>
  </si>
  <si>
    <t>188237</t>
  </si>
  <si>
    <t>188443  20</t>
  </si>
  <si>
    <t>188443</t>
  </si>
  <si>
    <t>BRACKET</t>
  </si>
  <si>
    <t>187121  30</t>
  </si>
  <si>
    <t>187121</t>
  </si>
  <si>
    <t>TI CLIP FOOT</t>
  </si>
  <si>
    <t>187517  40</t>
  </si>
  <si>
    <t>187517</t>
  </si>
  <si>
    <t>XT3 SS2XY DISTRIBUTION PLATE</t>
  </si>
  <si>
    <t>XT</t>
  </si>
  <si>
    <t>188444  20</t>
  </si>
  <si>
    <t>188444</t>
  </si>
  <si>
    <t>187166  40</t>
  </si>
  <si>
    <t>187166</t>
  </si>
  <si>
    <t>187167  40</t>
  </si>
  <si>
    <t>187167</t>
  </si>
  <si>
    <t>187639  60</t>
  </si>
  <si>
    <t>187639</t>
  </si>
  <si>
    <t>NXE WS SS XY EOS (UCV)</t>
  </si>
  <si>
    <t>NXE</t>
  </si>
  <si>
    <t xml:space="preserve">  60</t>
  </si>
  <si>
    <t>188447  35</t>
  </si>
  <si>
    <t>188447</t>
  </si>
  <si>
    <t>188449  35</t>
  </si>
  <si>
    <t>188449</t>
  </si>
  <si>
    <t>188452  35</t>
  </si>
  <si>
    <t>188452</t>
  </si>
  <si>
    <t>181582  30</t>
  </si>
  <si>
    <t>181582</t>
  </si>
  <si>
    <t>2019-50</t>
  </si>
  <si>
    <t>181590  30</t>
  </si>
  <si>
    <t>181590</t>
  </si>
  <si>
    <t>187170  40</t>
  </si>
  <si>
    <t>187170</t>
  </si>
  <si>
    <t>FTG LWR</t>
  </si>
  <si>
    <t>187171  40</t>
  </si>
  <si>
    <t>187171</t>
  </si>
  <si>
    <t>187120  30</t>
  </si>
  <si>
    <t>187120</t>
  </si>
  <si>
    <t>CLIP FOOT</t>
  </si>
  <si>
    <t>186516  60</t>
  </si>
  <si>
    <t>186516</t>
  </si>
  <si>
    <t>LS UV NXE DAM COOLER ASSY</t>
  </si>
  <si>
    <t>COM</t>
  </si>
  <si>
    <t>187600  45</t>
  </si>
  <si>
    <t>187600</t>
  </si>
  <si>
    <t>187597  85</t>
  </si>
  <si>
    <t>187597</t>
  </si>
  <si>
    <t>2019-49</t>
  </si>
  <si>
    <t>186438  20</t>
  </si>
  <si>
    <t>186438</t>
  </si>
  <si>
    <t>ADAPTER O2-STECKER</t>
  </si>
  <si>
    <t>SALR</t>
  </si>
  <si>
    <t>186280  40</t>
  </si>
  <si>
    <t>186280</t>
  </si>
  <si>
    <t>ZAHNPLATTE MIT ZAPFEN</t>
  </si>
  <si>
    <t>A320</t>
  </si>
  <si>
    <t>186791  35</t>
  </si>
  <si>
    <t>186791</t>
  </si>
  <si>
    <t>187596  85</t>
  </si>
  <si>
    <t>187596</t>
  </si>
  <si>
    <t>50%</t>
  </si>
  <si>
    <t>187599  45</t>
  </si>
  <si>
    <t>187599</t>
  </si>
  <si>
    <t>186899  35</t>
  </si>
  <si>
    <t>186899</t>
  </si>
  <si>
    <t>2019-48</t>
  </si>
  <si>
    <t>2019-11</t>
  </si>
  <si>
    <t>186515  60</t>
  </si>
  <si>
    <t>186515</t>
  </si>
  <si>
    <t>187326  30</t>
  </si>
  <si>
    <t>187326</t>
  </si>
  <si>
    <t>187456  20</t>
  </si>
  <si>
    <t>187456</t>
  </si>
  <si>
    <t>186796  60</t>
  </si>
  <si>
    <t>186796</t>
  </si>
  <si>
    <t>2019-47</t>
  </si>
  <si>
    <t>186501  20</t>
  </si>
  <si>
    <t>186501</t>
  </si>
  <si>
    <t>HAKEN 2,3,4</t>
  </si>
  <si>
    <t>187372  35</t>
  </si>
  <si>
    <t>187372</t>
  </si>
  <si>
    <t>XT3 SS1XY DISTRIBUTION PLATE</t>
  </si>
  <si>
    <t>183356  35</t>
  </si>
  <si>
    <t>183356</t>
  </si>
  <si>
    <t>2019-46</t>
  </si>
  <si>
    <t>187014  35</t>
  </si>
  <si>
    <t>187014</t>
  </si>
  <si>
    <t>183673  35</t>
  </si>
  <si>
    <t>183673</t>
  </si>
  <si>
    <t>91%</t>
  </si>
  <si>
    <t>186172  40</t>
  </si>
  <si>
    <t>186172</t>
  </si>
  <si>
    <t>186199  30</t>
  </si>
  <si>
    <t>186199</t>
  </si>
  <si>
    <t>187119  30</t>
  </si>
  <si>
    <t>187119</t>
  </si>
  <si>
    <t>186789  35</t>
  </si>
  <si>
    <t>186789</t>
  </si>
  <si>
    <t>186785  30</t>
  </si>
  <si>
    <t>186785</t>
  </si>
  <si>
    <t>2019-45</t>
  </si>
  <si>
    <t>185654  35</t>
  </si>
  <si>
    <t>185654</t>
  </si>
  <si>
    <t>185675  40</t>
  </si>
  <si>
    <t>185675</t>
  </si>
  <si>
    <t>ATWT SS2 WATER DISTRIBUTION PLATE</t>
  </si>
  <si>
    <t>2019-44</t>
  </si>
  <si>
    <t>2019-10</t>
  </si>
  <si>
    <t>186195  30</t>
  </si>
  <si>
    <t>186195</t>
  </si>
  <si>
    <t>185194  20</t>
  </si>
  <si>
    <t>185194</t>
  </si>
  <si>
    <t>186034  55</t>
  </si>
  <si>
    <t>186034</t>
  </si>
  <si>
    <t xml:space="preserve">  55</t>
  </si>
  <si>
    <t>95%</t>
  </si>
  <si>
    <t>185510  35</t>
  </si>
  <si>
    <t>185510</t>
  </si>
  <si>
    <t>2019-43</t>
  </si>
  <si>
    <t>8812</t>
  </si>
  <si>
    <t>Onb autoflex machine 812</t>
  </si>
  <si>
    <t>185006  40</t>
  </si>
  <si>
    <t>185006</t>
  </si>
  <si>
    <t>8845</t>
  </si>
  <si>
    <t>Onbemand autoflex machine 845</t>
  </si>
  <si>
    <t>184907  30</t>
  </si>
  <si>
    <t>184907</t>
  </si>
  <si>
    <t>BRACKET-F/S LWR LIR-5</t>
  </si>
  <si>
    <t>8846</t>
  </si>
  <si>
    <t>Onbemand autoflex machine 846</t>
  </si>
  <si>
    <t>186379  40</t>
  </si>
  <si>
    <t>186379</t>
  </si>
  <si>
    <t>ATWT SS1 WATER DISTRIBUTION PLATE</t>
  </si>
  <si>
    <t>186478  30</t>
  </si>
  <si>
    <t>186478</t>
  </si>
  <si>
    <t>186404  55</t>
  </si>
  <si>
    <t>186404</t>
  </si>
  <si>
    <t>2019-42</t>
  </si>
  <si>
    <t>180595  20</t>
  </si>
  <si>
    <t>180595</t>
  </si>
  <si>
    <t>186118  40</t>
  </si>
  <si>
    <t>186118</t>
  </si>
  <si>
    <t>186141  35</t>
  </si>
  <si>
    <t>186141</t>
  </si>
  <si>
    <t>186211  40</t>
  </si>
  <si>
    <t>186211</t>
  </si>
  <si>
    <t>185966  35</t>
  </si>
  <si>
    <t>185966</t>
  </si>
  <si>
    <t>8822</t>
  </si>
  <si>
    <t>Onb autoflex machine 822</t>
  </si>
  <si>
    <t>186194  20</t>
  </si>
  <si>
    <t>186194</t>
  </si>
  <si>
    <t>185806  40</t>
  </si>
  <si>
    <t>185806</t>
  </si>
  <si>
    <t>TITANLASCHE TR3</t>
  </si>
  <si>
    <t>2019-41</t>
  </si>
  <si>
    <t>185956  30</t>
  </si>
  <si>
    <t>185956</t>
  </si>
  <si>
    <t>186277  35</t>
  </si>
  <si>
    <t>186277</t>
  </si>
  <si>
    <t>186777  30</t>
  </si>
  <si>
    <t>186777</t>
  </si>
  <si>
    <t>186145  40</t>
  </si>
  <si>
    <t>186145</t>
  </si>
  <si>
    <t>186390  20</t>
  </si>
  <si>
    <t>186390</t>
  </si>
  <si>
    <t>2019-40</t>
  </si>
  <si>
    <t>186147  20</t>
  </si>
  <si>
    <t>186147</t>
  </si>
  <si>
    <t>186148  20</t>
  </si>
  <si>
    <t>186148</t>
  </si>
  <si>
    <t>186149  20</t>
  </si>
  <si>
    <t>186149</t>
  </si>
  <si>
    <t>186389  20</t>
  </si>
  <si>
    <t>186389</t>
  </si>
  <si>
    <t>185508  30</t>
  </si>
  <si>
    <t>185508</t>
  </si>
  <si>
    <t>185509  30</t>
  </si>
  <si>
    <t>185509</t>
  </si>
  <si>
    <t>186139  35</t>
  </si>
  <si>
    <t>186139</t>
  </si>
  <si>
    <t>186278  35</t>
  </si>
  <si>
    <t>186278</t>
  </si>
  <si>
    <t>186557  30</t>
  </si>
  <si>
    <t>186557</t>
  </si>
  <si>
    <t>184910  30</t>
  </si>
  <si>
    <t>184910</t>
  </si>
  <si>
    <t>2019-09</t>
  </si>
  <si>
    <t>185971  45</t>
  </si>
  <si>
    <t>185971</t>
  </si>
  <si>
    <t>2019-39</t>
  </si>
  <si>
    <t>185505  40</t>
  </si>
  <si>
    <t>185505</t>
  </si>
  <si>
    <t>185496  45</t>
  </si>
  <si>
    <t>185496</t>
  </si>
  <si>
    <t>185619  40</t>
  </si>
  <si>
    <t>185619</t>
  </si>
  <si>
    <t>184905  30</t>
  </si>
  <si>
    <t>184905</t>
  </si>
  <si>
    <t>2019-38</t>
  </si>
  <si>
    <t>181588  30</t>
  </si>
  <si>
    <t>181588</t>
  </si>
  <si>
    <t>185728  30</t>
  </si>
  <si>
    <t>185728</t>
  </si>
  <si>
    <t>186275  35</t>
  </si>
  <si>
    <t>186275</t>
  </si>
  <si>
    <t>181187  20</t>
  </si>
  <si>
    <t>181187</t>
  </si>
  <si>
    <t>183875  40</t>
  </si>
  <si>
    <t>183875</t>
  </si>
  <si>
    <t>185126  55</t>
  </si>
  <si>
    <t>185126</t>
  </si>
  <si>
    <t>185380  55</t>
  </si>
  <si>
    <t>185380</t>
  </si>
  <si>
    <t>2019-37</t>
  </si>
  <si>
    <t>185503  35</t>
  </si>
  <si>
    <t>185503</t>
  </si>
  <si>
    <t>185643  40</t>
  </si>
  <si>
    <t>185643</t>
  </si>
  <si>
    <t>PLATTE</t>
  </si>
  <si>
    <t>2019-36</t>
  </si>
  <si>
    <t>181186  20</t>
  </si>
  <si>
    <t>181186</t>
  </si>
  <si>
    <t>185501  30</t>
  </si>
  <si>
    <t>185501</t>
  </si>
  <si>
    <t>8821</t>
  </si>
  <si>
    <t>Onb autoflex machine 821</t>
  </si>
  <si>
    <t>185644  30</t>
  </si>
  <si>
    <t>185644</t>
  </si>
  <si>
    <t>2019-35</t>
  </si>
  <si>
    <t>2019-08</t>
  </si>
  <si>
    <t>184077  40</t>
  </si>
  <si>
    <t>184077</t>
  </si>
  <si>
    <t>185970  85</t>
  </si>
  <si>
    <t>185970</t>
  </si>
  <si>
    <t>185646  40</t>
  </si>
  <si>
    <t>185646</t>
  </si>
  <si>
    <t>185122  40</t>
  </si>
  <si>
    <t>185122</t>
  </si>
  <si>
    <t>184626  35</t>
  </si>
  <si>
    <t>184626</t>
  </si>
  <si>
    <t>2019-34</t>
  </si>
  <si>
    <t>185502  30</t>
  </si>
  <si>
    <t>185502</t>
  </si>
  <si>
    <t>184237  40</t>
  </si>
  <si>
    <t>184237</t>
  </si>
  <si>
    <t>184904  30</t>
  </si>
  <si>
    <t>184904</t>
  </si>
  <si>
    <t>185121  40</t>
  </si>
  <si>
    <t>185121</t>
  </si>
  <si>
    <t>184908  30</t>
  </si>
  <si>
    <t>184908</t>
  </si>
  <si>
    <t>2019-33</t>
  </si>
  <si>
    <t>185495  45</t>
  </si>
  <si>
    <t>185495</t>
  </si>
  <si>
    <t>185494  85</t>
  </si>
  <si>
    <t>185494</t>
  </si>
  <si>
    <t>81%</t>
  </si>
  <si>
    <t>181579  30</t>
  </si>
  <si>
    <t>181579</t>
  </si>
  <si>
    <t>184882  85</t>
  </si>
  <si>
    <t>184882</t>
  </si>
  <si>
    <t>183159  40</t>
  </si>
  <si>
    <t>183159</t>
  </si>
  <si>
    <t>2019-31</t>
  </si>
  <si>
    <t>184747  30</t>
  </si>
  <si>
    <t>184747</t>
  </si>
  <si>
    <t>184625  35</t>
  </si>
  <si>
    <t>184625</t>
  </si>
  <si>
    <t>2019-07</t>
  </si>
  <si>
    <t>184623  40</t>
  </si>
  <si>
    <t>184623</t>
  </si>
  <si>
    <t>2019-30</t>
  </si>
  <si>
    <t>184624  40</t>
  </si>
  <si>
    <t>184624</t>
  </si>
  <si>
    <t>184357  40</t>
  </si>
  <si>
    <t>184357</t>
  </si>
  <si>
    <t>2019-29</t>
  </si>
  <si>
    <t>184015  30</t>
  </si>
  <si>
    <t>184015</t>
  </si>
  <si>
    <t>184354  40</t>
  </si>
  <si>
    <t>184354</t>
  </si>
  <si>
    <t>181943  40</t>
  </si>
  <si>
    <t>181943</t>
  </si>
  <si>
    <t>2019-28</t>
  </si>
  <si>
    <t>184737  20</t>
  </si>
  <si>
    <t>184737</t>
  </si>
  <si>
    <t>184741  20</t>
  </si>
  <si>
    <t>184741</t>
  </si>
  <si>
    <t>184145  85</t>
  </si>
  <si>
    <t>184145</t>
  </si>
  <si>
    <t>184739  20</t>
  </si>
  <si>
    <t>184739</t>
  </si>
  <si>
    <t>184016  35</t>
  </si>
  <si>
    <t>184016</t>
  </si>
  <si>
    <t>184342  35</t>
  </si>
  <si>
    <t>184342</t>
  </si>
  <si>
    <t>183575  35</t>
  </si>
  <si>
    <t>183575</t>
  </si>
  <si>
    <t>2019-27</t>
  </si>
  <si>
    <t>184146  45</t>
  </si>
  <si>
    <t>184146</t>
  </si>
  <si>
    <t>184111  30</t>
  </si>
  <si>
    <t>184111</t>
  </si>
  <si>
    <t>183574  30</t>
  </si>
  <si>
    <t>183574</t>
  </si>
  <si>
    <t>184343  35</t>
  </si>
  <si>
    <t>184343</t>
  </si>
  <si>
    <t>183818  30</t>
  </si>
  <si>
    <t>183818</t>
  </si>
  <si>
    <t>184009  30</t>
  </si>
  <si>
    <t>184009</t>
  </si>
  <si>
    <t>181928  40</t>
  </si>
  <si>
    <t>181928</t>
  </si>
  <si>
    <t>2019-26</t>
  </si>
  <si>
    <t>2019-06</t>
  </si>
  <si>
    <t>176480  30</t>
  </si>
  <si>
    <t>176480</t>
  </si>
  <si>
    <t>183659  35</t>
  </si>
  <si>
    <t>183659</t>
  </si>
  <si>
    <t>184028  55</t>
  </si>
  <si>
    <t>184028</t>
  </si>
  <si>
    <t>96%</t>
  </si>
  <si>
    <t>183821  40</t>
  </si>
  <si>
    <t>183821</t>
  </si>
  <si>
    <t>B00389  30</t>
  </si>
  <si>
    <t>B00389</t>
  </si>
  <si>
    <t>82%</t>
  </si>
  <si>
    <t>183289  30</t>
  </si>
  <si>
    <t>183289</t>
  </si>
  <si>
    <t>2019-25</t>
  </si>
  <si>
    <t>183807  40</t>
  </si>
  <si>
    <t>183807</t>
  </si>
  <si>
    <t>183086  85</t>
  </si>
  <si>
    <t>183086</t>
  </si>
  <si>
    <t>184107  40</t>
  </si>
  <si>
    <t>184107</t>
  </si>
  <si>
    <t>181882  30</t>
  </si>
  <si>
    <t>181882</t>
  </si>
  <si>
    <t>2019-24</t>
  </si>
  <si>
    <t>B00387  30</t>
  </si>
  <si>
    <t>B00387</t>
  </si>
  <si>
    <t>181876  30</t>
  </si>
  <si>
    <t>181876</t>
  </si>
  <si>
    <t>183355  35</t>
  </si>
  <si>
    <t>183355</t>
  </si>
  <si>
    <t>183569  20</t>
  </si>
  <si>
    <t>183569</t>
  </si>
  <si>
    <t>184108  20</t>
  </si>
  <si>
    <t>184108</t>
  </si>
  <si>
    <t>184109  20</t>
  </si>
  <si>
    <t>184109</t>
  </si>
  <si>
    <t>184110  20</t>
  </si>
  <si>
    <t>184110</t>
  </si>
  <si>
    <t>183060  40</t>
  </si>
  <si>
    <t>183060</t>
  </si>
  <si>
    <t>2019-23</t>
  </si>
  <si>
    <t>183754  45</t>
  </si>
  <si>
    <t>183754</t>
  </si>
  <si>
    <t>181948  85</t>
  </si>
  <si>
    <t>181948</t>
  </si>
  <si>
    <t>184003  40</t>
  </si>
  <si>
    <t>184003</t>
  </si>
  <si>
    <t>184004  40</t>
  </si>
  <si>
    <t>184004</t>
  </si>
  <si>
    <t>2019-22</t>
  </si>
  <si>
    <t>2019-05</t>
  </si>
  <si>
    <t>179192  40</t>
  </si>
  <si>
    <t>179192</t>
  </si>
  <si>
    <t>183817  40</t>
  </si>
  <si>
    <t>183817</t>
  </si>
  <si>
    <t>179184  35</t>
  </si>
  <si>
    <t>179184</t>
  </si>
  <si>
    <t>182858  40</t>
  </si>
  <si>
    <t>182858</t>
  </si>
  <si>
    <t>2019-21</t>
  </si>
  <si>
    <t>183192  40</t>
  </si>
  <si>
    <t>183192</t>
  </si>
  <si>
    <t>183085  85</t>
  </si>
  <si>
    <t>183085</t>
  </si>
  <si>
    <t>182780  45</t>
  </si>
  <si>
    <t>182780</t>
  </si>
  <si>
    <t>183825  20</t>
  </si>
  <si>
    <t>183825</t>
  </si>
  <si>
    <t>183826  20</t>
  </si>
  <si>
    <t>183826</t>
  </si>
  <si>
    <t>175857  40</t>
  </si>
  <si>
    <t>175857</t>
  </si>
  <si>
    <t>2019-20</t>
  </si>
  <si>
    <t>182695  55</t>
  </si>
  <si>
    <t>182695</t>
  </si>
  <si>
    <t>8%</t>
  </si>
  <si>
    <t>179179  85</t>
  </si>
  <si>
    <t>179179</t>
  </si>
  <si>
    <t>181324  45</t>
  </si>
  <si>
    <t>181324</t>
  </si>
  <si>
    <t>183047  40</t>
  </si>
  <si>
    <t>183047</t>
  </si>
  <si>
    <t>2019-19</t>
  </si>
  <si>
    <t>181321  45</t>
  </si>
  <si>
    <t>181321</t>
  </si>
  <si>
    <t>181323  45</t>
  </si>
  <si>
    <t>181323</t>
  </si>
  <si>
    <t>B00231  40</t>
  </si>
  <si>
    <t>B00231</t>
  </si>
  <si>
    <t>2019-18</t>
  </si>
  <si>
    <t>181881  30</t>
  </si>
  <si>
    <t>181881</t>
  </si>
  <si>
    <t>179156  20</t>
  </si>
  <si>
    <t>179156</t>
  </si>
  <si>
    <t>2019-04</t>
  </si>
  <si>
    <t>180150  20</t>
  </si>
  <si>
    <t>180150</t>
  </si>
  <si>
    <t>175445  40</t>
  </si>
  <si>
    <t>175445</t>
  </si>
  <si>
    <t>183275  30</t>
  </si>
  <si>
    <t>183275</t>
  </si>
  <si>
    <t>176479  30</t>
  </si>
  <si>
    <t>176479</t>
  </si>
  <si>
    <t>2019-17</t>
  </si>
  <si>
    <t>182756  40</t>
  </si>
  <si>
    <t>182756</t>
  </si>
  <si>
    <t>179191  40</t>
  </si>
  <si>
    <t>179191</t>
  </si>
  <si>
    <t>2019-16</t>
  </si>
  <si>
    <t>181934  40</t>
  </si>
  <si>
    <t>181934</t>
  </si>
  <si>
    <t>182388  40</t>
  </si>
  <si>
    <t>182388</t>
  </si>
  <si>
    <t>182448  35</t>
  </si>
  <si>
    <t>182448</t>
  </si>
  <si>
    <t>8820</t>
  </si>
  <si>
    <t>Onb autoflex machine 820</t>
  </si>
  <si>
    <t>178694  35</t>
  </si>
  <si>
    <t>178694</t>
  </si>
  <si>
    <t>176105  40</t>
  </si>
  <si>
    <t>176105</t>
  </si>
  <si>
    <t>2019-15</t>
  </si>
  <si>
    <t>182447  30</t>
  </si>
  <si>
    <t>182447</t>
  </si>
  <si>
    <t>178432  35</t>
  </si>
  <si>
    <t>178432</t>
  </si>
  <si>
    <t>179173  45</t>
  </si>
  <si>
    <t>179173</t>
  </si>
  <si>
    <t>177681  45</t>
  </si>
  <si>
    <t>177681</t>
  </si>
  <si>
    <t>179176  85</t>
  </si>
  <si>
    <t>179176</t>
  </si>
  <si>
    <t>179177  85</t>
  </si>
  <si>
    <t>179177</t>
  </si>
  <si>
    <t>179178  85</t>
  </si>
  <si>
    <t>179178</t>
  </si>
  <si>
    <t>181942  40</t>
  </si>
  <si>
    <t>181942</t>
  </si>
  <si>
    <t>179175  85</t>
  </si>
  <si>
    <t>179175</t>
  </si>
  <si>
    <t>2019-14</t>
  </si>
  <si>
    <t>182450  35</t>
  </si>
  <si>
    <t>182450</t>
  </si>
  <si>
    <t>176792  85</t>
  </si>
  <si>
    <t>176792</t>
  </si>
  <si>
    <t>176793  85</t>
  </si>
  <si>
    <t>176793</t>
  </si>
  <si>
    <t>182658  40</t>
  </si>
  <si>
    <t>182658</t>
  </si>
  <si>
    <t>179025  35</t>
  </si>
  <si>
    <t>179025</t>
  </si>
  <si>
    <t>2019-13</t>
  </si>
  <si>
    <t>2019-03</t>
  </si>
  <si>
    <t>182136  30</t>
  </si>
  <si>
    <t>182136</t>
  </si>
  <si>
    <t>182649  40</t>
  </si>
  <si>
    <t>182649</t>
  </si>
  <si>
    <t>174515  35</t>
  </si>
  <si>
    <t>174515</t>
  </si>
  <si>
    <t>BRACKET SUPPORT OUTER</t>
  </si>
  <si>
    <t>NH90</t>
  </si>
  <si>
    <t>179183  35</t>
  </si>
  <si>
    <t>179183</t>
  </si>
  <si>
    <t>182646  40</t>
  </si>
  <si>
    <t>182646</t>
  </si>
  <si>
    <t>174514  35</t>
  </si>
  <si>
    <t>174514</t>
  </si>
  <si>
    <t>174513  35</t>
  </si>
  <si>
    <t>174513</t>
  </si>
  <si>
    <t>179378  40</t>
  </si>
  <si>
    <t>179378</t>
  </si>
  <si>
    <t>182288  20</t>
  </si>
  <si>
    <t>182288</t>
  </si>
  <si>
    <t>182445  30</t>
  </si>
  <si>
    <t>182445</t>
  </si>
  <si>
    <t>182647  30</t>
  </si>
  <si>
    <t>182647</t>
  </si>
  <si>
    <t>182284  20</t>
  </si>
  <si>
    <t>182284</t>
  </si>
  <si>
    <t>182285  20</t>
  </si>
  <si>
    <t>182285</t>
  </si>
  <si>
    <t>182286  20</t>
  </si>
  <si>
    <t>182286</t>
  </si>
  <si>
    <t>179190  40</t>
  </si>
  <si>
    <t>179190</t>
  </si>
  <si>
    <t>181064  30</t>
  </si>
  <si>
    <t>181064</t>
  </si>
  <si>
    <t>181056  30</t>
  </si>
  <si>
    <t>181056</t>
  </si>
  <si>
    <t>178774  40</t>
  </si>
  <si>
    <t>178774</t>
  </si>
  <si>
    <t>181060  40</t>
  </si>
  <si>
    <t>181060</t>
  </si>
  <si>
    <t>179186  40</t>
  </si>
  <si>
    <t>179186</t>
  </si>
  <si>
    <t>180382  20</t>
  </si>
  <si>
    <t>180382</t>
  </si>
  <si>
    <t>179171  45</t>
  </si>
  <si>
    <t>179171</t>
  </si>
  <si>
    <t>2019-02</t>
  </si>
  <si>
    <t>179172  45</t>
  </si>
  <si>
    <t>179172</t>
  </si>
  <si>
    <t>181285  40</t>
  </si>
  <si>
    <t>181285</t>
  </si>
  <si>
    <t>181887  40</t>
  </si>
  <si>
    <t>181887</t>
  </si>
  <si>
    <t>182041  40</t>
  </si>
  <si>
    <t>182041</t>
  </si>
  <si>
    <t>179155  20</t>
  </si>
  <si>
    <t>179155</t>
  </si>
  <si>
    <t>179154  20</t>
  </si>
  <si>
    <t>179154</t>
  </si>
  <si>
    <t>179107  35</t>
  </si>
  <si>
    <t>179107</t>
  </si>
  <si>
    <t>180982  40</t>
  </si>
  <si>
    <t>180982</t>
  </si>
  <si>
    <t>2019-01</t>
  </si>
  <si>
    <t>179174  45</t>
  </si>
  <si>
    <t>179174</t>
  </si>
  <si>
    <t>180981  40</t>
  </si>
  <si>
    <t>180981</t>
  </si>
  <si>
    <t>B00386  30</t>
  </si>
  <si>
    <t>B00386</t>
  </si>
  <si>
    <t>176790  85</t>
  </si>
  <si>
    <t>176790</t>
  </si>
  <si>
    <t>B00233  20</t>
  </si>
  <si>
    <t>B00233</t>
  </si>
  <si>
    <t>B00388  30</t>
  </si>
  <si>
    <t>B00388</t>
  </si>
  <si>
    <t>177095  85</t>
  </si>
  <si>
    <t>177095</t>
  </si>
  <si>
    <t>178446  30</t>
  </si>
  <si>
    <t>178446</t>
  </si>
  <si>
    <t>179024  35</t>
  </si>
  <si>
    <t>179024</t>
  </si>
  <si>
    <t>90%</t>
  </si>
  <si>
    <t>177318  35</t>
  </si>
  <si>
    <t>177318</t>
  </si>
  <si>
    <t>178439  30</t>
  </si>
  <si>
    <t>178439</t>
  </si>
  <si>
    <t>173939  30</t>
  </si>
  <si>
    <t>173939</t>
  </si>
  <si>
    <t>169657  30</t>
  </si>
  <si>
    <t>169657</t>
  </si>
  <si>
    <t>171358  20</t>
  </si>
  <si>
    <t>171358</t>
  </si>
  <si>
    <t>176700  35</t>
  </si>
  <si>
    <t>176700</t>
  </si>
  <si>
    <t>178806  20</t>
  </si>
  <si>
    <t>178806</t>
  </si>
  <si>
    <t>B00006  35</t>
  </si>
  <si>
    <t>B00006</t>
  </si>
  <si>
    <t>176189  40</t>
  </si>
  <si>
    <t>176189</t>
  </si>
  <si>
    <t>178199  30</t>
  </si>
  <si>
    <t>178199</t>
  </si>
  <si>
    <t>BOLT</t>
  </si>
  <si>
    <t>LANG</t>
  </si>
  <si>
    <t>Kikkers</t>
  </si>
  <si>
    <t>PitBull</t>
  </si>
  <si>
    <t>A</t>
  </si>
  <si>
    <t>B</t>
  </si>
  <si>
    <t>C</t>
  </si>
  <si>
    <t>D</t>
  </si>
  <si>
    <t>E</t>
  </si>
  <si>
    <t>F</t>
  </si>
  <si>
    <t>1</t>
  </si>
  <si>
    <t>type_1</t>
  </si>
  <si>
    <t>qty_1</t>
  </si>
  <si>
    <t>type_2</t>
  </si>
  <si>
    <t>qty_2</t>
  </si>
  <si>
    <t>type_3</t>
  </si>
  <si>
    <t>qty_3</t>
  </si>
  <si>
    <t>type_4</t>
  </si>
  <si>
    <t>qty_4</t>
  </si>
  <si>
    <t>type_5</t>
  </si>
  <si>
    <t>qty_5</t>
  </si>
  <si>
    <t>item</t>
  </si>
  <si>
    <t>sfd</t>
  </si>
  <si>
    <t>machine</t>
  </si>
  <si>
    <t>setup</t>
  </si>
  <si>
    <t>type_item</t>
  </si>
  <si>
    <t>qty_item</t>
  </si>
  <si>
    <t>min_item</t>
  </si>
  <si>
    <t>cat_setup</t>
  </si>
  <si>
    <t>reqwash</t>
  </si>
  <si>
    <t>pen_setup</t>
  </si>
  <si>
    <t>fam_setup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</si>
</sst>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\-yyyy"/>
    <numFmt numFmtId="165" formatCode="00;00"/>
  </numFmts>
  <fonts count="7" x14ac:knownFonts="1">
    <font>
      <sz val="11"/>
      <color theme="1"/>
      <name val="Calibri"/>
      <family val="2"/>
      <scheme val="minor"/>
    </font>
    <font>
      <b/>
      <sz val="9"/>
      <color indexed="9"/>
      <name val="Arial"/>
    </font>
    <font>
      <sz val="9"/>
      <color indexed="8"/>
      <name val="Arial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9"/>
      <color indexed="9"/>
      <name val="Arial"/>
      <family val="2"/>
    </font>
    <font>
      <sz val="6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4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9"/>
      </patternFill>
    </fill>
  </fills>
  <borders count="4">
    <border>
      <left/>
      <right/>
      <top/>
      <bottom/>
      <diagonal/>
    </border>
    <border>
      <left style="thin">
        <color indexed="31"/>
      </left>
      <right/>
      <top/>
      <bottom style="thin">
        <color indexed="31"/>
      </bottom>
      <diagonal/>
    </border>
    <border>
      <left/>
      <right/>
      <top/>
      <bottom style="thin">
        <color indexed="3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</borders>
  <cellStyleXfs count="1">
    <xf numFmtId="0" fontId="0" fillId="0" borderId="0"/>
  </cellStyleXfs>
  <cellXfs count="33">
    <xf numFmtId="0" fontId="0" fillId="0" borderId="0" xfId="0"/>
    <xf numFmtId="49" fontId="1" fillId="2" borderId="3" xfId="0" applyNumberFormat="1" applyFont="1" applyFill="1" applyBorder="1" applyAlignment="1">
      <alignment horizontal="left"/>
    </xf>
    <xf numFmtId="49" fontId="2" fillId="3" borderId="3" xfId="0" applyNumberFormat="1" applyFont="1" applyFill="1" applyBorder="1" applyAlignment="1">
      <alignment horizontal="left"/>
    </xf>
    <xf numFmtId="1" fontId="2" fillId="4" borderId="3" xfId="0" applyNumberFormat="1" applyFont="1" applyFill="1" applyBorder="1" applyAlignment="1">
      <alignment horizontal="left"/>
    </xf>
    <xf numFmtId="49" fontId="2" fillId="0" borderId="3" xfId="0" applyNumberFormat="1" applyFont="1" applyFill="1" applyBorder="1" applyAlignment="1">
      <alignment horizontal="left"/>
    </xf>
    <xf numFmtId="1" fontId="1" fillId="2" borderId="3" xfId="0" applyNumberFormat="1" applyFont="1" applyFill="1" applyBorder="1" applyAlignment="1">
      <alignment horizontal="left"/>
    </xf>
    <xf numFmtId="1" fontId="3" fillId="4" borderId="3" xfId="0" applyNumberFormat="1" applyFont="1" applyFill="1" applyBorder="1" applyAlignment="1">
      <alignment horizontal="left"/>
    </xf>
    <xf numFmtId="1" fontId="4" fillId="4" borderId="3" xfId="0" applyNumberFormat="1" applyFont="1" applyFill="1" applyBorder="1" applyAlignment="1">
      <alignment horizontal="left"/>
    </xf>
    <xf numFmtId="49" fontId="4" fillId="0" borderId="3" xfId="0" applyNumberFormat="1" applyFont="1" applyFill="1" applyBorder="1" applyAlignment="1">
      <alignment horizontal="left"/>
    </xf>
    <xf numFmtId="1" fontId="4" fillId="5" borderId="3" xfId="0" applyNumberFormat="1" applyFont="1" applyFill="1" applyBorder="1" applyAlignment="1">
      <alignment horizontal="left"/>
    </xf>
    <xf numFmtId="1" fontId="2" fillId="5" borderId="3" xfId="0" applyNumberFormat="1" applyFont="1" applyFill="1" applyBorder="1" applyAlignment="1">
      <alignment horizontal="left"/>
    </xf>
    <xf numFmtId="49" fontId="5" fillId="2" borderId="3" xfId="0" applyNumberFormat="1" applyFont="1" applyFill="1" applyBorder="1" applyAlignment="1">
      <alignment horizontal="left"/>
    </xf>
    <xf numFmtId="49" fontId="0" fillId="0" borderId="0" xfId="0" applyNumberFormat="1" applyFill="1"/>
    <xf numFmtId="0" fontId="0" fillId="0" borderId="0" xfId="0" applyFill="1"/>
    <xf numFmtId="49" fontId="4" fillId="3" borderId="3" xfId="0" applyNumberFormat="1" applyFont="1" applyFill="1" applyBorder="1" applyAlignment="1">
      <alignment horizontal="left"/>
    </xf>
    <xf numFmtId="1" fontId="4" fillId="0" borderId="3" xfId="0" applyNumberFormat="1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left"/>
    </xf>
    <xf numFmtId="1" fontId="4" fillId="3" borderId="3" xfId="0" applyNumberFormat="1" applyFont="1" applyFill="1" applyBorder="1" applyAlignment="1">
      <alignment horizontal="left"/>
    </xf>
    <xf numFmtId="49" fontId="5" fillId="2" borderId="3" xfId="0" applyNumberFormat="1" applyFont="1" applyFill="1" applyBorder="1" applyAlignment="1">
      <alignment horizontal="left" wrapText="1"/>
    </xf>
    <xf numFmtId="0" fontId="6" fillId="4" borderId="0" xfId="0" applyFont="1" applyFill="1" applyAlignment="1">
      <alignment vertical="center"/>
    </xf>
    <xf numFmtId="49" fontId="4" fillId="4" borderId="3" xfId="0" applyNumberFormat="1" applyFont="1" applyFill="1" applyBorder="1" applyAlignment="1">
      <alignment horizontal="left"/>
    </xf>
    <xf numFmtId="0" fontId="4" fillId="4" borderId="3" xfId="0" applyNumberFormat="1" applyFont="1" applyFill="1" applyBorder="1" applyAlignment="1">
      <alignment horizontal="left"/>
    </xf>
    <xf numFmtId="0" fontId="4" fillId="4" borderId="3" xfId="0" applyFont="1" applyFill="1" applyBorder="1" applyAlignment="1">
      <alignment horizontal="right"/>
    </xf>
    <xf numFmtId="4" fontId="4" fillId="4" borderId="3" xfId="0" applyNumberFormat="1" applyFont="1" applyFill="1" applyBorder="1" applyAlignment="1">
      <alignment horizontal="right"/>
    </xf>
    <xf numFmtId="4" fontId="4" fillId="4" borderId="3" xfId="0" applyNumberFormat="1" applyFont="1" applyFill="1" applyBorder="1" applyAlignment="1">
      <alignment horizontal="right" wrapText="1"/>
    </xf>
    <xf numFmtId="164" fontId="4" fillId="4" borderId="3" xfId="0" applyNumberFormat="1" applyFont="1" applyFill="1" applyBorder="1" applyAlignment="1">
      <alignment horizontal="left"/>
    </xf>
    <xf numFmtId="165" fontId="4" fillId="4" borderId="3" xfId="0" applyNumberFormat="1" applyFont="1" applyFill="1" applyBorder="1" applyAlignment="1">
      <alignment horizontal="right"/>
    </xf>
    <xf numFmtId="1" fontId="4" fillId="4" borderId="3" xfId="0" applyNumberFormat="1" applyFont="1" applyFill="1" applyBorder="1" applyAlignment="1">
      <alignment horizontal="right"/>
    </xf>
    <xf numFmtId="4" fontId="0" fillId="0" borderId="0" xfId="0" applyNumberFormat="1"/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1" fontId="3" fillId="0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8"/>
  <sheetViews>
    <sheetView workbookViewId="0">
      <selection activeCell="H14" sqref="H14"/>
    </sheetView>
  </sheetViews>
  <sheetFormatPr defaultRowHeight="15" x14ac:dyDescent="0.25"/>
  <sheetData>
    <row r="1" spans="1:3" x14ac:dyDescent="0.25">
      <c r="A1" s="1" t="s">
        <v>8</v>
      </c>
      <c r="B1" s="1" t="s">
        <v>75</v>
      </c>
      <c r="C1" s="5" t="s">
        <v>76</v>
      </c>
    </row>
    <row r="2" spans="1:3" x14ac:dyDescent="0.25">
      <c r="A2" s="3" t="s">
        <v>10</v>
      </c>
      <c r="B2" s="3" t="s">
        <v>77</v>
      </c>
      <c r="C2" s="3">
        <v>1</v>
      </c>
    </row>
    <row r="3" spans="1:3" x14ac:dyDescent="0.25">
      <c r="A3" s="3" t="s">
        <v>10</v>
      </c>
      <c r="B3" s="3" t="s">
        <v>78</v>
      </c>
      <c r="C3" s="3">
        <v>1</v>
      </c>
    </row>
    <row r="4" spans="1:3" x14ac:dyDescent="0.25">
      <c r="A4" s="3" t="s">
        <v>10</v>
      </c>
      <c r="B4" s="3" t="s">
        <v>79</v>
      </c>
      <c r="C4" s="3">
        <v>1</v>
      </c>
    </row>
    <row r="5" spans="1:3" x14ac:dyDescent="0.25">
      <c r="A5" s="3" t="s">
        <v>10</v>
      </c>
      <c r="B5" s="3" t="s">
        <v>80</v>
      </c>
      <c r="C5" s="3">
        <v>1</v>
      </c>
    </row>
    <row r="6" spans="1:3" x14ac:dyDescent="0.25">
      <c r="A6" s="3" t="s">
        <v>10</v>
      </c>
      <c r="B6" s="3" t="s">
        <v>81</v>
      </c>
      <c r="C6" s="3">
        <v>1</v>
      </c>
    </row>
    <row r="7" spans="1:3" x14ac:dyDescent="0.25">
      <c r="A7" s="3" t="s">
        <v>10</v>
      </c>
      <c r="B7" s="3" t="s">
        <v>82</v>
      </c>
      <c r="C7" s="3">
        <v>1</v>
      </c>
    </row>
    <row r="8" spans="1:3" x14ac:dyDescent="0.25">
      <c r="A8" s="3" t="s">
        <v>10</v>
      </c>
      <c r="B8" s="3" t="s">
        <v>83</v>
      </c>
      <c r="C8" s="3">
        <v>1</v>
      </c>
    </row>
    <row r="9" spans="1:3" x14ac:dyDescent="0.25">
      <c r="A9" s="3" t="s">
        <v>10</v>
      </c>
      <c r="B9" s="3" t="s">
        <v>84</v>
      </c>
      <c r="C9" s="3">
        <v>1</v>
      </c>
    </row>
    <row r="10" spans="1:3" x14ac:dyDescent="0.25">
      <c r="A10" s="3" t="s">
        <v>10</v>
      </c>
      <c r="B10" s="3" t="s">
        <v>85</v>
      </c>
      <c r="C10" s="3">
        <v>1</v>
      </c>
    </row>
    <row r="11" spans="1:3" x14ac:dyDescent="0.25">
      <c r="A11" s="3" t="s">
        <v>10</v>
      </c>
      <c r="B11" s="3" t="s">
        <v>86</v>
      </c>
      <c r="C11" s="3">
        <v>1</v>
      </c>
    </row>
    <row r="12" spans="1:3" x14ac:dyDescent="0.25">
      <c r="A12" s="3" t="s">
        <v>10</v>
      </c>
      <c r="B12" s="3" t="s">
        <v>87</v>
      </c>
      <c r="C12" s="3">
        <v>1</v>
      </c>
    </row>
    <row r="13" spans="1:3" x14ac:dyDescent="0.25">
      <c r="A13" s="3" t="s">
        <v>10</v>
      </c>
      <c r="B13" s="3" t="s">
        <v>88</v>
      </c>
      <c r="C13" s="3">
        <v>1</v>
      </c>
    </row>
    <row r="14" spans="1:3" x14ac:dyDescent="0.25">
      <c r="A14" s="3" t="s">
        <v>10</v>
      </c>
      <c r="B14" s="3" t="s">
        <v>89</v>
      </c>
      <c r="C14" s="3">
        <v>1</v>
      </c>
    </row>
    <row r="15" spans="1:3" x14ac:dyDescent="0.25">
      <c r="A15" s="3" t="s">
        <v>10</v>
      </c>
      <c r="B15" s="3" t="s">
        <v>90</v>
      </c>
      <c r="C15" s="3">
        <v>1</v>
      </c>
    </row>
    <row r="16" spans="1:3" x14ac:dyDescent="0.25">
      <c r="A16" s="3" t="s">
        <v>10</v>
      </c>
      <c r="B16" s="3" t="s">
        <v>91</v>
      </c>
      <c r="C16" s="3">
        <v>1</v>
      </c>
    </row>
    <row r="17" spans="1:3" x14ac:dyDescent="0.25">
      <c r="A17" s="3" t="s">
        <v>10</v>
      </c>
      <c r="B17" s="3" t="s">
        <v>92</v>
      </c>
      <c r="C17" s="3">
        <v>1</v>
      </c>
    </row>
    <row r="18" spans="1:3" x14ac:dyDescent="0.25">
      <c r="A18" s="3" t="s">
        <v>10</v>
      </c>
      <c r="B18" s="3" t="s">
        <v>93</v>
      </c>
      <c r="C18" s="3">
        <v>1</v>
      </c>
    </row>
    <row r="19" spans="1:3" x14ac:dyDescent="0.25">
      <c r="A19" s="3" t="s">
        <v>10</v>
      </c>
      <c r="B19" s="3" t="s">
        <v>94</v>
      </c>
      <c r="C19" s="3">
        <v>1</v>
      </c>
    </row>
    <row r="20" spans="1:3" x14ac:dyDescent="0.25">
      <c r="A20" s="3" t="s">
        <v>10</v>
      </c>
      <c r="B20" s="3" t="s">
        <v>94</v>
      </c>
      <c r="C20" s="3">
        <v>1</v>
      </c>
    </row>
    <row r="21" spans="1:3" x14ac:dyDescent="0.25">
      <c r="A21" s="3" t="s">
        <v>10</v>
      </c>
      <c r="B21" s="3" t="s">
        <v>95</v>
      </c>
      <c r="C21" s="3">
        <v>1</v>
      </c>
    </row>
    <row r="22" spans="1:3" x14ac:dyDescent="0.25">
      <c r="A22" s="3" t="s">
        <v>10</v>
      </c>
      <c r="B22" s="3" t="s">
        <v>96</v>
      </c>
      <c r="C22" s="3">
        <v>1</v>
      </c>
    </row>
    <row r="23" spans="1:3" x14ac:dyDescent="0.25">
      <c r="A23" s="3" t="s">
        <v>10</v>
      </c>
      <c r="B23" s="3" t="s">
        <v>97</v>
      </c>
      <c r="C23" s="3">
        <v>1</v>
      </c>
    </row>
    <row r="24" spans="1:3" x14ac:dyDescent="0.25">
      <c r="A24" s="3" t="s">
        <v>10</v>
      </c>
      <c r="B24" s="3" t="s">
        <v>98</v>
      </c>
      <c r="C24" s="3">
        <v>1</v>
      </c>
    </row>
    <row r="25" spans="1:3" x14ac:dyDescent="0.25">
      <c r="A25" s="3" t="s">
        <v>10</v>
      </c>
      <c r="B25" s="3" t="s">
        <v>99</v>
      </c>
      <c r="C25" s="3">
        <v>1</v>
      </c>
    </row>
    <row r="26" spans="1:3" x14ac:dyDescent="0.25">
      <c r="A26" s="3" t="s">
        <v>10</v>
      </c>
      <c r="B26" s="3" t="s">
        <v>100</v>
      </c>
      <c r="C26" s="3">
        <v>1</v>
      </c>
    </row>
    <row r="27" spans="1:3" x14ac:dyDescent="0.25">
      <c r="A27" s="3" t="s">
        <v>10</v>
      </c>
      <c r="B27" s="3" t="s">
        <v>101</v>
      </c>
      <c r="C27" s="3">
        <v>1</v>
      </c>
    </row>
    <row r="28" spans="1:3" x14ac:dyDescent="0.25">
      <c r="A28" s="3" t="s">
        <v>10</v>
      </c>
      <c r="B28" s="3" t="s">
        <v>102</v>
      </c>
      <c r="C28" s="3">
        <v>1</v>
      </c>
    </row>
    <row r="29" spans="1:3" x14ac:dyDescent="0.25">
      <c r="A29" s="3" t="s">
        <v>10</v>
      </c>
      <c r="B29" s="3" t="s">
        <v>103</v>
      </c>
      <c r="C29" s="3">
        <v>1</v>
      </c>
    </row>
    <row r="30" spans="1:3" x14ac:dyDescent="0.25">
      <c r="A30" s="3" t="s">
        <v>10</v>
      </c>
      <c r="B30" s="3" t="s">
        <v>104</v>
      </c>
      <c r="C30" s="3">
        <v>1</v>
      </c>
    </row>
    <row r="31" spans="1:3" x14ac:dyDescent="0.25">
      <c r="A31" s="3" t="s">
        <v>10</v>
      </c>
      <c r="B31" s="3" t="s">
        <v>105</v>
      </c>
      <c r="C31" s="3">
        <v>1</v>
      </c>
    </row>
    <row r="32" spans="1:3" x14ac:dyDescent="0.25">
      <c r="A32" s="3" t="s">
        <v>10</v>
      </c>
      <c r="B32" s="3" t="s">
        <v>106</v>
      </c>
      <c r="C32" s="3">
        <v>1</v>
      </c>
    </row>
    <row r="33" spans="1:3" x14ac:dyDescent="0.25">
      <c r="A33" s="3" t="s">
        <v>10</v>
      </c>
      <c r="B33" s="3" t="s">
        <v>107</v>
      </c>
      <c r="C33" s="3">
        <v>1</v>
      </c>
    </row>
    <row r="34" spans="1:3" x14ac:dyDescent="0.25">
      <c r="A34" s="3" t="s">
        <v>10</v>
      </c>
      <c r="B34" s="3" t="s">
        <v>108</v>
      </c>
      <c r="C34" s="3">
        <v>1</v>
      </c>
    </row>
    <row r="35" spans="1:3" x14ac:dyDescent="0.25">
      <c r="A35" s="3" t="s">
        <v>10</v>
      </c>
      <c r="B35" s="3" t="s">
        <v>109</v>
      </c>
      <c r="C35" s="3">
        <v>1</v>
      </c>
    </row>
    <row r="36" spans="1:3" x14ac:dyDescent="0.25">
      <c r="A36" s="3" t="s">
        <v>10</v>
      </c>
      <c r="B36" s="3" t="s">
        <v>110</v>
      </c>
      <c r="C36" s="3">
        <v>1</v>
      </c>
    </row>
    <row r="37" spans="1:3" x14ac:dyDescent="0.25">
      <c r="A37" s="3" t="s">
        <v>10</v>
      </c>
      <c r="B37" s="3" t="s">
        <v>111</v>
      </c>
      <c r="C37" s="3">
        <v>1</v>
      </c>
    </row>
    <row r="38" spans="1:3" x14ac:dyDescent="0.25">
      <c r="A38" s="3" t="s">
        <v>10</v>
      </c>
      <c r="B38" s="3" t="s">
        <v>112</v>
      </c>
      <c r="C38" s="3">
        <v>1</v>
      </c>
    </row>
    <row r="39" spans="1:3" x14ac:dyDescent="0.25">
      <c r="A39" s="3" t="s">
        <v>10</v>
      </c>
      <c r="B39" s="3" t="s">
        <v>113</v>
      </c>
      <c r="C39" s="3">
        <v>1</v>
      </c>
    </row>
    <row r="40" spans="1:3" x14ac:dyDescent="0.25">
      <c r="A40" s="3" t="s">
        <v>10</v>
      </c>
      <c r="B40" s="3" t="s">
        <v>114</v>
      </c>
      <c r="C40" s="3">
        <v>1</v>
      </c>
    </row>
    <row r="41" spans="1:3" x14ac:dyDescent="0.25">
      <c r="A41" s="3" t="s">
        <v>10</v>
      </c>
      <c r="B41" s="3" t="s">
        <v>115</v>
      </c>
      <c r="C41" s="3">
        <v>1</v>
      </c>
    </row>
    <row r="42" spans="1:3" x14ac:dyDescent="0.25">
      <c r="A42" s="3" t="s">
        <v>10</v>
      </c>
      <c r="B42" s="3" t="s">
        <v>116</v>
      </c>
      <c r="C42" s="3">
        <v>1</v>
      </c>
    </row>
    <row r="43" spans="1:3" x14ac:dyDescent="0.25">
      <c r="A43" s="3" t="s">
        <v>10</v>
      </c>
      <c r="B43" s="3" t="s">
        <v>117</v>
      </c>
      <c r="C43" s="3">
        <v>1</v>
      </c>
    </row>
    <row r="44" spans="1:3" x14ac:dyDescent="0.25">
      <c r="A44" s="3" t="s">
        <v>13</v>
      </c>
      <c r="B44" s="3">
        <v>0</v>
      </c>
      <c r="C44" s="3">
        <v>0</v>
      </c>
    </row>
    <row r="45" spans="1:3" x14ac:dyDescent="0.25">
      <c r="A45" s="3" t="s">
        <v>18</v>
      </c>
      <c r="B45" s="3" t="s">
        <v>92</v>
      </c>
      <c r="C45" s="3">
        <v>1</v>
      </c>
    </row>
    <row r="46" spans="1:3" x14ac:dyDescent="0.25">
      <c r="A46" s="3" t="s">
        <v>18</v>
      </c>
      <c r="B46" s="3" t="s">
        <v>118</v>
      </c>
      <c r="C46" s="3">
        <v>1</v>
      </c>
    </row>
    <row r="47" spans="1:3" x14ac:dyDescent="0.25">
      <c r="A47" s="3" t="s">
        <v>18</v>
      </c>
      <c r="B47" s="3" t="s">
        <v>107</v>
      </c>
      <c r="C47" s="3">
        <v>1</v>
      </c>
    </row>
    <row r="48" spans="1:3" x14ac:dyDescent="0.25">
      <c r="A48" s="3" t="s">
        <v>18</v>
      </c>
      <c r="B48" s="3" t="s">
        <v>119</v>
      </c>
      <c r="C48" s="3">
        <v>1</v>
      </c>
    </row>
    <row r="49" spans="1:3" x14ac:dyDescent="0.25">
      <c r="A49" s="3" t="s">
        <v>18</v>
      </c>
      <c r="B49" s="3" t="s">
        <v>77</v>
      </c>
      <c r="C49" s="3">
        <v>1</v>
      </c>
    </row>
    <row r="50" spans="1:3" x14ac:dyDescent="0.25">
      <c r="A50" s="3" t="s">
        <v>18</v>
      </c>
      <c r="B50" s="3" t="s">
        <v>77</v>
      </c>
      <c r="C50" s="3">
        <v>1</v>
      </c>
    </row>
    <row r="51" spans="1:3" x14ac:dyDescent="0.25">
      <c r="A51" s="3" t="s">
        <v>18</v>
      </c>
      <c r="B51" s="3" t="s">
        <v>120</v>
      </c>
      <c r="C51" s="3">
        <v>1</v>
      </c>
    </row>
    <row r="52" spans="1:3" x14ac:dyDescent="0.25">
      <c r="A52" s="3" t="s">
        <v>18</v>
      </c>
      <c r="B52" s="3" t="s">
        <v>93</v>
      </c>
      <c r="C52" s="3">
        <v>1</v>
      </c>
    </row>
    <row r="53" spans="1:3" x14ac:dyDescent="0.25">
      <c r="A53" s="3" t="s">
        <v>18</v>
      </c>
      <c r="B53" s="3" t="s">
        <v>121</v>
      </c>
      <c r="C53" s="3">
        <v>1</v>
      </c>
    </row>
    <row r="54" spans="1:3" x14ac:dyDescent="0.25">
      <c r="A54" s="3" t="s">
        <v>18</v>
      </c>
      <c r="B54" s="3" t="s">
        <v>122</v>
      </c>
      <c r="C54" s="3">
        <v>1</v>
      </c>
    </row>
    <row r="55" spans="1:3" x14ac:dyDescent="0.25">
      <c r="A55" s="3" t="s">
        <v>18</v>
      </c>
      <c r="B55" s="3" t="s">
        <v>113</v>
      </c>
      <c r="C55" s="3">
        <v>1</v>
      </c>
    </row>
    <row r="56" spans="1:3" x14ac:dyDescent="0.25">
      <c r="A56" s="3" t="s">
        <v>18</v>
      </c>
      <c r="B56" s="3" t="s">
        <v>87</v>
      </c>
      <c r="C56" s="3">
        <v>1</v>
      </c>
    </row>
    <row r="57" spans="1:3" x14ac:dyDescent="0.25">
      <c r="A57" s="3" t="s">
        <v>18</v>
      </c>
      <c r="B57" s="3" t="s">
        <v>123</v>
      </c>
      <c r="C57" s="3">
        <v>1</v>
      </c>
    </row>
    <row r="58" spans="1:3" x14ac:dyDescent="0.25">
      <c r="A58" s="3" t="s">
        <v>18</v>
      </c>
      <c r="B58" s="3" t="s">
        <v>124</v>
      </c>
      <c r="C58" s="3">
        <v>1</v>
      </c>
    </row>
    <row r="59" spans="1:3" x14ac:dyDescent="0.25">
      <c r="A59" s="3" t="s">
        <v>18</v>
      </c>
      <c r="B59" s="3" t="s">
        <v>125</v>
      </c>
      <c r="C59" s="3">
        <v>1</v>
      </c>
    </row>
    <row r="60" spans="1:3" x14ac:dyDescent="0.25">
      <c r="A60" s="3" t="s">
        <v>18</v>
      </c>
      <c r="B60" s="3" t="s">
        <v>126</v>
      </c>
      <c r="C60" s="3">
        <v>1</v>
      </c>
    </row>
    <row r="61" spans="1:3" x14ac:dyDescent="0.25">
      <c r="A61" s="3" t="s">
        <v>18</v>
      </c>
      <c r="B61" s="3" t="s">
        <v>127</v>
      </c>
      <c r="C61" s="3">
        <v>1</v>
      </c>
    </row>
    <row r="62" spans="1:3" x14ac:dyDescent="0.25">
      <c r="A62" s="3" t="s">
        <v>18</v>
      </c>
      <c r="B62" s="3" t="s">
        <v>125</v>
      </c>
      <c r="C62" s="3">
        <v>1</v>
      </c>
    </row>
    <row r="63" spans="1:3" x14ac:dyDescent="0.25">
      <c r="A63" s="3" t="s">
        <v>18</v>
      </c>
      <c r="B63" s="3" t="s">
        <v>128</v>
      </c>
      <c r="C63" s="3">
        <v>1</v>
      </c>
    </row>
    <row r="64" spans="1:3" x14ac:dyDescent="0.25">
      <c r="A64" s="3" t="s">
        <v>18</v>
      </c>
      <c r="B64" s="3" t="s">
        <v>129</v>
      </c>
      <c r="C64" s="3">
        <v>1</v>
      </c>
    </row>
    <row r="65" spans="1:3" x14ac:dyDescent="0.25">
      <c r="A65" s="3" t="s">
        <v>18</v>
      </c>
      <c r="B65" s="3" t="s">
        <v>130</v>
      </c>
      <c r="C65" s="3">
        <v>1</v>
      </c>
    </row>
    <row r="66" spans="1:3" x14ac:dyDescent="0.25">
      <c r="A66" s="3" t="s">
        <v>18</v>
      </c>
      <c r="B66" s="3" t="s">
        <v>91</v>
      </c>
      <c r="C66" s="3">
        <v>1</v>
      </c>
    </row>
    <row r="67" spans="1:3" x14ac:dyDescent="0.25">
      <c r="A67" s="3" t="s">
        <v>18</v>
      </c>
      <c r="B67" s="3" t="s">
        <v>131</v>
      </c>
      <c r="C67" s="3">
        <v>1</v>
      </c>
    </row>
    <row r="68" spans="1:3" x14ac:dyDescent="0.25">
      <c r="A68" s="3" t="s">
        <v>18</v>
      </c>
      <c r="B68" s="3" t="s">
        <v>132</v>
      </c>
      <c r="C68" s="3">
        <v>1</v>
      </c>
    </row>
    <row r="69" spans="1:3" x14ac:dyDescent="0.25">
      <c r="A69" s="3" t="s">
        <v>18</v>
      </c>
      <c r="B69" s="3" t="s">
        <v>133</v>
      </c>
      <c r="C69" s="3">
        <v>1</v>
      </c>
    </row>
    <row r="70" spans="1:3" x14ac:dyDescent="0.25">
      <c r="A70" s="3" t="s">
        <v>18</v>
      </c>
      <c r="B70" s="3" t="s">
        <v>106</v>
      </c>
      <c r="C70" s="3">
        <v>1</v>
      </c>
    </row>
    <row r="71" spans="1:3" x14ac:dyDescent="0.25">
      <c r="A71" s="3" t="s">
        <v>18</v>
      </c>
      <c r="B71" s="3" t="s">
        <v>93</v>
      </c>
      <c r="C71" s="3">
        <v>1</v>
      </c>
    </row>
    <row r="72" spans="1:3" x14ac:dyDescent="0.25">
      <c r="A72" s="3" t="s">
        <v>18</v>
      </c>
      <c r="B72" s="3" t="s">
        <v>134</v>
      </c>
      <c r="C72" s="3">
        <v>1</v>
      </c>
    </row>
    <row r="73" spans="1:3" x14ac:dyDescent="0.25">
      <c r="A73" s="3" t="s">
        <v>18</v>
      </c>
      <c r="B73" s="3" t="s">
        <v>95</v>
      </c>
      <c r="C73" s="3">
        <v>1</v>
      </c>
    </row>
    <row r="74" spans="1:3" x14ac:dyDescent="0.25">
      <c r="A74" s="3" t="s">
        <v>18</v>
      </c>
      <c r="B74" s="3" t="s">
        <v>96</v>
      </c>
      <c r="C74" s="3">
        <v>1</v>
      </c>
    </row>
    <row r="75" spans="1:3" x14ac:dyDescent="0.25">
      <c r="A75" s="3" t="s">
        <v>18</v>
      </c>
      <c r="B75" s="3" t="s">
        <v>97</v>
      </c>
      <c r="C75" s="3">
        <v>1</v>
      </c>
    </row>
    <row r="76" spans="1:3" x14ac:dyDescent="0.25">
      <c r="A76" s="3" t="s">
        <v>18</v>
      </c>
      <c r="B76" s="3" t="s">
        <v>99</v>
      </c>
      <c r="C76" s="3">
        <v>1</v>
      </c>
    </row>
    <row r="77" spans="1:3" x14ac:dyDescent="0.25">
      <c r="A77" s="3" t="s">
        <v>18</v>
      </c>
      <c r="B77" s="3" t="s">
        <v>100</v>
      </c>
      <c r="C77" s="3">
        <v>1</v>
      </c>
    </row>
    <row r="78" spans="1:3" x14ac:dyDescent="0.25">
      <c r="A78" s="3" t="s">
        <v>18</v>
      </c>
      <c r="B78" s="3" t="s">
        <v>101</v>
      </c>
      <c r="C78" s="3">
        <v>1</v>
      </c>
    </row>
    <row r="79" spans="1:3" x14ac:dyDescent="0.25">
      <c r="A79" s="3" t="s">
        <v>18</v>
      </c>
      <c r="B79" s="3" t="s">
        <v>105</v>
      </c>
      <c r="C79" s="3">
        <v>1</v>
      </c>
    </row>
    <row r="80" spans="1:3" x14ac:dyDescent="0.25">
      <c r="A80" s="3" t="s">
        <v>18</v>
      </c>
      <c r="B80" s="3" t="s">
        <v>93</v>
      </c>
      <c r="C80" s="3">
        <v>1</v>
      </c>
    </row>
    <row r="81" spans="1:3" x14ac:dyDescent="0.25">
      <c r="A81" s="3" t="s">
        <v>21</v>
      </c>
      <c r="B81" s="3" t="s">
        <v>93</v>
      </c>
      <c r="C81" s="3">
        <v>1</v>
      </c>
    </row>
    <row r="82" spans="1:3" x14ac:dyDescent="0.25">
      <c r="A82" s="3" t="s">
        <v>21</v>
      </c>
      <c r="B82" s="3" t="s">
        <v>96</v>
      </c>
      <c r="C82" s="3">
        <v>1</v>
      </c>
    </row>
    <row r="83" spans="1:3" x14ac:dyDescent="0.25">
      <c r="A83" s="3" t="s">
        <v>21</v>
      </c>
      <c r="B83" s="3" t="s">
        <v>101</v>
      </c>
      <c r="C83" s="3">
        <v>1</v>
      </c>
    </row>
    <row r="84" spans="1:3" x14ac:dyDescent="0.25">
      <c r="A84" s="3" t="s">
        <v>21</v>
      </c>
      <c r="B84" s="3" t="s">
        <v>135</v>
      </c>
      <c r="C84" s="3">
        <v>1</v>
      </c>
    </row>
    <row r="85" spans="1:3" x14ac:dyDescent="0.25">
      <c r="A85" s="3" t="s">
        <v>21</v>
      </c>
      <c r="B85" s="3" t="s">
        <v>98</v>
      </c>
      <c r="C85" s="3">
        <v>1</v>
      </c>
    </row>
    <row r="86" spans="1:3" x14ac:dyDescent="0.25">
      <c r="A86" s="3" t="s">
        <v>21</v>
      </c>
      <c r="B86" s="3" t="s">
        <v>97</v>
      </c>
      <c r="C86" s="3">
        <v>1</v>
      </c>
    </row>
    <row r="87" spans="1:3" x14ac:dyDescent="0.25">
      <c r="A87" s="3" t="s">
        <v>21</v>
      </c>
      <c r="B87" s="3" t="s">
        <v>99</v>
      </c>
      <c r="C87" s="3">
        <v>1</v>
      </c>
    </row>
    <row r="88" spans="1:3" x14ac:dyDescent="0.25">
      <c r="A88" s="3" t="s">
        <v>21</v>
      </c>
      <c r="B88" s="3" t="s">
        <v>136</v>
      </c>
      <c r="C88" s="3">
        <v>1</v>
      </c>
    </row>
    <row r="89" spans="1:3" x14ac:dyDescent="0.25">
      <c r="A89" s="3" t="s">
        <v>21</v>
      </c>
      <c r="B89" s="3" t="s">
        <v>107</v>
      </c>
      <c r="C89" s="3">
        <v>1</v>
      </c>
    </row>
    <row r="90" spans="1:3" x14ac:dyDescent="0.25">
      <c r="A90" s="3" t="s">
        <v>21</v>
      </c>
      <c r="B90" s="3" t="s">
        <v>137</v>
      </c>
      <c r="C90" s="3">
        <v>1</v>
      </c>
    </row>
    <row r="91" spans="1:3" x14ac:dyDescent="0.25">
      <c r="A91" s="3" t="s">
        <v>21</v>
      </c>
      <c r="B91" s="3" t="s">
        <v>138</v>
      </c>
      <c r="C91" s="3">
        <v>1</v>
      </c>
    </row>
    <row r="92" spans="1:3" x14ac:dyDescent="0.25">
      <c r="A92" s="3" t="s">
        <v>21</v>
      </c>
      <c r="B92" s="3" t="s">
        <v>105</v>
      </c>
      <c r="C92" s="3">
        <v>1</v>
      </c>
    </row>
    <row r="93" spans="1:3" x14ac:dyDescent="0.25">
      <c r="A93" s="3" t="s">
        <v>21</v>
      </c>
      <c r="B93" s="3" t="s">
        <v>139</v>
      </c>
      <c r="C93" s="3">
        <v>1</v>
      </c>
    </row>
    <row r="94" spans="1:3" x14ac:dyDescent="0.25">
      <c r="A94" s="3" t="s">
        <v>21</v>
      </c>
      <c r="B94" s="3" t="s">
        <v>140</v>
      </c>
      <c r="C94" s="3">
        <v>1</v>
      </c>
    </row>
    <row r="95" spans="1:3" x14ac:dyDescent="0.25">
      <c r="A95" s="3" t="s">
        <v>21</v>
      </c>
      <c r="B95" s="3" t="s">
        <v>141</v>
      </c>
      <c r="C95" s="3">
        <v>1</v>
      </c>
    </row>
    <row r="96" spans="1:3" x14ac:dyDescent="0.25">
      <c r="A96" s="3" t="s">
        <v>21</v>
      </c>
      <c r="B96" s="3" t="s">
        <v>105</v>
      </c>
      <c r="C96" s="3">
        <v>1</v>
      </c>
    </row>
    <row r="97" spans="1:3" x14ac:dyDescent="0.25">
      <c r="A97" s="3" t="s">
        <v>21</v>
      </c>
      <c r="B97" s="3" t="s">
        <v>92</v>
      </c>
      <c r="C97" s="3">
        <v>1</v>
      </c>
    </row>
    <row r="98" spans="1:3" x14ac:dyDescent="0.25">
      <c r="A98" s="3" t="s">
        <v>21</v>
      </c>
      <c r="B98" s="3" t="s">
        <v>142</v>
      </c>
      <c r="C98" s="3">
        <v>1</v>
      </c>
    </row>
    <row r="99" spans="1:3" x14ac:dyDescent="0.25">
      <c r="A99" s="3" t="s">
        <v>21</v>
      </c>
      <c r="B99" s="3" t="s">
        <v>143</v>
      </c>
      <c r="C99" s="3">
        <v>1</v>
      </c>
    </row>
    <row r="100" spans="1:3" x14ac:dyDescent="0.25">
      <c r="A100" s="3" t="s">
        <v>21</v>
      </c>
      <c r="B100" s="3" t="s">
        <v>144</v>
      </c>
      <c r="C100" s="3">
        <v>1</v>
      </c>
    </row>
    <row r="101" spans="1:3" x14ac:dyDescent="0.25">
      <c r="A101" s="3" t="s">
        <v>21</v>
      </c>
      <c r="B101" s="3" t="s">
        <v>95</v>
      </c>
      <c r="C101" s="3">
        <v>1</v>
      </c>
    </row>
    <row r="102" spans="1:3" x14ac:dyDescent="0.25">
      <c r="A102" s="3" t="s">
        <v>21</v>
      </c>
      <c r="B102" s="3" t="s">
        <v>86</v>
      </c>
      <c r="C102" s="3">
        <v>1</v>
      </c>
    </row>
    <row r="103" spans="1:3" x14ac:dyDescent="0.25">
      <c r="A103" s="3" t="s">
        <v>21</v>
      </c>
      <c r="B103" s="3" t="s">
        <v>145</v>
      </c>
      <c r="C103" s="3">
        <v>1</v>
      </c>
    </row>
    <row r="104" spans="1:3" x14ac:dyDescent="0.25">
      <c r="A104" s="3" t="s">
        <v>21</v>
      </c>
      <c r="B104" s="3" t="s">
        <v>146</v>
      </c>
      <c r="C104" s="3">
        <v>1</v>
      </c>
    </row>
    <row r="105" spans="1:3" x14ac:dyDescent="0.25">
      <c r="A105" s="3" t="s">
        <v>21</v>
      </c>
      <c r="B105" s="3" t="s">
        <v>147</v>
      </c>
      <c r="C105" s="3">
        <v>1</v>
      </c>
    </row>
    <row r="106" spans="1:3" x14ac:dyDescent="0.25">
      <c r="A106" s="3" t="s">
        <v>23</v>
      </c>
      <c r="B106" s="3" t="s">
        <v>134</v>
      </c>
      <c r="C106" s="3">
        <v>1</v>
      </c>
    </row>
    <row r="107" spans="1:3" x14ac:dyDescent="0.25">
      <c r="A107" s="3" t="s">
        <v>23</v>
      </c>
      <c r="B107" s="3" t="s">
        <v>95</v>
      </c>
      <c r="C107" s="3">
        <v>1</v>
      </c>
    </row>
    <row r="108" spans="1:3" x14ac:dyDescent="0.25">
      <c r="A108" s="3" t="s">
        <v>23</v>
      </c>
      <c r="B108" s="3" t="s">
        <v>86</v>
      </c>
      <c r="C108" s="3">
        <v>1</v>
      </c>
    </row>
    <row r="109" spans="1:3" x14ac:dyDescent="0.25">
      <c r="A109" s="3" t="s">
        <v>23</v>
      </c>
      <c r="B109" s="3" t="s">
        <v>135</v>
      </c>
      <c r="C109" s="3">
        <v>1</v>
      </c>
    </row>
    <row r="110" spans="1:3" x14ac:dyDescent="0.25">
      <c r="A110" s="3" t="s">
        <v>23</v>
      </c>
      <c r="B110" s="3" t="s">
        <v>96</v>
      </c>
      <c r="C110" s="3">
        <v>1</v>
      </c>
    </row>
    <row r="111" spans="1:3" x14ac:dyDescent="0.25">
      <c r="A111" s="3" t="s">
        <v>23</v>
      </c>
      <c r="B111" s="3" t="s">
        <v>97</v>
      </c>
      <c r="C111" s="3">
        <v>1</v>
      </c>
    </row>
    <row r="112" spans="1:3" x14ac:dyDescent="0.25">
      <c r="A112" s="3" t="s">
        <v>23</v>
      </c>
      <c r="B112" s="3" t="s">
        <v>148</v>
      </c>
      <c r="C112" s="3">
        <v>1</v>
      </c>
    </row>
    <row r="113" spans="1:3" x14ac:dyDescent="0.25">
      <c r="A113" s="3" t="s">
        <v>23</v>
      </c>
      <c r="B113" s="3" t="s">
        <v>149</v>
      </c>
      <c r="C113" s="3">
        <v>1</v>
      </c>
    </row>
    <row r="114" spans="1:3" x14ac:dyDescent="0.25">
      <c r="A114" s="3" t="s">
        <v>23</v>
      </c>
      <c r="B114" s="3" t="s">
        <v>101</v>
      </c>
      <c r="C114" s="3">
        <v>1</v>
      </c>
    </row>
    <row r="115" spans="1:3" x14ac:dyDescent="0.25">
      <c r="A115" s="3" t="s">
        <v>23</v>
      </c>
      <c r="B115" s="3" t="s">
        <v>94</v>
      </c>
      <c r="C115" s="3">
        <v>1</v>
      </c>
    </row>
    <row r="116" spans="1:3" x14ac:dyDescent="0.25">
      <c r="A116" s="3" t="s">
        <v>23</v>
      </c>
      <c r="B116" s="3" t="s">
        <v>92</v>
      </c>
      <c r="C116" s="3">
        <v>1</v>
      </c>
    </row>
    <row r="117" spans="1:3" x14ac:dyDescent="0.25">
      <c r="A117" s="3" t="s">
        <v>23</v>
      </c>
      <c r="B117" s="3" t="s">
        <v>150</v>
      </c>
      <c r="C117" s="3">
        <v>1</v>
      </c>
    </row>
    <row r="118" spans="1:3" x14ac:dyDescent="0.25">
      <c r="A118" s="3" t="s">
        <v>23</v>
      </c>
      <c r="B118" s="3" t="s">
        <v>151</v>
      </c>
      <c r="C118" s="3">
        <v>1</v>
      </c>
    </row>
    <row r="119" spans="1:3" x14ac:dyDescent="0.25">
      <c r="A119" s="3" t="s">
        <v>23</v>
      </c>
      <c r="B119" s="3" t="s">
        <v>152</v>
      </c>
      <c r="C119" s="3">
        <v>1</v>
      </c>
    </row>
    <row r="120" spans="1:3" x14ac:dyDescent="0.25">
      <c r="A120" s="3" t="s">
        <v>23</v>
      </c>
      <c r="B120" s="3" t="s">
        <v>153</v>
      </c>
      <c r="C120" s="3">
        <v>1</v>
      </c>
    </row>
    <row r="121" spans="1:3" x14ac:dyDescent="0.25">
      <c r="A121" s="3" t="s">
        <v>23</v>
      </c>
      <c r="B121" s="3" t="s">
        <v>154</v>
      </c>
      <c r="C121" s="3">
        <v>1</v>
      </c>
    </row>
    <row r="122" spans="1:3" x14ac:dyDescent="0.25">
      <c r="A122" s="3" t="s">
        <v>23</v>
      </c>
      <c r="B122" s="3" t="s">
        <v>102</v>
      </c>
      <c r="C122" s="3">
        <v>1</v>
      </c>
    </row>
    <row r="123" spans="1:3" x14ac:dyDescent="0.25">
      <c r="A123" s="3" t="s">
        <v>23</v>
      </c>
      <c r="B123" s="3" t="s">
        <v>138</v>
      </c>
      <c r="C123" s="3">
        <v>1</v>
      </c>
    </row>
    <row r="124" spans="1:3" x14ac:dyDescent="0.25">
      <c r="A124" s="3" t="s">
        <v>23</v>
      </c>
      <c r="B124" s="3" t="s">
        <v>155</v>
      </c>
      <c r="C124" s="3">
        <v>1</v>
      </c>
    </row>
    <row r="125" spans="1:3" x14ac:dyDescent="0.25">
      <c r="A125" s="3" t="s">
        <v>23</v>
      </c>
      <c r="B125" s="3" t="s">
        <v>156</v>
      </c>
      <c r="C125" s="3">
        <v>1</v>
      </c>
    </row>
    <row r="126" spans="1:3" x14ac:dyDescent="0.25">
      <c r="A126" s="3" t="s">
        <v>23</v>
      </c>
      <c r="B126" s="3" t="s">
        <v>125</v>
      </c>
      <c r="C126" s="3">
        <v>1</v>
      </c>
    </row>
    <row r="127" spans="1:3" x14ac:dyDescent="0.25">
      <c r="A127" s="3" t="s">
        <v>23</v>
      </c>
      <c r="B127" s="3" t="s">
        <v>157</v>
      </c>
      <c r="C127" s="3">
        <v>1</v>
      </c>
    </row>
    <row r="128" spans="1:3" x14ac:dyDescent="0.25">
      <c r="A128" s="3" t="s">
        <v>23</v>
      </c>
      <c r="B128" s="3" t="s">
        <v>158</v>
      </c>
      <c r="C128" s="3">
        <v>1</v>
      </c>
    </row>
    <row r="129" spans="1:3" x14ac:dyDescent="0.25">
      <c r="A129" s="3" t="s">
        <v>25</v>
      </c>
      <c r="B129" s="3" t="s">
        <v>105</v>
      </c>
      <c r="C129" s="3">
        <v>1</v>
      </c>
    </row>
    <row r="130" spans="1:3" x14ac:dyDescent="0.25">
      <c r="A130" s="3" t="s">
        <v>25</v>
      </c>
      <c r="B130" s="3" t="s">
        <v>112</v>
      </c>
      <c r="C130" s="3">
        <v>1</v>
      </c>
    </row>
    <row r="131" spans="1:3" x14ac:dyDescent="0.25">
      <c r="A131" s="3" t="s">
        <v>25</v>
      </c>
      <c r="B131" s="3" t="s">
        <v>159</v>
      </c>
      <c r="C131" s="3">
        <v>1</v>
      </c>
    </row>
    <row r="132" spans="1:3" x14ac:dyDescent="0.25">
      <c r="A132" s="3" t="s">
        <v>25</v>
      </c>
      <c r="B132" s="3" t="s">
        <v>149</v>
      </c>
      <c r="C132" s="3">
        <v>1</v>
      </c>
    </row>
    <row r="133" spans="1:3" x14ac:dyDescent="0.25">
      <c r="A133" s="3" t="s">
        <v>25</v>
      </c>
      <c r="B133" s="3" t="s">
        <v>101</v>
      </c>
      <c r="C133" s="3">
        <v>1</v>
      </c>
    </row>
    <row r="134" spans="1:3" x14ac:dyDescent="0.25">
      <c r="A134" s="3" t="s">
        <v>25</v>
      </c>
      <c r="B134" s="3" t="s">
        <v>160</v>
      </c>
      <c r="C134" s="3">
        <v>1</v>
      </c>
    </row>
    <row r="135" spans="1:3" x14ac:dyDescent="0.25">
      <c r="A135" s="3" t="s">
        <v>25</v>
      </c>
      <c r="B135" s="3" t="s">
        <v>134</v>
      </c>
      <c r="C135" s="3">
        <v>1</v>
      </c>
    </row>
    <row r="136" spans="1:3" x14ac:dyDescent="0.25">
      <c r="A136" s="3" t="s">
        <v>25</v>
      </c>
      <c r="B136" s="3" t="s">
        <v>94</v>
      </c>
      <c r="C136" s="3">
        <v>1</v>
      </c>
    </row>
    <row r="137" spans="1:3" x14ac:dyDescent="0.25">
      <c r="A137" s="3" t="s">
        <v>25</v>
      </c>
      <c r="B137" s="3" t="s">
        <v>86</v>
      </c>
      <c r="C137" s="3">
        <v>1</v>
      </c>
    </row>
    <row r="138" spans="1:3" x14ac:dyDescent="0.25">
      <c r="A138" s="3" t="s">
        <v>25</v>
      </c>
      <c r="B138" s="3" t="s">
        <v>161</v>
      </c>
      <c r="C138" s="3">
        <v>1</v>
      </c>
    </row>
    <row r="139" spans="1:3" x14ac:dyDescent="0.25">
      <c r="A139" s="3" t="s">
        <v>25</v>
      </c>
      <c r="B139" s="3" t="s">
        <v>145</v>
      </c>
      <c r="C139" s="3">
        <v>1</v>
      </c>
    </row>
    <row r="140" spans="1:3" x14ac:dyDescent="0.25">
      <c r="A140" s="3" t="s">
        <v>25</v>
      </c>
      <c r="B140" s="3" t="s">
        <v>162</v>
      </c>
      <c r="C140" s="3">
        <v>1</v>
      </c>
    </row>
    <row r="141" spans="1:3" x14ac:dyDescent="0.25">
      <c r="A141" s="3" t="s">
        <v>25</v>
      </c>
      <c r="B141" s="3" t="s">
        <v>106</v>
      </c>
      <c r="C141" s="3">
        <v>1</v>
      </c>
    </row>
    <row r="142" spans="1:3" x14ac:dyDescent="0.25">
      <c r="A142" s="3" t="s">
        <v>25</v>
      </c>
      <c r="B142" s="3" t="s">
        <v>118</v>
      </c>
      <c r="C142" s="3">
        <v>1</v>
      </c>
    </row>
    <row r="143" spans="1:3" x14ac:dyDescent="0.25">
      <c r="A143" s="3" t="s">
        <v>25</v>
      </c>
      <c r="B143" s="3" t="s">
        <v>147</v>
      </c>
      <c r="C143" s="3">
        <v>1</v>
      </c>
    </row>
    <row r="144" spans="1:3" x14ac:dyDescent="0.25">
      <c r="A144" s="3" t="s">
        <v>25</v>
      </c>
      <c r="B144" s="3" t="s">
        <v>94</v>
      </c>
      <c r="C144" s="3">
        <v>1</v>
      </c>
    </row>
    <row r="145" spans="1:3" x14ac:dyDescent="0.25">
      <c r="A145" s="3" t="s">
        <v>25</v>
      </c>
      <c r="B145" s="3" t="s">
        <v>132</v>
      </c>
      <c r="C145" s="3">
        <v>1</v>
      </c>
    </row>
    <row r="146" spans="1:3" x14ac:dyDescent="0.25">
      <c r="A146" s="3" t="s">
        <v>28</v>
      </c>
      <c r="B146" s="3" t="s">
        <v>117</v>
      </c>
      <c r="C146" s="3">
        <v>1</v>
      </c>
    </row>
    <row r="147" spans="1:3" x14ac:dyDescent="0.25">
      <c r="A147" s="3" t="s">
        <v>28</v>
      </c>
      <c r="B147" s="3" t="s">
        <v>134</v>
      </c>
      <c r="C147" s="3">
        <v>1</v>
      </c>
    </row>
    <row r="148" spans="1:3" x14ac:dyDescent="0.25">
      <c r="A148" s="3" t="s">
        <v>28</v>
      </c>
      <c r="B148" s="3" t="s">
        <v>94</v>
      </c>
      <c r="C148" s="3">
        <v>1</v>
      </c>
    </row>
    <row r="149" spans="1:3" x14ac:dyDescent="0.25">
      <c r="A149" s="3" t="s">
        <v>28</v>
      </c>
      <c r="B149" s="3" t="s">
        <v>95</v>
      </c>
      <c r="C149" s="3">
        <v>1</v>
      </c>
    </row>
    <row r="150" spans="1:3" x14ac:dyDescent="0.25">
      <c r="A150" s="3" t="s">
        <v>28</v>
      </c>
      <c r="B150" s="3" t="s">
        <v>96</v>
      </c>
      <c r="C150" s="3">
        <v>1</v>
      </c>
    </row>
    <row r="151" spans="1:3" x14ac:dyDescent="0.25">
      <c r="A151" s="3" t="s">
        <v>28</v>
      </c>
      <c r="B151" s="3" t="s">
        <v>98</v>
      </c>
      <c r="C151" s="3">
        <v>1</v>
      </c>
    </row>
    <row r="152" spans="1:3" x14ac:dyDescent="0.25">
      <c r="A152" s="3" t="s">
        <v>28</v>
      </c>
      <c r="B152" s="3" t="s">
        <v>163</v>
      </c>
      <c r="C152" s="3">
        <v>1</v>
      </c>
    </row>
    <row r="153" spans="1:3" x14ac:dyDescent="0.25">
      <c r="A153" s="3" t="s">
        <v>28</v>
      </c>
      <c r="B153" s="3" t="s">
        <v>101</v>
      </c>
      <c r="C153" s="3">
        <v>1</v>
      </c>
    </row>
    <row r="154" spans="1:3" x14ac:dyDescent="0.25">
      <c r="A154" s="3" t="s">
        <v>28</v>
      </c>
      <c r="B154" s="3" t="s">
        <v>164</v>
      </c>
      <c r="C154" s="3">
        <v>1</v>
      </c>
    </row>
    <row r="155" spans="1:3" x14ac:dyDescent="0.25">
      <c r="A155" s="3" t="s">
        <v>28</v>
      </c>
      <c r="B155" s="3" t="s">
        <v>165</v>
      </c>
      <c r="C155" s="3">
        <v>1</v>
      </c>
    </row>
    <row r="156" spans="1:3" x14ac:dyDescent="0.25">
      <c r="A156" s="3" t="s">
        <v>28</v>
      </c>
      <c r="B156" s="3" t="s">
        <v>135</v>
      </c>
      <c r="C156" s="3">
        <v>1</v>
      </c>
    </row>
    <row r="157" spans="1:3" x14ac:dyDescent="0.25">
      <c r="A157" s="3" t="s">
        <v>28</v>
      </c>
      <c r="B157" s="3" t="s">
        <v>166</v>
      </c>
      <c r="C157" s="3">
        <v>1</v>
      </c>
    </row>
    <row r="158" spans="1:3" x14ac:dyDescent="0.25">
      <c r="A158" s="3" t="s">
        <v>28</v>
      </c>
      <c r="B158" s="3" t="s">
        <v>167</v>
      </c>
      <c r="C158" s="3">
        <v>1</v>
      </c>
    </row>
    <row r="159" spans="1:3" x14ac:dyDescent="0.25">
      <c r="A159" s="3" t="s">
        <v>28</v>
      </c>
      <c r="B159" s="3" t="s">
        <v>128</v>
      </c>
      <c r="C159" s="3">
        <v>1</v>
      </c>
    </row>
    <row r="160" spans="1:3" x14ac:dyDescent="0.25">
      <c r="A160" s="3" t="s">
        <v>28</v>
      </c>
      <c r="B160" s="3" t="s">
        <v>124</v>
      </c>
      <c r="C160" s="3">
        <v>1</v>
      </c>
    </row>
    <row r="161" spans="1:3" x14ac:dyDescent="0.25">
      <c r="A161" s="3" t="s">
        <v>28</v>
      </c>
      <c r="B161" s="3" t="s">
        <v>166</v>
      </c>
      <c r="C161" s="3">
        <v>1</v>
      </c>
    </row>
    <row r="162" spans="1:3" x14ac:dyDescent="0.25">
      <c r="A162" s="3" t="s">
        <v>28</v>
      </c>
      <c r="B162" s="3" t="s">
        <v>168</v>
      </c>
      <c r="C162" s="3">
        <v>1</v>
      </c>
    </row>
    <row r="163" spans="1:3" x14ac:dyDescent="0.25">
      <c r="A163" s="3" t="s">
        <v>28</v>
      </c>
      <c r="B163" s="3" t="s">
        <v>92</v>
      </c>
      <c r="C163" s="3">
        <v>1</v>
      </c>
    </row>
    <row r="164" spans="1:3" x14ac:dyDescent="0.25">
      <c r="A164" s="3" t="s">
        <v>28</v>
      </c>
      <c r="B164" s="3" t="s">
        <v>169</v>
      </c>
      <c r="C164" s="3">
        <v>1</v>
      </c>
    </row>
    <row r="165" spans="1:3" x14ac:dyDescent="0.25">
      <c r="A165" s="3" t="s">
        <v>30</v>
      </c>
      <c r="B165" s="3" t="s">
        <v>170</v>
      </c>
      <c r="C165" s="3">
        <v>1</v>
      </c>
    </row>
    <row r="166" spans="1:3" x14ac:dyDescent="0.25">
      <c r="A166" s="3" t="s">
        <v>30</v>
      </c>
      <c r="B166" s="3" t="s">
        <v>171</v>
      </c>
      <c r="C166" s="3">
        <v>1</v>
      </c>
    </row>
    <row r="167" spans="1:3" x14ac:dyDescent="0.25">
      <c r="A167" s="3" t="s">
        <v>30</v>
      </c>
      <c r="B167" s="3" t="s">
        <v>111</v>
      </c>
      <c r="C167" s="3">
        <v>1</v>
      </c>
    </row>
    <row r="168" spans="1:3" x14ac:dyDescent="0.25">
      <c r="A168" s="3" t="s">
        <v>30</v>
      </c>
      <c r="B168" s="3" t="s">
        <v>106</v>
      </c>
      <c r="C168" s="3">
        <v>1</v>
      </c>
    </row>
    <row r="169" spans="1:3" x14ac:dyDescent="0.25">
      <c r="A169" s="3" t="s">
        <v>30</v>
      </c>
      <c r="B169" s="3" t="s">
        <v>94</v>
      </c>
      <c r="C169" s="3">
        <v>1</v>
      </c>
    </row>
    <row r="170" spans="1:3" x14ac:dyDescent="0.25">
      <c r="A170" s="3" t="s">
        <v>30</v>
      </c>
      <c r="B170" s="3" t="s">
        <v>118</v>
      </c>
      <c r="C170" s="3">
        <v>1</v>
      </c>
    </row>
    <row r="171" spans="1:3" x14ac:dyDescent="0.25">
      <c r="A171" s="3" t="s">
        <v>30</v>
      </c>
      <c r="B171" s="3" t="s">
        <v>147</v>
      </c>
      <c r="C171" s="3">
        <v>1</v>
      </c>
    </row>
    <row r="172" spans="1:3" x14ac:dyDescent="0.25">
      <c r="A172" s="3" t="s">
        <v>30</v>
      </c>
      <c r="B172" s="3" t="s">
        <v>134</v>
      </c>
      <c r="C172" s="3">
        <v>1</v>
      </c>
    </row>
    <row r="173" spans="1:3" x14ac:dyDescent="0.25">
      <c r="A173" s="3" t="s">
        <v>30</v>
      </c>
      <c r="B173" s="3" t="s">
        <v>94</v>
      </c>
      <c r="C173" s="3">
        <v>1</v>
      </c>
    </row>
    <row r="174" spans="1:3" x14ac:dyDescent="0.25">
      <c r="A174" s="3" t="s">
        <v>30</v>
      </c>
      <c r="B174" s="3" t="s">
        <v>95</v>
      </c>
      <c r="C174" s="3">
        <v>1</v>
      </c>
    </row>
    <row r="175" spans="1:3" x14ac:dyDescent="0.25">
      <c r="A175" s="3" t="s">
        <v>30</v>
      </c>
      <c r="B175" s="3" t="s">
        <v>135</v>
      </c>
      <c r="C175" s="3">
        <v>1</v>
      </c>
    </row>
    <row r="176" spans="1:3" x14ac:dyDescent="0.25">
      <c r="A176" s="3" t="s">
        <v>30</v>
      </c>
      <c r="B176" s="3" t="s">
        <v>96</v>
      </c>
      <c r="C176" s="3">
        <v>1</v>
      </c>
    </row>
    <row r="177" spans="1:3" x14ac:dyDescent="0.25">
      <c r="A177" s="3" t="s">
        <v>30</v>
      </c>
      <c r="B177" s="3" t="s">
        <v>145</v>
      </c>
      <c r="C177" s="3">
        <v>1</v>
      </c>
    </row>
    <row r="178" spans="1:3" x14ac:dyDescent="0.25">
      <c r="A178" s="3" t="s">
        <v>30</v>
      </c>
      <c r="B178" s="3" t="s">
        <v>172</v>
      </c>
      <c r="C178" s="3">
        <v>1</v>
      </c>
    </row>
    <row r="179" spans="1:3" x14ac:dyDescent="0.25">
      <c r="A179" s="3" t="s">
        <v>30</v>
      </c>
      <c r="B179" s="3" t="s">
        <v>101</v>
      </c>
      <c r="C179" s="3">
        <v>1</v>
      </c>
    </row>
    <row r="180" spans="1:3" x14ac:dyDescent="0.25">
      <c r="A180" s="3" t="s">
        <v>30</v>
      </c>
      <c r="B180" s="3" t="s">
        <v>173</v>
      </c>
      <c r="C180" s="3">
        <v>1</v>
      </c>
    </row>
    <row r="181" spans="1:3" x14ac:dyDescent="0.25">
      <c r="A181" s="3" t="s">
        <v>30</v>
      </c>
      <c r="B181" s="3" t="s">
        <v>174</v>
      </c>
      <c r="C181" s="3">
        <v>1</v>
      </c>
    </row>
    <row r="182" spans="1:3" x14ac:dyDescent="0.25">
      <c r="A182" s="3" t="s">
        <v>30</v>
      </c>
      <c r="B182" s="3" t="s">
        <v>175</v>
      </c>
      <c r="C182" s="3">
        <v>1</v>
      </c>
    </row>
    <row r="183" spans="1:3" x14ac:dyDescent="0.25">
      <c r="A183" s="3" t="s">
        <v>30</v>
      </c>
      <c r="B183" s="3" t="s">
        <v>176</v>
      </c>
      <c r="C183" s="3">
        <v>1</v>
      </c>
    </row>
    <row r="184" spans="1:3" x14ac:dyDescent="0.25">
      <c r="A184" s="3" t="s">
        <v>30</v>
      </c>
      <c r="B184" s="3" t="s">
        <v>161</v>
      </c>
      <c r="C184" s="3">
        <v>1</v>
      </c>
    </row>
    <row r="185" spans="1:3" x14ac:dyDescent="0.25">
      <c r="A185" s="3" t="s">
        <v>32</v>
      </c>
      <c r="B185" s="3" t="s">
        <v>93</v>
      </c>
      <c r="C185" s="3">
        <v>1</v>
      </c>
    </row>
    <row r="186" spans="1:3" x14ac:dyDescent="0.25">
      <c r="A186" s="3" t="s">
        <v>32</v>
      </c>
      <c r="B186" s="3" t="s">
        <v>96</v>
      </c>
      <c r="C186" s="3">
        <v>1</v>
      </c>
    </row>
    <row r="187" spans="1:3" x14ac:dyDescent="0.25">
      <c r="A187" s="3" t="s">
        <v>32</v>
      </c>
      <c r="B187" s="3" t="s">
        <v>177</v>
      </c>
      <c r="C187" s="3">
        <v>1</v>
      </c>
    </row>
    <row r="188" spans="1:3" x14ac:dyDescent="0.25">
      <c r="A188" s="3" t="s">
        <v>32</v>
      </c>
      <c r="B188" s="3" t="s">
        <v>101</v>
      </c>
      <c r="C188" s="3">
        <v>1</v>
      </c>
    </row>
    <row r="189" spans="1:3" x14ac:dyDescent="0.25">
      <c r="A189" s="3" t="s">
        <v>32</v>
      </c>
      <c r="B189" s="3" t="s">
        <v>178</v>
      </c>
      <c r="C189" s="3">
        <v>1</v>
      </c>
    </row>
    <row r="190" spans="1:3" x14ac:dyDescent="0.25">
      <c r="A190" s="3" t="s">
        <v>32</v>
      </c>
      <c r="B190" s="3" t="s">
        <v>179</v>
      </c>
      <c r="C190" s="3">
        <v>1</v>
      </c>
    </row>
    <row r="191" spans="1:3" x14ac:dyDescent="0.25">
      <c r="A191" s="3" t="s">
        <v>32</v>
      </c>
      <c r="B191" s="3" t="s">
        <v>180</v>
      </c>
      <c r="C191" s="3">
        <v>1</v>
      </c>
    </row>
    <row r="192" spans="1:3" x14ac:dyDescent="0.25">
      <c r="A192" s="3" t="s">
        <v>32</v>
      </c>
      <c r="B192" s="3" t="s">
        <v>181</v>
      </c>
      <c r="C192" s="3">
        <v>1</v>
      </c>
    </row>
    <row r="193" spans="1:3" x14ac:dyDescent="0.25">
      <c r="A193" s="3" t="s">
        <v>32</v>
      </c>
      <c r="B193" s="3" t="s">
        <v>182</v>
      </c>
      <c r="C193" s="3">
        <v>1</v>
      </c>
    </row>
    <row r="194" spans="1:3" x14ac:dyDescent="0.25">
      <c r="A194" s="3" t="s">
        <v>32</v>
      </c>
      <c r="B194" s="3" t="s">
        <v>107</v>
      </c>
      <c r="C194" s="3">
        <v>1</v>
      </c>
    </row>
    <row r="195" spans="1:3" x14ac:dyDescent="0.25">
      <c r="A195" s="3" t="s">
        <v>32</v>
      </c>
      <c r="B195" s="3" t="s">
        <v>114</v>
      </c>
      <c r="C195" s="3">
        <v>1</v>
      </c>
    </row>
    <row r="196" spans="1:3" x14ac:dyDescent="0.25">
      <c r="A196" s="3" t="s">
        <v>32</v>
      </c>
      <c r="B196" s="3" t="s">
        <v>183</v>
      </c>
      <c r="C196" s="3">
        <v>1</v>
      </c>
    </row>
    <row r="197" spans="1:3" x14ac:dyDescent="0.25">
      <c r="A197" s="3" t="s">
        <v>32</v>
      </c>
      <c r="B197" s="3" t="s">
        <v>184</v>
      </c>
      <c r="C197" s="3">
        <v>1</v>
      </c>
    </row>
    <row r="198" spans="1:3" x14ac:dyDescent="0.25">
      <c r="A198" s="3" t="s">
        <v>32</v>
      </c>
      <c r="B198" s="3" t="s">
        <v>185</v>
      </c>
      <c r="C198" s="3">
        <v>1</v>
      </c>
    </row>
    <row r="199" spans="1:3" x14ac:dyDescent="0.25">
      <c r="A199" s="3" t="s">
        <v>32</v>
      </c>
      <c r="B199" s="3" t="s">
        <v>112</v>
      </c>
      <c r="C199" s="3">
        <v>1</v>
      </c>
    </row>
    <row r="200" spans="1:3" x14ac:dyDescent="0.25">
      <c r="A200" s="3" t="s">
        <v>32</v>
      </c>
      <c r="B200" s="3" t="s">
        <v>186</v>
      </c>
      <c r="C200" s="3">
        <v>1</v>
      </c>
    </row>
    <row r="201" spans="1:3" x14ac:dyDescent="0.25">
      <c r="A201" s="3" t="s">
        <v>32</v>
      </c>
      <c r="B201" s="3" t="s">
        <v>187</v>
      </c>
      <c r="C201" s="3">
        <v>1</v>
      </c>
    </row>
    <row r="202" spans="1:3" x14ac:dyDescent="0.25">
      <c r="A202" s="3" t="s">
        <v>32</v>
      </c>
      <c r="B202" s="3" t="s">
        <v>186</v>
      </c>
      <c r="C202" s="3">
        <v>1</v>
      </c>
    </row>
    <row r="203" spans="1:3" x14ac:dyDescent="0.25">
      <c r="A203" s="3" t="s">
        <v>32</v>
      </c>
      <c r="B203" s="3" t="s">
        <v>188</v>
      </c>
      <c r="C203" s="3">
        <v>1</v>
      </c>
    </row>
    <row r="204" spans="1:3" x14ac:dyDescent="0.25">
      <c r="A204" s="3" t="s">
        <v>32</v>
      </c>
      <c r="B204" s="3" t="s">
        <v>105</v>
      </c>
      <c r="C204" s="3">
        <v>1</v>
      </c>
    </row>
    <row r="205" spans="1:3" x14ac:dyDescent="0.25">
      <c r="A205" s="3" t="s">
        <v>32</v>
      </c>
      <c r="B205" s="3" t="s">
        <v>189</v>
      </c>
      <c r="C205" s="3">
        <v>1</v>
      </c>
    </row>
    <row r="206" spans="1:3" x14ac:dyDescent="0.25">
      <c r="A206" s="3" t="s">
        <v>32</v>
      </c>
      <c r="B206" s="3" t="s">
        <v>106</v>
      </c>
      <c r="C206" s="3">
        <v>1</v>
      </c>
    </row>
    <row r="207" spans="1:3" x14ac:dyDescent="0.25">
      <c r="A207" s="3" t="s">
        <v>32</v>
      </c>
      <c r="B207" s="3" t="s">
        <v>190</v>
      </c>
      <c r="C207" s="3">
        <v>1</v>
      </c>
    </row>
    <row r="208" spans="1:3" x14ac:dyDescent="0.25">
      <c r="A208" s="3" t="s">
        <v>32</v>
      </c>
      <c r="B208" s="3" t="s">
        <v>105</v>
      </c>
      <c r="C208" s="3">
        <v>1</v>
      </c>
    </row>
    <row r="209" spans="1:3" x14ac:dyDescent="0.25">
      <c r="A209" s="3" t="s">
        <v>32</v>
      </c>
      <c r="B209" s="3" t="s">
        <v>136</v>
      </c>
      <c r="C209" s="3">
        <v>1</v>
      </c>
    </row>
    <row r="210" spans="1:3" x14ac:dyDescent="0.25">
      <c r="A210" s="3" t="s">
        <v>32</v>
      </c>
      <c r="B210" s="3" t="s">
        <v>98</v>
      </c>
      <c r="C210" s="3">
        <v>1</v>
      </c>
    </row>
    <row r="211" spans="1:3" x14ac:dyDescent="0.25">
      <c r="A211" s="3" t="s">
        <v>34</v>
      </c>
      <c r="B211" s="3" t="s">
        <v>150</v>
      </c>
      <c r="C211" s="3">
        <v>1</v>
      </c>
    </row>
    <row r="212" spans="1:3" x14ac:dyDescent="0.25">
      <c r="A212" s="3" t="s">
        <v>34</v>
      </c>
      <c r="B212" s="3" t="s">
        <v>101</v>
      </c>
      <c r="C212" s="3">
        <v>1</v>
      </c>
    </row>
    <row r="213" spans="1:3" x14ac:dyDescent="0.25">
      <c r="A213" s="3" t="s">
        <v>34</v>
      </c>
      <c r="B213" s="3" t="s">
        <v>191</v>
      </c>
      <c r="C213" s="3">
        <v>1</v>
      </c>
    </row>
    <row r="214" spans="1:3" x14ac:dyDescent="0.25">
      <c r="A214" s="3" t="s">
        <v>34</v>
      </c>
      <c r="B214" s="3" t="s">
        <v>192</v>
      </c>
      <c r="C214" s="3">
        <v>1</v>
      </c>
    </row>
    <row r="215" spans="1:3" x14ac:dyDescent="0.25">
      <c r="A215" s="3" t="s">
        <v>34</v>
      </c>
      <c r="B215" s="3" t="s">
        <v>150</v>
      </c>
      <c r="C215" s="3">
        <v>1</v>
      </c>
    </row>
    <row r="216" spans="1:3" x14ac:dyDescent="0.25">
      <c r="A216" s="3" t="s">
        <v>34</v>
      </c>
      <c r="B216" s="3" t="s">
        <v>134</v>
      </c>
      <c r="C216" s="3">
        <v>1</v>
      </c>
    </row>
    <row r="217" spans="1:3" x14ac:dyDescent="0.25">
      <c r="A217" s="3" t="s">
        <v>34</v>
      </c>
      <c r="B217" s="3" t="s">
        <v>94</v>
      </c>
      <c r="C217" s="3">
        <v>1</v>
      </c>
    </row>
    <row r="218" spans="1:3" x14ac:dyDescent="0.25">
      <c r="A218" s="3" t="s">
        <v>34</v>
      </c>
      <c r="B218" s="3" t="s">
        <v>193</v>
      </c>
      <c r="C218" s="3">
        <v>1</v>
      </c>
    </row>
    <row r="219" spans="1:3" x14ac:dyDescent="0.25">
      <c r="A219" s="3" t="s">
        <v>34</v>
      </c>
      <c r="B219" s="3" t="s">
        <v>187</v>
      </c>
      <c r="C219" s="3">
        <v>1</v>
      </c>
    </row>
    <row r="220" spans="1:3" x14ac:dyDescent="0.25">
      <c r="A220" s="3" t="s">
        <v>34</v>
      </c>
      <c r="B220" s="3" t="s">
        <v>194</v>
      </c>
      <c r="C220" s="3">
        <v>1</v>
      </c>
    </row>
    <row r="221" spans="1:3" x14ac:dyDescent="0.25">
      <c r="A221" s="3" t="s">
        <v>34</v>
      </c>
      <c r="B221" s="3" t="s">
        <v>195</v>
      </c>
      <c r="C221" s="3">
        <v>1</v>
      </c>
    </row>
    <row r="222" spans="1:3" x14ac:dyDescent="0.25">
      <c r="A222" s="3" t="s">
        <v>34</v>
      </c>
      <c r="B222" s="3" t="s">
        <v>196</v>
      </c>
      <c r="C222" s="3">
        <v>1</v>
      </c>
    </row>
    <row r="223" spans="1:3" x14ac:dyDescent="0.25">
      <c r="A223" s="3" t="s">
        <v>34</v>
      </c>
      <c r="B223" s="3" t="s">
        <v>124</v>
      </c>
      <c r="C223" s="3">
        <v>1</v>
      </c>
    </row>
    <row r="224" spans="1:3" x14ac:dyDescent="0.25">
      <c r="A224" s="3" t="s">
        <v>34</v>
      </c>
      <c r="B224" s="3" t="s">
        <v>77</v>
      </c>
      <c r="C224" s="3">
        <v>1</v>
      </c>
    </row>
    <row r="225" spans="1:3" x14ac:dyDescent="0.25">
      <c r="A225" s="3" t="s">
        <v>34</v>
      </c>
      <c r="B225" s="3" t="s">
        <v>197</v>
      </c>
      <c r="C225" s="3">
        <v>1</v>
      </c>
    </row>
    <row r="226" spans="1:3" x14ac:dyDescent="0.25">
      <c r="A226" s="3" t="s">
        <v>34</v>
      </c>
      <c r="B226" s="3" t="s">
        <v>97</v>
      </c>
      <c r="C226" s="3">
        <v>1</v>
      </c>
    </row>
    <row r="227" spans="1:3" x14ac:dyDescent="0.25">
      <c r="A227" s="3" t="s">
        <v>34</v>
      </c>
      <c r="B227" s="3" t="s">
        <v>117</v>
      </c>
      <c r="C227" s="3">
        <v>1</v>
      </c>
    </row>
    <row r="228" spans="1:3" x14ac:dyDescent="0.25">
      <c r="A228" s="3" t="s">
        <v>34</v>
      </c>
      <c r="B228" s="3" t="s">
        <v>96</v>
      </c>
      <c r="C228" s="3">
        <v>1</v>
      </c>
    </row>
    <row r="229" spans="1:3" x14ac:dyDescent="0.25">
      <c r="A229" s="3" t="s">
        <v>34</v>
      </c>
      <c r="B229" s="3" t="s">
        <v>98</v>
      </c>
      <c r="C229" s="3">
        <v>1</v>
      </c>
    </row>
    <row r="230" spans="1:3" x14ac:dyDescent="0.25">
      <c r="A230" s="3" t="s">
        <v>34</v>
      </c>
      <c r="B230" s="3" t="s">
        <v>99</v>
      </c>
      <c r="C230" s="3">
        <v>1</v>
      </c>
    </row>
    <row r="231" spans="1:3" x14ac:dyDescent="0.25">
      <c r="A231" s="3" t="s">
        <v>40</v>
      </c>
      <c r="B231" s="3" t="s">
        <v>117</v>
      </c>
      <c r="C231" s="3">
        <v>1</v>
      </c>
    </row>
    <row r="232" spans="1:3" x14ac:dyDescent="0.25">
      <c r="A232" s="3" t="s">
        <v>40</v>
      </c>
      <c r="B232" s="3" t="s">
        <v>134</v>
      </c>
      <c r="C232" s="3">
        <v>1</v>
      </c>
    </row>
    <row r="233" spans="1:3" x14ac:dyDescent="0.25">
      <c r="A233" s="3" t="s">
        <v>40</v>
      </c>
      <c r="B233" s="3" t="s">
        <v>94</v>
      </c>
      <c r="C233" s="3">
        <v>1</v>
      </c>
    </row>
    <row r="234" spans="1:3" x14ac:dyDescent="0.25">
      <c r="A234" s="3" t="s">
        <v>40</v>
      </c>
      <c r="B234" s="3" t="s">
        <v>96</v>
      </c>
      <c r="C234" s="3">
        <v>1</v>
      </c>
    </row>
    <row r="235" spans="1:3" x14ac:dyDescent="0.25">
      <c r="A235" s="3" t="s">
        <v>40</v>
      </c>
      <c r="B235" s="3" t="s">
        <v>198</v>
      </c>
      <c r="C235" s="3">
        <v>1</v>
      </c>
    </row>
    <row r="236" spans="1:3" x14ac:dyDescent="0.25">
      <c r="A236" s="3" t="s">
        <v>40</v>
      </c>
      <c r="B236" s="3" t="s">
        <v>196</v>
      </c>
      <c r="C236" s="3">
        <v>1</v>
      </c>
    </row>
    <row r="237" spans="1:3" x14ac:dyDescent="0.25">
      <c r="A237" s="3" t="s">
        <v>40</v>
      </c>
      <c r="B237" s="3" t="s">
        <v>199</v>
      </c>
      <c r="C237" s="3">
        <v>1</v>
      </c>
    </row>
    <row r="238" spans="1:3" x14ac:dyDescent="0.25">
      <c r="A238" s="3" t="s">
        <v>40</v>
      </c>
      <c r="B238" s="3" t="s">
        <v>200</v>
      </c>
      <c r="C238" s="3">
        <v>1</v>
      </c>
    </row>
    <row r="239" spans="1:3" x14ac:dyDescent="0.25">
      <c r="A239" s="3" t="s">
        <v>40</v>
      </c>
      <c r="B239" s="3" t="s">
        <v>150</v>
      </c>
      <c r="C239" s="3">
        <v>1</v>
      </c>
    </row>
    <row r="240" spans="1:3" x14ac:dyDescent="0.25">
      <c r="A240" s="3" t="s">
        <v>40</v>
      </c>
      <c r="B240" s="3" t="s">
        <v>105</v>
      </c>
      <c r="C240" s="3">
        <v>1</v>
      </c>
    </row>
    <row r="241" spans="1:3" x14ac:dyDescent="0.25">
      <c r="A241" s="3" t="s">
        <v>40</v>
      </c>
      <c r="B241" s="3" t="s">
        <v>201</v>
      </c>
      <c r="C241" s="3">
        <v>1</v>
      </c>
    </row>
    <row r="242" spans="1:3" x14ac:dyDescent="0.25">
      <c r="A242" s="3" t="s">
        <v>40</v>
      </c>
      <c r="B242" s="3" t="s">
        <v>135</v>
      </c>
      <c r="C242" s="3">
        <v>1</v>
      </c>
    </row>
    <row r="243" spans="1:3" x14ac:dyDescent="0.25">
      <c r="A243" s="3" t="s">
        <v>40</v>
      </c>
      <c r="B243" s="3" t="s">
        <v>97</v>
      </c>
      <c r="C243" s="3">
        <v>1</v>
      </c>
    </row>
    <row r="244" spans="1:3" x14ac:dyDescent="0.25">
      <c r="A244" s="3" t="s">
        <v>40</v>
      </c>
      <c r="B244" s="3" t="s">
        <v>98</v>
      </c>
      <c r="C244" s="3">
        <v>1</v>
      </c>
    </row>
    <row r="245" spans="1:3" x14ac:dyDescent="0.25">
      <c r="A245" s="3" t="s">
        <v>40</v>
      </c>
      <c r="B245" s="3" t="s">
        <v>99</v>
      </c>
      <c r="C245" s="3">
        <v>1</v>
      </c>
    </row>
    <row r="246" spans="1:3" x14ac:dyDescent="0.25">
      <c r="A246" s="3" t="s">
        <v>40</v>
      </c>
      <c r="B246" s="3" t="s">
        <v>101</v>
      </c>
      <c r="C246" s="3">
        <v>1</v>
      </c>
    </row>
    <row r="247" spans="1:3" x14ac:dyDescent="0.25">
      <c r="A247" s="3" t="s">
        <v>40</v>
      </c>
      <c r="B247" s="3" t="s">
        <v>186</v>
      </c>
      <c r="C247" s="3">
        <v>1</v>
      </c>
    </row>
    <row r="248" spans="1:3" x14ac:dyDescent="0.25">
      <c r="A248" s="3" t="s">
        <v>40</v>
      </c>
      <c r="B248" s="3" t="s">
        <v>86</v>
      </c>
      <c r="C248" s="3">
        <v>1</v>
      </c>
    </row>
    <row r="249" spans="1:3" x14ac:dyDescent="0.25">
      <c r="A249" s="3" t="s">
        <v>54</v>
      </c>
      <c r="B249" s="3" t="s">
        <v>78</v>
      </c>
      <c r="C249" s="3">
        <v>1</v>
      </c>
    </row>
    <row r="250" spans="1:3" x14ac:dyDescent="0.25">
      <c r="A250" s="3" t="s">
        <v>54</v>
      </c>
      <c r="B250" s="3" t="s">
        <v>196</v>
      </c>
      <c r="C250" s="3">
        <v>1</v>
      </c>
    </row>
    <row r="251" spans="1:3" x14ac:dyDescent="0.25">
      <c r="A251" s="3" t="s">
        <v>54</v>
      </c>
      <c r="B251" s="3" t="s">
        <v>202</v>
      </c>
      <c r="C251" s="3">
        <v>1</v>
      </c>
    </row>
    <row r="252" spans="1:3" x14ac:dyDescent="0.25">
      <c r="A252" s="3" t="s">
        <v>54</v>
      </c>
      <c r="B252" s="3" t="s">
        <v>124</v>
      </c>
      <c r="C252" s="3">
        <v>1</v>
      </c>
    </row>
    <row r="253" spans="1:3" x14ac:dyDescent="0.25">
      <c r="A253" s="3" t="s">
        <v>54</v>
      </c>
      <c r="B253" s="3" t="s">
        <v>203</v>
      </c>
      <c r="C253" s="3">
        <v>1</v>
      </c>
    </row>
    <row r="254" spans="1:3" x14ac:dyDescent="0.25">
      <c r="A254" s="3" t="s">
        <v>54</v>
      </c>
      <c r="B254" s="3" t="s">
        <v>109</v>
      </c>
      <c r="C254" s="3">
        <v>1</v>
      </c>
    </row>
    <row r="255" spans="1:3" x14ac:dyDescent="0.25">
      <c r="A255" s="3" t="s">
        <v>54</v>
      </c>
      <c r="B255" s="3" t="s">
        <v>145</v>
      </c>
      <c r="C255" s="3">
        <v>1</v>
      </c>
    </row>
    <row r="256" spans="1:3" x14ac:dyDescent="0.25">
      <c r="A256" s="3" t="s">
        <v>54</v>
      </c>
      <c r="B256" s="3" t="s">
        <v>204</v>
      </c>
      <c r="C256" s="3">
        <v>1</v>
      </c>
    </row>
    <row r="257" spans="1:3" x14ac:dyDescent="0.25">
      <c r="A257" s="3" t="s">
        <v>54</v>
      </c>
      <c r="B257" s="3" t="s">
        <v>149</v>
      </c>
      <c r="C257" s="3">
        <v>1</v>
      </c>
    </row>
    <row r="258" spans="1:3" x14ac:dyDescent="0.25">
      <c r="A258" s="3" t="s">
        <v>54</v>
      </c>
      <c r="B258" s="3" t="s">
        <v>117</v>
      </c>
      <c r="C258" s="3">
        <v>1</v>
      </c>
    </row>
    <row r="259" spans="1:3" x14ac:dyDescent="0.25">
      <c r="A259" s="3" t="s">
        <v>54</v>
      </c>
      <c r="B259" s="3" t="s">
        <v>134</v>
      </c>
      <c r="C259" s="3">
        <v>1</v>
      </c>
    </row>
    <row r="260" spans="1:3" x14ac:dyDescent="0.25">
      <c r="A260" s="3" t="s">
        <v>54</v>
      </c>
      <c r="B260" s="3" t="s">
        <v>94</v>
      </c>
      <c r="C260" s="3">
        <v>1</v>
      </c>
    </row>
    <row r="261" spans="1:3" x14ac:dyDescent="0.25">
      <c r="A261" s="3" t="s">
        <v>54</v>
      </c>
      <c r="B261" s="3" t="s">
        <v>96</v>
      </c>
      <c r="C261" s="3">
        <v>1</v>
      </c>
    </row>
    <row r="262" spans="1:3" x14ac:dyDescent="0.25">
      <c r="A262" s="3" t="s">
        <v>54</v>
      </c>
      <c r="B262" s="3" t="s">
        <v>97</v>
      </c>
      <c r="C262" s="3">
        <v>1</v>
      </c>
    </row>
    <row r="263" spans="1:3" x14ac:dyDescent="0.25">
      <c r="A263" s="3" t="s">
        <v>54</v>
      </c>
      <c r="B263" s="3" t="s">
        <v>99</v>
      </c>
      <c r="C263" s="3">
        <v>1</v>
      </c>
    </row>
    <row r="264" spans="1:3" x14ac:dyDescent="0.25">
      <c r="A264" s="3" t="s">
        <v>54</v>
      </c>
      <c r="B264" s="3" t="s">
        <v>101</v>
      </c>
      <c r="C264" s="3">
        <v>1</v>
      </c>
    </row>
    <row r="265" spans="1:3" x14ac:dyDescent="0.25">
      <c r="A265" s="3" t="s">
        <v>54</v>
      </c>
      <c r="B265" s="3" t="s">
        <v>189</v>
      </c>
      <c r="C265" s="3">
        <v>1</v>
      </c>
    </row>
    <row r="266" spans="1:3" x14ac:dyDescent="0.25">
      <c r="A266" s="3" t="s">
        <v>54</v>
      </c>
      <c r="B266" s="3" t="s">
        <v>205</v>
      </c>
      <c r="C266" s="3">
        <v>1</v>
      </c>
    </row>
    <row r="267" spans="1:3" x14ac:dyDescent="0.25">
      <c r="A267" s="3" t="s">
        <v>54</v>
      </c>
      <c r="B267" s="3" t="s">
        <v>134</v>
      </c>
      <c r="C267" s="3">
        <v>1</v>
      </c>
    </row>
    <row r="268" spans="1:3" x14ac:dyDescent="0.25">
      <c r="A268" s="3" t="s">
        <v>54</v>
      </c>
      <c r="B268" s="3" t="s">
        <v>77</v>
      </c>
      <c r="C268" s="3">
        <v>1</v>
      </c>
    </row>
    <row r="269" spans="1:3" x14ac:dyDescent="0.25">
      <c r="A269" s="3" t="s">
        <v>54</v>
      </c>
      <c r="B269" s="3" t="s">
        <v>197</v>
      </c>
      <c r="C269" s="3">
        <v>1</v>
      </c>
    </row>
    <row r="270" spans="1:3" x14ac:dyDescent="0.25">
      <c r="A270" s="3" t="s">
        <v>54</v>
      </c>
      <c r="B270" s="3" t="s">
        <v>198</v>
      </c>
      <c r="C270" s="3">
        <v>1</v>
      </c>
    </row>
    <row r="271" spans="1:3" x14ac:dyDescent="0.25">
      <c r="A271" s="3" t="s">
        <v>54</v>
      </c>
      <c r="B271" s="3" t="s">
        <v>92</v>
      </c>
      <c r="C271" s="3">
        <v>1</v>
      </c>
    </row>
    <row r="272" spans="1:3" x14ac:dyDescent="0.25">
      <c r="A272" s="3" t="s">
        <v>54</v>
      </c>
      <c r="B272" s="3" t="s">
        <v>206</v>
      </c>
      <c r="C272" s="3">
        <v>1</v>
      </c>
    </row>
    <row r="273" spans="1:3" x14ac:dyDescent="0.25">
      <c r="A273" s="3" t="s">
        <v>54</v>
      </c>
      <c r="B273" s="3" t="s">
        <v>207</v>
      </c>
      <c r="C273" s="3">
        <v>1</v>
      </c>
    </row>
    <row r="274" spans="1:3" x14ac:dyDescent="0.25">
      <c r="A274" s="3" t="s">
        <v>54</v>
      </c>
      <c r="B274" s="3" t="s">
        <v>208</v>
      </c>
      <c r="C274" s="3">
        <v>1</v>
      </c>
    </row>
    <row r="275" spans="1:3" x14ac:dyDescent="0.25">
      <c r="A275" s="3" t="s">
        <v>54</v>
      </c>
      <c r="B275" s="3" t="s">
        <v>98</v>
      </c>
      <c r="C275" s="3">
        <v>1</v>
      </c>
    </row>
    <row r="276" spans="1:3" x14ac:dyDescent="0.25">
      <c r="A276" s="3" t="s">
        <v>54</v>
      </c>
      <c r="B276" s="3" t="s">
        <v>167</v>
      </c>
      <c r="C276" s="3">
        <v>1</v>
      </c>
    </row>
    <row r="277" spans="1:3" x14ac:dyDescent="0.25">
      <c r="A277" s="3" t="s">
        <v>54</v>
      </c>
      <c r="B277" s="3" t="s">
        <v>135</v>
      </c>
      <c r="C277" s="3">
        <v>1</v>
      </c>
    </row>
    <row r="278" spans="1:3" x14ac:dyDescent="0.25">
      <c r="A278" s="3" t="s">
        <v>54</v>
      </c>
      <c r="B278" s="3" t="s">
        <v>95</v>
      </c>
      <c r="C278" s="3">
        <v>1</v>
      </c>
    </row>
    <row r="279" spans="1:3" x14ac:dyDescent="0.25">
      <c r="A279" s="3" t="s">
        <v>54</v>
      </c>
      <c r="B279" s="3" t="s">
        <v>209</v>
      </c>
      <c r="C279" s="3">
        <v>1</v>
      </c>
    </row>
    <row r="280" spans="1:3" x14ac:dyDescent="0.25">
      <c r="A280" s="3" t="s">
        <v>58</v>
      </c>
      <c r="B280" s="3" t="s">
        <v>134</v>
      </c>
      <c r="C280" s="3">
        <v>1</v>
      </c>
    </row>
    <row r="281" spans="1:3" x14ac:dyDescent="0.25">
      <c r="A281" s="3" t="s">
        <v>58</v>
      </c>
      <c r="B281" s="3" t="s">
        <v>207</v>
      </c>
      <c r="C281" s="3">
        <v>1</v>
      </c>
    </row>
    <row r="282" spans="1:3" x14ac:dyDescent="0.25">
      <c r="A282" s="3" t="s">
        <v>58</v>
      </c>
      <c r="B282" s="3" t="s">
        <v>128</v>
      </c>
      <c r="C282" s="3">
        <v>1</v>
      </c>
    </row>
    <row r="283" spans="1:3" x14ac:dyDescent="0.25">
      <c r="A283" s="3" t="s">
        <v>58</v>
      </c>
      <c r="B283" s="3" t="s">
        <v>210</v>
      </c>
      <c r="C283" s="3">
        <v>1</v>
      </c>
    </row>
    <row r="284" spans="1:3" x14ac:dyDescent="0.25">
      <c r="A284" s="3" t="s">
        <v>58</v>
      </c>
      <c r="B284" s="3" t="s">
        <v>211</v>
      </c>
      <c r="C284" s="3">
        <v>1</v>
      </c>
    </row>
    <row r="285" spans="1:3" x14ac:dyDescent="0.25">
      <c r="A285" s="3" t="s">
        <v>58</v>
      </c>
      <c r="B285" s="3" t="s">
        <v>77</v>
      </c>
      <c r="C285" s="3">
        <v>1</v>
      </c>
    </row>
    <row r="286" spans="1:3" x14ac:dyDescent="0.25">
      <c r="A286" s="3" t="s">
        <v>58</v>
      </c>
      <c r="B286" s="3" t="s">
        <v>212</v>
      </c>
      <c r="C286" s="3">
        <v>1</v>
      </c>
    </row>
    <row r="287" spans="1:3" x14ac:dyDescent="0.25">
      <c r="A287" s="3" t="s">
        <v>58</v>
      </c>
      <c r="B287" s="3" t="s">
        <v>134</v>
      </c>
      <c r="C287" s="3">
        <v>1</v>
      </c>
    </row>
    <row r="288" spans="1:3" x14ac:dyDescent="0.25">
      <c r="A288" s="3" t="s">
        <v>58</v>
      </c>
      <c r="B288" s="3" t="s">
        <v>193</v>
      </c>
      <c r="C288" s="3">
        <v>1</v>
      </c>
    </row>
    <row r="289" spans="1:3" x14ac:dyDescent="0.25">
      <c r="A289" s="3" t="s">
        <v>58</v>
      </c>
      <c r="B289" s="3" t="s">
        <v>98</v>
      </c>
      <c r="C289" s="3">
        <v>1</v>
      </c>
    </row>
    <row r="290" spans="1:3" x14ac:dyDescent="0.25">
      <c r="A290" s="3" t="s">
        <v>58</v>
      </c>
      <c r="B290" s="3" t="s">
        <v>109</v>
      </c>
      <c r="C290" s="3">
        <v>1</v>
      </c>
    </row>
    <row r="291" spans="1:3" x14ac:dyDescent="0.25">
      <c r="A291" s="3" t="s">
        <v>58</v>
      </c>
      <c r="B291" s="3" t="s">
        <v>149</v>
      </c>
      <c r="C291" s="3">
        <v>1</v>
      </c>
    </row>
    <row r="292" spans="1:3" x14ac:dyDescent="0.25">
      <c r="A292" s="3" t="s">
        <v>58</v>
      </c>
      <c r="B292" s="3" t="s">
        <v>101</v>
      </c>
      <c r="C292" s="3">
        <v>1</v>
      </c>
    </row>
    <row r="293" spans="1:3" x14ac:dyDescent="0.25">
      <c r="A293" s="3" t="s">
        <v>58</v>
      </c>
      <c r="B293" s="3" t="s">
        <v>118</v>
      </c>
      <c r="C293" s="3">
        <v>1</v>
      </c>
    </row>
    <row r="294" spans="1:3" x14ac:dyDescent="0.25">
      <c r="A294" s="3" t="s">
        <v>58</v>
      </c>
      <c r="B294" s="3" t="s">
        <v>138</v>
      </c>
      <c r="C294" s="3">
        <v>1</v>
      </c>
    </row>
    <row r="295" spans="1:3" x14ac:dyDescent="0.25">
      <c r="A295" s="3" t="s">
        <v>58</v>
      </c>
      <c r="B295" s="3" t="s">
        <v>77</v>
      </c>
      <c r="C295" s="3">
        <v>1</v>
      </c>
    </row>
    <row r="296" spans="1:3" x14ac:dyDescent="0.25">
      <c r="A296" s="3" t="s">
        <v>58</v>
      </c>
      <c r="B296" s="3" t="s">
        <v>208</v>
      </c>
      <c r="C296" s="3">
        <v>1</v>
      </c>
    </row>
    <row r="297" spans="1:3" x14ac:dyDescent="0.25">
      <c r="A297" s="3" t="s">
        <v>58</v>
      </c>
      <c r="B297" s="3" t="s">
        <v>92</v>
      </c>
      <c r="C297" s="3">
        <v>1</v>
      </c>
    </row>
    <row r="298" spans="1:3" x14ac:dyDescent="0.25">
      <c r="A298" s="3" t="s">
        <v>58</v>
      </c>
      <c r="B298" s="3" t="s">
        <v>94</v>
      </c>
      <c r="C298" s="3">
        <v>1</v>
      </c>
    </row>
    <row r="299" spans="1:3" x14ac:dyDescent="0.25">
      <c r="A299" s="3" t="s">
        <v>65</v>
      </c>
      <c r="B299" s="3" t="s">
        <v>134</v>
      </c>
      <c r="C299" s="3">
        <v>1</v>
      </c>
    </row>
    <row r="300" spans="1:3" x14ac:dyDescent="0.25">
      <c r="A300" s="3" t="s">
        <v>65</v>
      </c>
      <c r="B300" s="3" t="s">
        <v>94</v>
      </c>
      <c r="C300" s="3">
        <v>1</v>
      </c>
    </row>
    <row r="301" spans="1:3" x14ac:dyDescent="0.25">
      <c r="A301" s="3" t="s">
        <v>65</v>
      </c>
      <c r="B301" s="3" t="s">
        <v>96</v>
      </c>
      <c r="C301" s="3">
        <v>1</v>
      </c>
    </row>
    <row r="302" spans="1:3" x14ac:dyDescent="0.25">
      <c r="A302" s="3" t="s">
        <v>65</v>
      </c>
      <c r="B302" s="3" t="s">
        <v>163</v>
      </c>
      <c r="C302" s="3">
        <v>1</v>
      </c>
    </row>
    <row r="303" spans="1:3" x14ac:dyDescent="0.25">
      <c r="A303" s="3" t="s">
        <v>65</v>
      </c>
      <c r="B303" s="3" t="s">
        <v>101</v>
      </c>
      <c r="C303" s="3">
        <v>1</v>
      </c>
    </row>
    <row r="304" spans="1:3" x14ac:dyDescent="0.25">
      <c r="A304" s="3" t="s">
        <v>65</v>
      </c>
      <c r="B304" s="3" t="s">
        <v>136</v>
      </c>
      <c r="C304" s="3">
        <v>1</v>
      </c>
    </row>
    <row r="305" spans="1:3" x14ac:dyDescent="0.25">
      <c r="A305" s="3" t="s">
        <v>65</v>
      </c>
      <c r="B305" s="3" t="s">
        <v>147</v>
      </c>
      <c r="C305" s="3">
        <v>1</v>
      </c>
    </row>
    <row r="306" spans="1:3" x14ac:dyDescent="0.25">
      <c r="A306" s="3" t="s">
        <v>65</v>
      </c>
      <c r="B306" s="3" t="s">
        <v>150</v>
      </c>
      <c r="C306" s="3">
        <v>1</v>
      </c>
    </row>
    <row r="307" spans="1:3" x14ac:dyDescent="0.25">
      <c r="A307" s="3" t="s">
        <v>65</v>
      </c>
      <c r="B307" s="3" t="s">
        <v>213</v>
      </c>
      <c r="C307" s="3">
        <v>1</v>
      </c>
    </row>
    <row r="308" spans="1:3" x14ac:dyDescent="0.25">
      <c r="A308" s="3" t="s">
        <v>65</v>
      </c>
      <c r="B308" s="3" t="s">
        <v>214</v>
      </c>
      <c r="C308" s="3">
        <v>1</v>
      </c>
    </row>
    <row r="309" spans="1:3" x14ac:dyDescent="0.25">
      <c r="A309" s="3" t="s">
        <v>65</v>
      </c>
      <c r="B309" s="3" t="s">
        <v>215</v>
      </c>
      <c r="C309" s="3">
        <v>1</v>
      </c>
    </row>
    <row r="310" spans="1:3" x14ac:dyDescent="0.25">
      <c r="A310" s="3" t="s">
        <v>65</v>
      </c>
      <c r="B310" s="3" t="s">
        <v>189</v>
      </c>
      <c r="C310" s="3">
        <v>1</v>
      </c>
    </row>
    <row r="311" spans="1:3" x14ac:dyDescent="0.25">
      <c r="A311" s="3" t="s">
        <v>65</v>
      </c>
      <c r="B311" s="3" t="s">
        <v>216</v>
      </c>
      <c r="C311" s="3">
        <v>1</v>
      </c>
    </row>
    <row r="312" spans="1:3" x14ac:dyDescent="0.25">
      <c r="A312" s="3" t="s">
        <v>65</v>
      </c>
      <c r="B312" s="3" t="s">
        <v>125</v>
      </c>
      <c r="C312" s="3">
        <v>1</v>
      </c>
    </row>
    <row r="313" spans="1:3" x14ac:dyDescent="0.25">
      <c r="A313" s="3" t="s">
        <v>65</v>
      </c>
      <c r="B313" s="3" t="s">
        <v>217</v>
      </c>
      <c r="C313" s="3">
        <v>1</v>
      </c>
    </row>
    <row r="314" spans="1:3" x14ac:dyDescent="0.25">
      <c r="A314" s="3" t="s">
        <v>68</v>
      </c>
      <c r="B314" s="3" t="s">
        <v>136</v>
      </c>
      <c r="C314" s="3">
        <v>1</v>
      </c>
    </row>
    <row r="315" spans="1:3" x14ac:dyDescent="0.25">
      <c r="A315" s="3" t="s">
        <v>68</v>
      </c>
      <c r="B315" s="3" t="s">
        <v>117</v>
      </c>
      <c r="C315" s="3">
        <v>1</v>
      </c>
    </row>
    <row r="316" spans="1:3" x14ac:dyDescent="0.25">
      <c r="A316" s="3" t="s">
        <v>68</v>
      </c>
      <c r="B316" s="3" t="s">
        <v>134</v>
      </c>
      <c r="C316" s="3">
        <v>1</v>
      </c>
    </row>
    <row r="317" spans="1:3" x14ac:dyDescent="0.25">
      <c r="A317" s="3" t="s">
        <v>68</v>
      </c>
      <c r="B317" s="3" t="s">
        <v>94</v>
      </c>
      <c r="C317" s="3">
        <v>1</v>
      </c>
    </row>
    <row r="318" spans="1:3" x14ac:dyDescent="0.25">
      <c r="A318" s="3" t="s">
        <v>68</v>
      </c>
      <c r="B318" s="3" t="s">
        <v>95</v>
      </c>
      <c r="C318" s="3">
        <v>1</v>
      </c>
    </row>
    <row r="319" spans="1:3" x14ac:dyDescent="0.25">
      <c r="A319" s="3" t="s">
        <v>68</v>
      </c>
      <c r="B319" s="3" t="s">
        <v>86</v>
      </c>
      <c r="C319" s="3">
        <v>1</v>
      </c>
    </row>
    <row r="320" spans="1:3" x14ac:dyDescent="0.25">
      <c r="A320" s="3" t="s">
        <v>68</v>
      </c>
      <c r="B320" s="3" t="s">
        <v>93</v>
      </c>
      <c r="C320" s="3">
        <v>1</v>
      </c>
    </row>
    <row r="321" spans="1:3" x14ac:dyDescent="0.25">
      <c r="A321" s="3" t="s">
        <v>68</v>
      </c>
      <c r="B321" s="3" t="s">
        <v>193</v>
      </c>
      <c r="C321" s="3">
        <v>1</v>
      </c>
    </row>
    <row r="322" spans="1:3" x14ac:dyDescent="0.25">
      <c r="A322" s="3" t="s">
        <v>68</v>
      </c>
      <c r="B322" s="3" t="s">
        <v>161</v>
      </c>
      <c r="C322" s="3">
        <v>1</v>
      </c>
    </row>
    <row r="323" spans="1:3" x14ac:dyDescent="0.25">
      <c r="A323" s="3" t="s">
        <v>68</v>
      </c>
      <c r="B323" s="3" t="s">
        <v>135</v>
      </c>
      <c r="C323" s="3">
        <v>1</v>
      </c>
    </row>
    <row r="324" spans="1:3" x14ac:dyDescent="0.25">
      <c r="A324" s="3" t="s">
        <v>68</v>
      </c>
      <c r="B324" s="3" t="s">
        <v>96</v>
      </c>
      <c r="C324" s="3">
        <v>1</v>
      </c>
    </row>
    <row r="325" spans="1:3" x14ac:dyDescent="0.25">
      <c r="A325" s="3" t="s">
        <v>68</v>
      </c>
      <c r="B325" s="3" t="s">
        <v>97</v>
      </c>
      <c r="C325" s="3">
        <v>1</v>
      </c>
    </row>
    <row r="326" spans="1:3" x14ac:dyDescent="0.25">
      <c r="A326" s="3" t="s">
        <v>68</v>
      </c>
      <c r="B326" s="3" t="s">
        <v>98</v>
      </c>
      <c r="C326" s="3">
        <v>1</v>
      </c>
    </row>
    <row r="327" spans="1:3" x14ac:dyDescent="0.25">
      <c r="A327" s="3" t="s">
        <v>68</v>
      </c>
      <c r="B327" s="3" t="s">
        <v>163</v>
      </c>
      <c r="C327" s="3">
        <v>1</v>
      </c>
    </row>
    <row r="328" spans="1:3" x14ac:dyDescent="0.25">
      <c r="A328" s="3" t="s">
        <v>68</v>
      </c>
      <c r="B328" s="3" t="s">
        <v>145</v>
      </c>
      <c r="C328" s="3">
        <v>1</v>
      </c>
    </row>
    <row r="329" spans="1:3" x14ac:dyDescent="0.25">
      <c r="A329" s="3" t="s">
        <v>68</v>
      </c>
      <c r="B329" s="3" t="s">
        <v>172</v>
      </c>
      <c r="C329" s="3">
        <v>1</v>
      </c>
    </row>
    <row r="330" spans="1:3" x14ac:dyDescent="0.25">
      <c r="A330" s="3" t="s">
        <v>68</v>
      </c>
      <c r="B330" s="3" t="s">
        <v>218</v>
      </c>
      <c r="C330" s="3">
        <v>1</v>
      </c>
    </row>
    <row r="331" spans="1:3" x14ac:dyDescent="0.25">
      <c r="A331" s="3" t="s">
        <v>68</v>
      </c>
      <c r="B331" s="3" t="s">
        <v>109</v>
      </c>
      <c r="C331" s="3">
        <v>1</v>
      </c>
    </row>
    <row r="332" spans="1:3" x14ac:dyDescent="0.25">
      <c r="A332" s="3" t="s">
        <v>68</v>
      </c>
      <c r="B332" s="3" t="s">
        <v>180</v>
      </c>
      <c r="C332" s="3">
        <v>1</v>
      </c>
    </row>
    <row r="333" spans="1:3" x14ac:dyDescent="0.25">
      <c r="A333" s="3" t="s">
        <v>68</v>
      </c>
      <c r="B333" s="3" t="s">
        <v>177</v>
      </c>
      <c r="C333" s="3">
        <v>1</v>
      </c>
    </row>
    <row r="334" spans="1:3" x14ac:dyDescent="0.25">
      <c r="A334" s="3" t="s">
        <v>68</v>
      </c>
      <c r="B334" s="3" t="s">
        <v>181</v>
      </c>
      <c r="C334" s="3">
        <v>1</v>
      </c>
    </row>
    <row r="335" spans="1:3" x14ac:dyDescent="0.25">
      <c r="A335" s="3" t="s">
        <v>68</v>
      </c>
      <c r="B335" s="3" t="s">
        <v>99</v>
      </c>
      <c r="C335" s="3">
        <v>1</v>
      </c>
    </row>
    <row r="336" spans="1:3" x14ac:dyDescent="0.25">
      <c r="A336" s="3" t="s">
        <v>68</v>
      </c>
      <c r="B336" s="3" t="s">
        <v>100</v>
      </c>
      <c r="C336" s="3">
        <v>1</v>
      </c>
    </row>
    <row r="337" spans="1:3" x14ac:dyDescent="0.25">
      <c r="A337" s="3" t="s">
        <v>68</v>
      </c>
      <c r="B337" s="3" t="s">
        <v>219</v>
      </c>
      <c r="C337" s="3">
        <v>1</v>
      </c>
    </row>
    <row r="338" spans="1:3" x14ac:dyDescent="0.25">
      <c r="A338" s="3" t="s">
        <v>68</v>
      </c>
      <c r="B338" s="3" t="s">
        <v>220</v>
      </c>
      <c r="C338" s="3">
        <v>1</v>
      </c>
    </row>
    <row r="339" spans="1:3" x14ac:dyDescent="0.25">
      <c r="A339" s="3" t="s">
        <v>68</v>
      </c>
      <c r="B339" s="3" t="s">
        <v>148</v>
      </c>
      <c r="C339" s="3">
        <v>1</v>
      </c>
    </row>
    <row r="340" spans="1:3" x14ac:dyDescent="0.25">
      <c r="A340" s="3" t="s">
        <v>68</v>
      </c>
      <c r="B340" s="3" t="s">
        <v>149</v>
      </c>
      <c r="C340" s="3">
        <v>1</v>
      </c>
    </row>
    <row r="341" spans="1:3" x14ac:dyDescent="0.25">
      <c r="A341" s="3" t="s">
        <v>68</v>
      </c>
      <c r="B341" s="3" t="s">
        <v>132</v>
      </c>
      <c r="C341" s="3">
        <v>1</v>
      </c>
    </row>
    <row r="342" spans="1:3" x14ac:dyDescent="0.25">
      <c r="A342" s="3" t="s">
        <v>68</v>
      </c>
      <c r="B342" s="3" t="s">
        <v>221</v>
      </c>
      <c r="C342" s="3">
        <v>1</v>
      </c>
    </row>
    <row r="343" spans="1:3" x14ac:dyDescent="0.25">
      <c r="A343" s="3" t="s">
        <v>68</v>
      </c>
      <c r="B343" s="3" t="s">
        <v>222</v>
      </c>
      <c r="C343" s="3">
        <v>1</v>
      </c>
    </row>
    <row r="344" spans="1:3" x14ac:dyDescent="0.25">
      <c r="A344" s="3" t="s">
        <v>68</v>
      </c>
      <c r="B344" s="3" t="s">
        <v>101</v>
      </c>
      <c r="C344" s="3">
        <v>1</v>
      </c>
    </row>
    <row r="345" spans="1:3" x14ac:dyDescent="0.25">
      <c r="A345" s="3" t="s">
        <v>68</v>
      </c>
      <c r="B345" s="3" t="s">
        <v>215</v>
      </c>
      <c r="C345" s="3">
        <v>1</v>
      </c>
    </row>
    <row r="346" spans="1:3" x14ac:dyDescent="0.25">
      <c r="A346" s="3" t="s">
        <v>68</v>
      </c>
      <c r="B346" s="3" t="s">
        <v>223</v>
      </c>
      <c r="C346" s="3">
        <v>1</v>
      </c>
    </row>
    <row r="347" spans="1:3" x14ac:dyDescent="0.25">
      <c r="A347" s="3" t="s">
        <v>68</v>
      </c>
      <c r="B347" s="3" t="s">
        <v>224</v>
      </c>
      <c r="C347" s="3">
        <v>1</v>
      </c>
    </row>
    <row r="348" spans="1:3" x14ac:dyDescent="0.25">
      <c r="A348" s="3" t="s">
        <v>68</v>
      </c>
      <c r="B348" s="3" t="s">
        <v>125</v>
      </c>
      <c r="C348" s="3">
        <v>1</v>
      </c>
    </row>
    <row r="349" spans="1:3" x14ac:dyDescent="0.25">
      <c r="A349" s="3" t="s">
        <v>68</v>
      </c>
      <c r="B349" s="3" t="s">
        <v>216</v>
      </c>
      <c r="C349" s="3">
        <v>1</v>
      </c>
    </row>
    <row r="350" spans="1:3" x14ac:dyDescent="0.25">
      <c r="A350" s="3" t="s">
        <v>68</v>
      </c>
      <c r="B350" s="3" t="s">
        <v>150</v>
      </c>
      <c r="C350" s="3">
        <v>1</v>
      </c>
    </row>
    <row r="351" spans="1:3" x14ac:dyDescent="0.25">
      <c r="A351" s="3" t="s">
        <v>71</v>
      </c>
      <c r="B351" s="3" t="s">
        <v>208</v>
      </c>
      <c r="C351" s="3">
        <v>1</v>
      </c>
    </row>
    <row r="352" spans="1:3" x14ac:dyDescent="0.25">
      <c r="A352" s="3" t="s">
        <v>71</v>
      </c>
      <c r="B352" s="3" t="s">
        <v>207</v>
      </c>
      <c r="C352" s="3">
        <v>1</v>
      </c>
    </row>
    <row r="353" spans="1:3" x14ac:dyDescent="0.25">
      <c r="A353" s="3" t="s">
        <v>71</v>
      </c>
      <c r="B353" s="3" t="s">
        <v>149</v>
      </c>
      <c r="C353" s="3">
        <v>1</v>
      </c>
    </row>
    <row r="354" spans="1:3" x14ac:dyDescent="0.25">
      <c r="A354" s="3" t="s">
        <v>71</v>
      </c>
      <c r="B354" s="3" t="s">
        <v>225</v>
      </c>
      <c r="C354" s="3">
        <v>1</v>
      </c>
    </row>
    <row r="355" spans="1:3" x14ac:dyDescent="0.25">
      <c r="A355" s="3" t="s">
        <v>71</v>
      </c>
      <c r="B355" s="3" t="s">
        <v>134</v>
      </c>
      <c r="C355" s="3">
        <v>1</v>
      </c>
    </row>
    <row r="356" spans="1:3" x14ac:dyDescent="0.25">
      <c r="A356" s="3" t="s">
        <v>71</v>
      </c>
      <c r="B356" s="3" t="s">
        <v>125</v>
      </c>
      <c r="C356" s="3">
        <v>1</v>
      </c>
    </row>
    <row r="357" spans="1:3" x14ac:dyDescent="0.25">
      <c r="A357" s="3" t="s">
        <v>71</v>
      </c>
      <c r="B357" s="3" t="s">
        <v>197</v>
      </c>
      <c r="C357" s="3">
        <v>1</v>
      </c>
    </row>
    <row r="358" spans="1:3" x14ac:dyDescent="0.25">
      <c r="A358" s="3" t="s">
        <v>71</v>
      </c>
      <c r="B358" s="3" t="s">
        <v>226</v>
      </c>
      <c r="C358" s="3">
        <v>1</v>
      </c>
    </row>
    <row r="359" spans="1:3" x14ac:dyDescent="0.25">
      <c r="A359" s="3" t="s">
        <v>71</v>
      </c>
      <c r="B359" s="3" t="s">
        <v>227</v>
      </c>
      <c r="C359" s="3">
        <v>1</v>
      </c>
    </row>
    <row r="360" spans="1:3" x14ac:dyDescent="0.25">
      <c r="A360" s="3" t="s">
        <v>71</v>
      </c>
      <c r="B360" s="3" t="s">
        <v>134</v>
      </c>
      <c r="C360" s="3">
        <v>1</v>
      </c>
    </row>
    <row r="361" spans="1:3" x14ac:dyDescent="0.25">
      <c r="A361" s="3" t="s">
        <v>71</v>
      </c>
      <c r="B361" s="3" t="s">
        <v>94</v>
      </c>
      <c r="C361" s="3">
        <v>1</v>
      </c>
    </row>
    <row r="362" spans="1:3" x14ac:dyDescent="0.25">
      <c r="A362" s="3" t="s">
        <v>71</v>
      </c>
      <c r="B362" s="3" t="s">
        <v>96</v>
      </c>
      <c r="C362" s="3">
        <v>1</v>
      </c>
    </row>
    <row r="363" spans="1:3" x14ac:dyDescent="0.25">
      <c r="A363" s="3" t="s">
        <v>71</v>
      </c>
      <c r="B363" s="3" t="s">
        <v>97</v>
      </c>
      <c r="C363" s="3">
        <v>1</v>
      </c>
    </row>
    <row r="364" spans="1:3" x14ac:dyDescent="0.25">
      <c r="A364" s="3" t="s">
        <v>71</v>
      </c>
      <c r="B364" s="3" t="s">
        <v>145</v>
      </c>
      <c r="C364" s="3">
        <v>1</v>
      </c>
    </row>
    <row r="365" spans="1:3" x14ac:dyDescent="0.25">
      <c r="A365" s="3" t="s">
        <v>71</v>
      </c>
      <c r="B365" s="3" t="s">
        <v>101</v>
      </c>
      <c r="C365" s="3">
        <v>1</v>
      </c>
    </row>
    <row r="366" spans="1:3" x14ac:dyDescent="0.25">
      <c r="A366" s="3" t="s">
        <v>71</v>
      </c>
      <c r="B366" s="3" t="s">
        <v>149</v>
      </c>
      <c r="C366" s="3">
        <v>1</v>
      </c>
    </row>
    <row r="367" spans="1:3" x14ac:dyDescent="0.25">
      <c r="A367" s="3" t="s">
        <v>71</v>
      </c>
      <c r="B367" s="3" t="s">
        <v>118</v>
      </c>
      <c r="C367" s="3">
        <v>1</v>
      </c>
    </row>
    <row r="368" spans="1:3" x14ac:dyDescent="0.25">
      <c r="A368" s="3" t="s">
        <v>71</v>
      </c>
      <c r="B368" s="3" t="s">
        <v>147</v>
      </c>
      <c r="C368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9"/>
  <sheetViews>
    <sheetView workbookViewId="0">
      <selection activeCell="F12" sqref="F12"/>
    </sheetView>
  </sheetViews>
  <sheetFormatPr defaultRowHeight="15" x14ac:dyDescent="0.25"/>
  <cols>
    <col min="1" max="1" width="7.85546875" customWidth="1"/>
    <col min="2" max="2" width="11.140625" customWidth="1"/>
    <col min="3" max="4" width="7.85546875" customWidth="1"/>
    <col min="5" max="5" width="33.7109375" customWidth="1"/>
    <col min="6" max="6" width="56" customWidth="1"/>
    <col min="7" max="7" width="34.7109375" bestFit="1" customWidth="1"/>
    <col min="8" max="12" width="7.85546875" customWidth="1"/>
    <col min="13" max="13" width="10.5703125" customWidth="1"/>
    <col min="14" max="14" width="7.85546875" customWidth="1"/>
    <col min="15" max="15" width="8" customWidth="1"/>
    <col min="16" max="19" width="7.85546875" customWidth="1"/>
    <col min="20" max="22" width="8.28515625" customWidth="1"/>
    <col min="23" max="28" width="7.85546875" customWidth="1"/>
    <col min="29" max="29" width="29" customWidth="1"/>
    <col min="30" max="30" width="12" customWidth="1"/>
    <col min="31" max="32" width="7.85546875" customWidth="1"/>
    <col min="33" max="33" width="4.7109375" customWidth="1"/>
    <col min="257" max="257" width="7.85546875" customWidth="1"/>
    <col min="258" max="258" width="11.140625" customWidth="1"/>
    <col min="259" max="260" width="7.85546875" customWidth="1"/>
    <col min="261" max="261" width="33.7109375" customWidth="1"/>
    <col min="262" max="262" width="56" customWidth="1"/>
    <col min="263" max="263" width="34.7109375" bestFit="1" customWidth="1"/>
    <col min="264" max="268" width="7.85546875" customWidth="1"/>
    <col min="269" max="269" width="10.5703125" customWidth="1"/>
    <col min="270" max="270" width="7.85546875" customWidth="1"/>
    <col min="271" max="271" width="8" customWidth="1"/>
    <col min="272" max="275" width="7.85546875" customWidth="1"/>
    <col min="276" max="278" width="8.28515625" customWidth="1"/>
    <col min="279" max="284" width="7.85546875" customWidth="1"/>
    <col min="285" max="285" width="29" customWidth="1"/>
    <col min="286" max="286" width="12" customWidth="1"/>
    <col min="287" max="288" width="7.85546875" customWidth="1"/>
    <col min="289" max="289" width="4.7109375" customWidth="1"/>
    <col min="513" max="513" width="7.85546875" customWidth="1"/>
    <col min="514" max="514" width="11.140625" customWidth="1"/>
    <col min="515" max="516" width="7.85546875" customWidth="1"/>
    <col min="517" max="517" width="33.7109375" customWidth="1"/>
    <col min="518" max="518" width="56" customWidth="1"/>
    <col min="519" max="519" width="34.7109375" bestFit="1" customWidth="1"/>
    <col min="520" max="524" width="7.85546875" customWidth="1"/>
    <col min="525" max="525" width="10.5703125" customWidth="1"/>
    <col min="526" max="526" width="7.85546875" customWidth="1"/>
    <col min="527" max="527" width="8" customWidth="1"/>
    <col min="528" max="531" width="7.85546875" customWidth="1"/>
    <col min="532" max="534" width="8.28515625" customWidth="1"/>
    <col min="535" max="540" width="7.85546875" customWidth="1"/>
    <col min="541" max="541" width="29" customWidth="1"/>
    <col min="542" max="542" width="12" customWidth="1"/>
    <col min="543" max="544" width="7.85546875" customWidth="1"/>
    <col min="545" max="545" width="4.7109375" customWidth="1"/>
    <col min="769" max="769" width="7.85546875" customWidth="1"/>
    <col min="770" max="770" width="11.140625" customWidth="1"/>
    <col min="771" max="772" width="7.85546875" customWidth="1"/>
    <col min="773" max="773" width="33.7109375" customWidth="1"/>
    <col min="774" max="774" width="56" customWidth="1"/>
    <col min="775" max="775" width="34.7109375" bestFit="1" customWidth="1"/>
    <col min="776" max="780" width="7.85546875" customWidth="1"/>
    <col min="781" max="781" width="10.5703125" customWidth="1"/>
    <col min="782" max="782" width="7.85546875" customWidth="1"/>
    <col min="783" max="783" width="8" customWidth="1"/>
    <col min="784" max="787" width="7.85546875" customWidth="1"/>
    <col min="788" max="790" width="8.28515625" customWidth="1"/>
    <col min="791" max="796" width="7.85546875" customWidth="1"/>
    <col min="797" max="797" width="29" customWidth="1"/>
    <col min="798" max="798" width="12" customWidth="1"/>
    <col min="799" max="800" width="7.85546875" customWidth="1"/>
    <col min="801" max="801" width="4.7109375" customWidth="1"/>
    <col min="1025" max="1025" width="7.85546875" customWidth="1"/>
    <col min="1026" max="1026" width="11.140625" customWidth="1"/>
    <col min="1027" max="1028" width="7.85546875" customWidth="1"/>
    <col min="1029" max="1029" width="33.7109375" customWidth="1"/>
    <col min="1030" max="1030" width="56" customWidth="1"/>
    <col min="1031" max="1031" width="34.7109375" bestFit="1" customWidth="1"/>
    <col min="1032" max="1036" width="7.85546875" customWidth="1"/>
    <col min="1037" max="1037" width="10.5703125" customWidth="1"/>
    <col min="1038" max="1038" width="7.85546875" customWidth="1"/>
    <col min="1039" max="1039" width="8" customWidth="1"/>
    <col min="1040" max="1043" width="7.85546875" customWidth="1"/>
    <col min="1044" max="1046" width="8.28515625" customWidth="1"/>
    <col min="1047" max="1052" width="7.85546875" customWidth="1"/>
    <col min="1053" max="1053" width="29" customWidth="1"/>
    <col min="1054" max="1054" width="12" customWidth="1"/>
    <col min="1055" max="1056" width="7.85546875" customWidth="1"/>
    <col min="1057" max="1057" width="4.7109375" customWidth="1"/>
    <col min="1281" max="1281" width="7.85546875" customWidth="1"/>
    <col min="1282" max="1282" width="11.140625" customWidth="1"/>
    <col min="1283" max="1284" width="7.85546875" customWidth="1"/>
    <col min="1285" max="1285" width="33.7109375" customWidth="1"/>
    <col min="1286" max="1286" width="56" customWidth="1"/>
    <col min="1287" max="1287" width="34.7109375" bestFit="1" customWidth="1"/>
    <col min="1288" max="1292" width="7.85546875" customWidth="1"/>
    <col min="1293" max="1293" width="10.5703125" customWidth="1"/>
    <col min="1294" max="1294" width="7.85546875" customWidth="1"/>
    <col min="1295" max="1295" width="8" customWidth="1"/>
    <col min="1296" max="1299" width="7.85546875" customWidth="1"/>
    <col min="1300" max="1302" width="8.28515625" customWidth="1"/>
    <col min="1303" max="1308" width="7.85546875" customWidth="1"/>
    <col min="1309" max="1309" width="29" customWidth="1"/>
    <col min="1310" max="1310" width="12" customWidth="1"/>
    <col min="1311" max="1312" width="7.85546875" customWidth="1"/>
    <col min="1313" max="1313" width="4.7109375" customWidth="1"/>
    <col min="1537" max="1537" width="7.85546875" customWidth="1"/>
    <col min="1538" max="1538" width="11.140625" customWidth="1"/>
    <col min="1539" max="1540" width="7.85546875" customWidth="1"/>
    <col min="1541" max="1541" width="33.7109375" customWidth="1"/>
    <col min="1542" max="1542" width="56" customWidth="1"/>
    <col min="1543" max="1543" width="34.7109375" bestFit="1" customWidth="1"/>
    <col min="1544" max="1548" width="7.85546875" customWidth="1"/>
    <col min="1549" max="1549" width="10.5703125" customWidth="1"/>
    <col min="1550" max="1550" width="7.85546875" customWidth="1"/>
    <col min="1551" max="1551" width="8" customWidth="1"/>
    <col min="1552" max="1555" width="7.85546875" customWidth="1"/>
    <col min="1556" max="1558" width="8.28515625" customWidth="1"/>
    <col min="1559" max="1564" width="7.85546875" customWidth="1"/>
    <col min="1565" max="1565" width="29" customWidth="1"/>
    <col min="1566" max="1566" width="12" customWidth="1"/>
    <col min="1567" max="1568" width="7.85546875" customWidth="1"/>
    <col min="1569" max="1569" width="4.7109375" customWidth="1"/>
    <col min="1793" max="1793" width="7.85546875" customWidth="1"/>
    <col min="1794" max="1794" width="11.140625" customWidth="1"/>
    <col min="1795" max="1796" width="7.85546875" customWidth="1"/>
    <col min="1797" max="1797" width="33.7109375" customWidth="1"/>
    <col min="1798" max="1798" width="56" customWidth="1"/>
    <col min="1799" max="1799" width="34.7109375" bestFit="1" customWidth="1"/>
    <col min="1800" max="1804" width="7.85546875" customWidth="1"/>
    <col min="1805" max="1805" width="10.5703125" customWidth="1"/>
    <col min="1806" max="1806" width="7.85546875" customWidth="1"/>
    <col min="1807" max="1807" width="8" customWidth="1"/>
    <col min="1808" max="1811" width="7.85546875" customWidth="1"/>
    <col min="1812" max="1814" width="8.28515625" customWidth="1"/>
    <col min="1815" max="1820" width="7.85546875" customWidth="1"/>
    <col min="1821" max="1821" width="29" customWidth="1"/>
    <col min="1822" max="1822" width="12" customWidth="1"/>
    <col min="1823" max="1824" width="7.85546875" customWidth="1"/>
    <col min="1825" max="1825" width="4.7109375" customWidth="1"/>
    <col min="2049" max="2049" width="7.85546875" customWidth="1"/>
    <col min="2050" max="2050" width="11.140625" customWidth="1"/>
    <col min="2051" max="2052" width="7.85546875" customWidth="1"/>
    <col min="2053" max="2053" width="33.7109375" customWidth="1"/>
    <col min="2054" max="2054" width="56" customWidth="1"/>
    <col min="2055" max="2055" width="34.7109375" bestFit="1" customWidth="1"/>
    <col min="2056" max="2060" width="7.85546875" customWidth="1"/>
    <col min="2061" max="2061" width="10.5703125" customWidth="1"/>
    <col min="2062" max="2062" width="7.85546875" customWidth="1"/>
    <col min="2063" max="2063" width="8" customWidth="1"/>
    <col min="2064" max="2067" width="7.85546875" customWidth="1"/>
    <col min="2068" max="2070" width="8.28515625" customWidth="1"/>
    <col min="2071" max="2076" width="7.85546875" customWidth="1"/>
    <col min="2077" max="2077" width="29" customWidth="1"/>
    <col min="2078" max="2078" width="12" customWidth="1"/>
    <col min="2079" max="2080" width="7.85546875" customWidth="1"/>
    <col min="2081" max="2081" width="4.7109375" customWidth="1"/>
    <col min="2305" max="2305" width="7.85546875" customWidth="1"/>
    <col min="2306" max="2306" width="11.140625" customWidth="1"/>
    <col min="2307" max="2308" width="7.85546875" customWidth="1"/>
    <col min="2309" max="2309" width="33.7109375" customWidth="1"/>
    <col min="2310" max="2310" width="56" customWidth="1"/>
    <col min="2311" max="2311" width="34.7109375" bestFit="1" customWidth="1"/>
    <col min="2312" max="2316" width="7.85546875" customWidth="1"/>
    <col min="2317" max="2317" width="10.5703125" customWidth="1"/>
    <col min="2318" max="2318" width="7.85546875" customWidth="1"/>
    <col min="2319" max="2319" width="8" customWidth="1"/>
    <col min="2320" max="2323" width="7.85546875" customWidth="1"/>
    <col min="2324" max="2326" width="8.28515625" customWidth="1"/>
    <col min="2327" max="2332" width="7.85546875" customWidth="1"/>
    <col min="2333" max="2333" width="29" customWidth="1"/>
    <col min="2334" max="2334" width="12" customWidth="1"/>
    <col min="2335" max="2336" width="7.85546875" customWidth="1"/>
    <col min="2337" max="2337" width="4.7109375" customWidth="1"/>
    <col min="2561" max="2561" width="7.85546875" customWidth="1"/>
    <col min="2562" max="2562" width="11.140625" customWidth="1"/>
    <col min="2563" max="2564" width="7.85546875" customWidth="1"/>
    <col min="2565" max="2565" width="33.7109375" customWidth="1"/>
    <col min="2566" max="2566" width="56" customWidth="1"/>
    <col min="2567" max="2567" width="34.7109375" bestFit="1" customWidth="1"/>
    <col min="2568" max="2572" width="7.85546875" customWidth="1"/>
    <col min="2573" max="2573" width="10.5703125" customWidth="1"/>
    <col min="2574" max="2574" width="7.85546875" customWidth="1"/>
    <col min="2575" max="2575" width="8" customWidth="1"/>
    <col min="2576" max="2579" width="7.85546875" customWidth="1"/>
    <col min="2580" max="2582" width="8.28515625" customWidth="1"/>
    <col min="2583" max="2588" width="7.85546875" customWidth="1"/>
    <col min="2589" max="2589" width="29" customWidth="1"/>
    <col min="2590" max="2590" width="12" customWidth="1"/>
    <col min="2591" max="2592" width="7.85546875" customWidth="1"/>
    <col min="2593" max="2593" width="4.7109375" customWidth="1"/>
    <col min="2817" max="2817" width="7.85546875" customWidth="1"/>
    <col min="2818" max="2818" width="11.140625" customWidth="1"/>
    <col min="2819" max="2820" width="7.85546875" customWidth="1"/>
    <col min="2821" max="2821" width="33.7109375" customWidth="1"/>
    <col min="2822" max="2822" width="56" customWidth="1"/>
    <col min="2823" max="2823" width="34.7109375" bestFit="1" customWidth="1"/>
    <col min="2824" max="2828" width="7.85546875" customWidth="1"/>
    <col min="2829" max="2829" width="10.5703125" customWidth="1"/>
    <col min="2830" max="2830" width="7.85546875" customWidth="1"/>
    <col min="2831" max="2831" width="8" customWidth="1"/>
    <col min="2832" max="2835" width="7.85546875" customWidth="1"/>
    <col min="2836" max="2838" width="8.28515625" customWidth="1"/>
    <col min="2839" max="2844" width="7.85546875" customWidth="1"/>
    <col min="2845" max="2845" width="29" customWidth="1"/>
    <col min="2846" max="2846" width="12" customWidth="1"/>
    <col min="2847" max="2848" width="7.85546875" customWidth="1"/>
    <col min="2849" max="2849" width="4.7109375" customWidth="1"/>
    <col min="3073" max="3073" width="7.85546875" customWidth="1"/>
    <col min="3074" max="3074" width="11.140625" customWidth="1"/>
    <col min="3075" max="3076" width="7.85546875" customWidth="1"/>
    <col min="3077" max="3077" width="33.7109375" customWidth="1"/>
    <col min="3078" max="3078" width="56" customWidth="1"/>
    <col min="3079" max="3079" width="34.7109375" bestFit="1" customWidth="1"/>
    <col min="3080" max="3084" width="7.85546875" customWidth="1"/>
    <col min="3085" max="3085" width="10.5703125" customWidth="1"/>
    <col min="3086" max="3086" width="7.85546875" customWidth="1"/>
    <col min="3087" max="3087" width="8" customWidth="1"/>
    <col min="3088" max="3091" width="7.85546875" customWidth="1"/>
    <col min="3092" max="3094" width="8.28515625" customWidth="1"/>
    <col min="3095" max="3100" width="7.85546875" customWidth="1"/>
    <col min="3101" max="3101" width="29" customWidth="1"/>
    <col min="3102" max="3102" width="12" customWidth="1"/>
    <col min="3103" max="3104" width="7.85546875" customWidth="1"/>
    <col min="3105" max="3105" width="4.7109375" customWidth="1"/>
    <col min="3329" max="3329" width="7.85546875" customWidth="1"/>
    <col min="3330" max="3330" width="11.140625" customWidth="1"/>
    <col min="3331" max="3332" width="7.85546875" customWidth="1"/>
    <col min="3333" max="3333" width="33.7109375" customWidth="1"/>
    <col min="3334" max="3334" width="56" customWidth="1"/>
    <col min="3335" max="3335" width="34.7109375" bestFit="1" customWidth="1"/>
    <col min="3336" max="3340" width="7.85546875" customWidth="1"/>
    <col min="3341" max="3341" width="10.5703125" customWidth="1"/>
    <col min="3342" max="3342" width="7.85546875" customWidth="1"/>
    <col min="3343" max="3343" width="8" customWidth="1"/>
    <col min="3344" max="3347" width="7.85546875" customWidth="1"/>
    <col min="3348" max="3350" width="8.28515625" customWidth="1"/>
    <col min="3351" max="3356" width="7.85546875" customWidth="1"/>
    <col min="3357" max="3357" width="29" customWidth="1"/>
    <col min="3358" max="3358" width="12" customWidth="1"/>
    <col min="3359" max="3360" width="7.85546875" customWidth="1"/>
    <col min="3361" max="3361" width="4.7109375" customWidth="1"/>
    <col min="3585" max="3585" width="7.85546875" customWidth="1"/>
    <col min="3586" max="3586" width="11.140625" customWidth="1"/>
    <col min="3587" max="3588" width="7.85546875" customWidth="1"/>
    <col min="3589" max="3589" width="33.7109375" customWidth="1"/>
    <col min="3590" max="3590" width="56" customWidth="1"/>
    <col min="3591" max="3591" width="34.7109375" bestFit="1" customWidth="1"/>
    <col min="3592" max="3596" width="7.85546875" customWidth="1"/>
    <col min="3597" max="3597" width="10.5703125" customWidth="1"/>
    <col min="3598" max="3598" width="7.85546875" customWidth="1"/>
    <col min="3599" max="3599" width="8" customWidth="1"/>
    <col min="3600" max="3603" width="7.85546875" customWidth="1"/>
    <col min="3604" max="3606" width="8.28515625" customWidth="1"/>
    <col min="3607" max="3612" width="7.85546875" customWidth="1"/>
    <col min="3613" max="3613" width="29" customWidth="1"/>
    <col min="3614" max="3614" width="12" customWidth="1"/>
    <col min="3615" max="3616" width="7.85546875" customWidth="1"/>
    <col min="3617" max="3617" width="4.7109375" customWidth="1"/>
    <col min="3841" max="3841" width="7.85546875" customWidth="1"/>
    <col min="3842" max="3842" width="11.140625" customWidth="1"/>
    <col min="3843" max="3844" width="7.85546875" customWidth="1"/>
    <col min="3845" max="3845" width="33.7109375" customWidth="1"/>
    <col min="3846" max="3846" width="56" customWidth="1"/>
    <col min="3847" max="3847" width="34.7109375" bestFit="1" customWidth="1"/>
    <col min="3848" max="3852" width="7.85546875" customWidth="1"/>
    <col min="3853" max="3853" width="10.5703125" customWidth="1"/>
    <col min="3854" max="3854" width="7.85546875" customWidth="1"/>
    <col min="3855" max="3855" width="8" customWidth="1"/>
    <col min="3856" max="3859" width="7.85546875" customWidth="1"/>
    <col min="3860" max="3862" width="8.28515625" customWidth="1"/>
    <col min="3863" max="3868" width="7.85546875" customWidth="1"/>
    <col min="3869" max="3869" width="29" customWidth="1"/>
    <col min="3870" max="3870" width="12" customWidth="1"/>
    <col min="3871" max="3872" width="7.85546875" customWidth="1"/>
    <col min="3873" max="3873" width="4.7109375" customWidth="1"/>
    <col min="4097" max="4097" width="7.85546875" customWidth="1"/>
    <col min="4098" max="4098" width="11.140625" customWidth="1"/>
    <col min="4099" max="4100" width="7.85546875" customWidth="1"/>
    <col min="4101" max="4101" width="33.7109375" customWidth="1"/>
    <col min="4102" max="4102" width="56" customWidth="1"/>
    <col min="4103" max="4103" width="34.7109375" bestFit="1" customWidth="1"/>
    <col min="4104" max="4108" width="7.85546875" customWidth="1"/>
    <col min="4109" max="4109" width="10.5703125" customWidth="1"/>
    <col min="4110" max="4110" width="7.85546875" customWidth="1"/>
    <col min="4111" max="4111" width="8" customWidth="1"/>
    <col min="4112" max="4115" width="7.85546875" customWidth="1"/>
    <col min="4116" max="4118" width="8.28515625" customWidth="1"/>
    <col min="4119" max="4124" width="7.85546875" customWidth="1"/>
    <col min="4125" max="4125" width="29" customWidth="1"/>
    <col min="4126" max="4126" width="12" customWidth="1"/>
    <col min="4127" max="4128" width="7.85546875" customWidth="1"/>
    <col min="4129" max="4129" width="4.7109375" customWidth="1"/>
    <col min="4353" max="4353" width="7.85546875" customWidth="1"/>
    <col min="4354" max="4354" width="11.140625" customWidth="1"/>
    <col min="4355" max="4356" width="7.85546875" customWidth="1"/>
    <col min="4357" max="4357" width="33.7109375" customWidth="1"/>
    <col min="4358" max="4358" width="56" customWidth="1"/>
    <col min="4359" max="4359" width="34.7109375" bestFit="1" customWidth="1"/>
    <col min="4360" max="4364" width="7.85546875" customWidth="1"/>
    <col min="4365" max="4365" width="10.5703125" customWidth="1"/>
    <col min="4366" max="4366" width="7.85546875" customWidth="1"/>
    <col min="4367" max="4367" width="8" customWidth="1"/>
    <col min="4368" max="4371" width="7.85546875" customWidth="1"/>
    <col min="4372" max="4374" width="8.28515625" customWidth="1"/>
    <col min="4375" max="4380" width="7.85546875" customWidth="1"/>
    <col min="4381" max="4381" width="29" customWidth="1"/>
    <col min="4382" max="4382" width="12" customWidth="1"/>
    <col min="4383" max="4384" width="7.85546875" customWidth="1"/>
    <col min="4385" max="4385" width="4.7109375" customWidth="1"/>
    <col min="4609" max="4609" width="7.85546875" customWidth="1"/>
    <col min="4610" max="4610" width="11.140625" customWidth="1"/>
    <col min="4611" max="4612" width="7.85546875" customWidth="1"/>
    <col min="4613" max="4613" width="33.7109375" customWidth="1"/>
    <col min="4614" max="4614" width="56" customWidth="1"/>
    <col min="4615" max="4615" width="34.7109375" bestFit="1" customWidth="1"/>
    <col min="4616" max="4620" width="7.85546875" customWidth="1"/>
    <col min="4621" max="4621" width="10.5703125" customWidth="1"/>
    <col min="4622" max="4622" width="7.85546875" customWidth="1"/>
    <col min="4623" max="4623" width="8" customWidth="1"/>
    <col min="4624" max="4627" width="7.85546875" customWidth="1"/>
    <col min="4628" max="4630" width="8.28515625" customWidth="1"/>
    <col min="4631" max="4636" width="7.85546875" customWidth="1"/>
    <col min="4637" max="4637" width="29" customWidth="1"/>
    <col min="4638" max="4638" width="12" customWidth="1"/>
    <col min="4639" max="4640" width="7.85546875" customWidth="1"/>
    <col min="4641" max="4641" width="4.7109375" customWidth="1"/>
    <col min="4865" max="4865" width="7.85546875" customWidth="1"/>
    <col min="4866" max="4866" width="11.140625" customWidth="1"/>
    <col min="4867" max="4868" width="7.85546875" customWidth="1"/>
    <col min="4869" max="4869" width="33.7109375" customWidth="1"/>
    <col min="4870" max="4870" width="56" customWidth="1"/>
    <col min="4871" max="4871" width="34.7109375" bestFit="1" customWidth="1"/>
    <col min="4872" max="4876" width="7.85546875" customWidth="1"/>
    <col min="4877" max="4877" width="10.5703125" customWidth="1"/>
    <col min="4878" max="4878" width="7.85546875" customWidth="1"/>
    <col min="4879" max="4879" width="8" customWidth="1"/>
    <col min="4880" max="4883" width="7.85546875" customWidth="1"/>
    <col min="4884" max="4886" width="8.28515625" customWidth="1"/>
    <col min="4887" max="4892" width="7.85546875" customWidth="1"/>
    <col min="4893" max="4893" width="29" customWidth="1"/>
    <col min="4894" max="4894" width="12" customWidth="1"/>
    <col min="4895" max="4896" width="7.85546875" customWidth="1"/>
    <col min="4897" max="4897" width="4.7109375" customWidth="1"/>
    <col min="5121" max="5121" width="7.85546875" customWidth="1"/>
    <col min="5122" max="5122" width="11.140625" customWidth="1"/>
    <col min="5123" max="5124" width="7.85546875" customWidth="1"/>
    <col min="5125" max="5125" width="33.7109375" customWidth="1"/>
    <col min="5126" max="5126" width="56" customWidth="1"/>
    <col min="5127" max="5127" width="34.7109375" bestFit="1" customWidth="1"/>
    <col min="5128" max="5132" width="7.85546875" customWidth="1"/>
    <col min="5133" max="5133" width="10.5703125" customWidth="1"/>
    <col min="5134" max="5134" width="7.85546875" customWidth="1"/>
    <col min="5135" max="5135" width="8" customWidth="1"/>
    <col min="5136" max="5139" width="7.85546875" customWidth="1"/>
    <col min="5140" max="5142" width="8.28515625" customWidth="1"/>
    <col min="5143" max="5148" width="7.85546875" customWidth="1"/>
    <col min="5149" max="5149" width="29" customWidth="1"/>
    <col min="5150" max="5150" width="12" customWidth="1"/>
    <col min="5151" max="5152" width="7.85546875" customWidth="1"/>
    <col min="5153" max="5153" width="4.7109375" customWidth="1"/>
    <col min="5377" max="5377" width="7.85546875" customWidth="1"/>
    <col min="5378" max="5378" width="11.140625" customWidth="1"/>
    <col min="5379" max="5380" width="7.85546875" customWidth="1"/>
    <col min="5381" max="5381" width="33.7109375" customWidth="1"/>
    <col min="5382" max="5382" width="56" customWidth="1"/>
    <col min="5383" max="5383" width="34.7109375" bestFit="1" customWidth="1"/>
    <col min="5384" max="5388" width="7.85546875" customWidth="1"/>
    <col min="5389" max="5389" width="10.5703125" customWidth="1"/>
    <col min="5390" max="5390" width="7.85546875" customWidth="1"/>
    <col min="5391" max="5391" width="8" customWidth="1"/>
    <col min="5392" max="5395" width="7.85546875" customWidth="1"/>
    <col min="5396" max="5398" width="8.28515625" customWidth="1"/>
    <col min="5399" max="5404" width="7.85546875" customWidth="1"/>
    <col min="5405" max="5405" width="29" customWidth="1"/>
    <col min="5406" max="5406" width="12" customWidth="1"/>
    <col min="5407" max="5408" width="7.85546875" customWidth="1"/>
    <col min="5409" max="5409" width="4.7109375" customWidth="1"/>
    <col min="5633" max="5633" width="7.85546875" customWidth="1"/>
    <col min="5634" max="5634" width="11.140625" customWidth="1"/>
    <col min="5635" max="5636" width="7.85546875" customWidth="1"/>
    <col min="5637" max="5637" width="33.7109375" customWidth="1"/>
    <col min="5638" max="5638" width="56" customWidth="1"/>
    <col min="5639" max="5639" width="34.7109375" bestFit="1" customWidth="1"/>
    <col min="5640" max="5644" width="7.85546875" customWidth="1"/>
    <col min="5645" max="5645" width="10.5703125" customWidth="1"/>
    <col min="5646" max="5646" width="7.85546875" customWidth="1"/>
    <col min="5647" max="5647" width="8" customWidth="1"/>
    <col min="5648" max="5651" width="7.85546875" customWidth="1"/>
    <col min="5652" max="5654" width="8.28515625" customWidth="1"/>
    <col min="5655" max="5660" width="7.85546875" customWidth="1"/>
    <col min="5661" max="5661" width="29" customWidth="1"/>
    <col min="5662" max="5662" width="12" customWidth="1"/>
    <col min="5663" max="5664" width="7.85546875" customWidth="1"/>
    <col min="5665" max="5665" width="4.7109375" customWidth="1"/>
    <col min="5889" max="5889" width="7.85546875" customWidth="1"/>
    <col min="5890" max="5890" width="11.140625" customWidth="1"/>
    <col min="5891" max="5892" width="7.85546875" customWidth="1"/>
    <col min="5893" max="5893" width="33.7109375" customWidth="1"/>
    <col min="5894" max="5894" width="56" customWidth="1"/>
    <col min="5895" max="5895" width="34.7109375" bestFit="1" customWidth="1"/>
    <col min="5896" max="5900" width="7.85546875" customWidth="1"/>
    <col min="5901" max="5901" width="10.5703125" customWidth="1"/>
    <col min="5902" max="5902" width="7.85546875" customWidth="1"/>
    <col min="5903" max="5903" width="8" customWidth="1"/>
    <col min="5904" max="5907" width="7.85546875" customWidth="1"/>
    <col min="5908" max="5910" width="8.28515625" customWidth="1"/>
    <col min="5911" max="5916" width="7.85546875" customWidth="1"/>
    <col min="5917" max="5917" width="29" customWidth="1"/>
    <col min="5918" max="5918" width="12" customWidth="1"/>
    <col min="5919" max="5920" width="7.85546875" customWidth="1"/>
    <col min="5921" max="5921" width="4.7109375" customWidth="1"/>
    <col min="6145" max="6145" width="7.85546875" customWidth="1"/>
    <col min="6146" max="6146" width="11.140625" customWidth="1"/>
    <col min="6147" max="6148" width="7.85546875" customWidth="1"/>
    <col min="6149" max="6149" width="33.7109375" customWidth="1"/>
    <col min="6150" max="6150" width="56" customWidth="1"/>
    <col min="6151" max="6151" width="34.7109375" bestFit="1" customWidth="1"/>
    <col min="6152" max="6156" width="7.85546875" customWidth="1"/>
    <col min="6157" max="6157" width="10.5703125" customWidth="1"/>
    <col min="6158" max="6158" width="7.85546875" customWidth="1"/>
    <col min="6159" max="6159" width="8" customWidth="1"/>
    <col min="6160" max="6163" width="7.85546875" customWidth="1"/>
    <col min="6164" max="6166" width="8.28515625" customWidth="1"/>
    <col min="6167" max="6172" width="7.85546875" customWidth="1"/>
    <col min="6173" max="6173" width="29" customWidth="1"/>
    <col min="6174" max="6174" width="12" customWidth="1"/>
    <col min="6175" max="6176" width="7.85546875" customWidth="1"/>
    <col min="6177" max="6177" width="4.7109375" customWidth="1"/>
    <col min="6401" max="6401" width="7.85546875" customWidth="1"/>
    <col min="6402" max="6402" width="11.140625" customWidth="1"/>
    <col min="6403" max="6404" width="7.85546875" customWidth="1"/>
    <col min="6405" max="6405" width="33.7109375" customWidth="1"/>
    <col min="6406" max="6406" width="56" customWidth="1"/>
    <col min="6407" max="6407" width="34.7109375" bestFit="1" customWidth="1"/>
    <col min="6408" max="6412" width="7.85546875" customWidth="1"/>
    <col min="6413" max="6413" width="10.5703125" customWidth="1"/>
    <col min="6414" max="6414" width="7.85546875" customWidth="1"/>
    <col min="6415" max="6415" width="8" customWidth="1"/>
    <col min="6416" max="6419" width="7.85546875" customWidth="1"/>
    <col min="6420" max="6422" width="8.28515625" customWidth="1"/>
    <col min="6423" max="6428" width="7.85546875" customWidth="1"/>
    <col min="6429" max="6429" width="29" customWidth="1"/>
    <col min="6430" max="6430" width="12" customWidth="1"/>
    <col min="6431" max="6432" width="7.85546875" customWidth="1"/>
    <col min="6433" max="6433" width="4.7109375" customWidth="1"/>
    <col min="6657" max="6657" width="7.85546875" customWidth="1"/>
    <col min="6658" max="6658" width="11.140625" customWidth="1"/>
    <col min="6659" max="6660" width="7.85546875" customWidth="1"/>
    <col min="6661" max="6661" width="33.7109375" customWidth="1"/>
    <col min="6662" max="6662" width="56" customWidth="1"/>
    <col min="6663" max="6663" width="34.7109375" bestFit="1" customWidth="1"/>
    <col min="6664" max="6668" width="7.85546875" customWidth="1"/>
    <col min="6669" max="6669" width="10.5703125" customWidth="1"/>
    <col min="6670" max="6670" width="7.85546875" customWidth="1"/>
    <col min="6671" max="6671" width="8" customWidth="1"/>
    <col min="6672" max="6675" width="7.85546875" customWidth="1"/>
    <col min="6676" max="6678" width="8.28515625" customWidth="1"/>
    <col min="6679" max="6684" width="7.85546875" customWidth="1"/>
    <col min="6685" max="6685" width="29" customWidth="1"/>
    <col min="6686" max="6686" width="12" customWidth="1"/>
    <col min="6687" max="6688" width="7.85546875" customWidth="1"/>
    <col min="6689" max="6689" width="4.7109375" customWidth="1"/>
    <col min="6913" max="6913" width="7.85546875" customWidth="1"/>
    <col min="6914" max="6914" width="11.140625" customWidth="1"/>
    <col min="6915" max="6916" width="7.85546875" customWidth="1"/>
    <col min="6917" max="6917" width="33.7109375" customWidth="1"/>
    <col min="6918" max="6918" width="56" customWidth="1"/>
    <col min="6919" max="6919" width="34.7109375" bestFit="1" customWidth="1"/>
    <col min="6920" max="6924" width="7.85546875" customWidth="1"/>
    <col min="6925" max="6925" width="10.5703125" customWidth="1"/>
    <col min="6926" max="6926" width="7.85546875" customWidth="1"/>
    <col min="6927" max="6927" width="8" customWidth="1"/>
    <col min="6928" max="6931" width="7.85546875" customWidth="1"/>
    <col min="6932" max="6934" width="8.28515625" customWidth="1"/>
    <col min="6935" max="6940" width="7.85546875" customWidth="1"/>
    <col min="6941" max="6941" width="29" customWidth="1"/>
    <col min="6942" max="6942" width="12" customWidth="1"/>
    <col min="6943" max="6944" width="7.85546875" customWidth="1"/>
    <col min="6945" max="6945" width="4.7109375" customWidth="1"/>
    <col min="7169" max="7169" width="7.85546875" customWidth="1"/>
    <col min="7170" max="7170" width="11.140625" customWidth="1"/>
    <col min="7171" max="7172" width="7.85546875" customWidth="1"/>
    <col min="7173" max="7173" width="33.7109375" customWidth="1"/>
    <col min="7174" max="7174" width="56" customWidth="1"/>
    <col min="7175" max="7175" width="34.7109375" bestFit="1" customWidth="1"/>
    <col min="7176" max="7180" width="7.85546875" customWidth="1"/>
    <col min="7181" max="7181" width="10.5703125" customWidth="1"/>
    <col min="7182" max="7182" width="7.85546875" customWidth="1"/>
    <col min="7183" max="7183" width="8" customWidth="1"/>
    <col min="7184" max="7187" width="7.85546875" customWidth="1"/>
    <col min="7188" max="7190" width="8.28515625" customWidth="1"/>
    <col min="7191" max="7196" width="7.85546875" customWidth="1"/>
    <col min="7197" max="7197" width="29" customWidth="1"/>
    <col min="7198" max="7198" width="12" customWidth="1"/>
    <col min="7199" max="7200" width="7.85546875" customWidth="1"/>
    <col min="7201" max="7201" width="4.7109375" customWidth="1"/>
    <col min="7425" max="7425" width="7.85546875" customWidth="1"/>
    <col min="7426" max="7426" width="11.140625" customWidth="1"/>
    <col min="7427" max="7428" width="7.85546875" customWidth="1"/>
    <col min="7429" max="7429" width="33.7109375" customWidth="1"/>
    <col min="7430" max="7430" width="56" customWidth="1"/>
    <col min="7431" max="7431" width="34.7109375" bestFit="1" customWidth="1"/>
    <col min="7432" max="7436" width="7.85546875" customWidth="1"/>
    <col min="7437" max="7437" width="10.5703125" customWidth="1"/>
    <col min="7438" max="7438" width="7.85546875" customWidth="1"/>
    <col min="7439" max="7439" width="8" customWidth="1"/>
    <col min="7440" max="7443" width="7.85546875" customWidth="1"/>
    <col min="7444" max="7446" width="8.28515625" customWidth="1"/>
    <col min="7447" max="7452" width="7.85546875" customWidth="1"/>
    <col min="7453" max="7453" width="29" customWidth="1"/>
    <col min="7454" max="7454" width="12" customWidth="1"/>
    <col min="7455" max="7456" width="7.85546875" customWidth="1"/>
    <col min="7457" max="7457" width="4.7109375" customWidth="1"/>
    <col min="7681" max="7681" width="7.85546875" customWidth="1"/>
    <col min="7682" max="7682" width="11.140625" customWidth="1"/>
    <col min="7683" max="7684" width="7.85546875" customWidth="1"/>
    <col min="7685" max="7685" width="33.7109375" customWidth="1"/>
    <col min="7686" max="7686" width="56" customWidth="1"/>
    <col min="7687" max="7687" width="34.7109375" bestFit="1" customWidth="1"/>
    <col min="7688" max="7692" width="7.85546875" customWidth="1"/>
    <col min="7693" max="7693" width="10.5703125" customWidth="1"/>
    <col min="7694" max="7694" width="7.85546875" customWidth="1"/>
    <col min="7695" max="7695" width="8" customWidth="1"/>
    <col min="7696" max="7699" width="7.85546875" customWidth="1"/>
    <col min="7700" max="7702" width="8.28515625" customWidth="1"/>
    <col min="7703" max="7708" width="7.85546875" customWidth="1"/>
    <col min="7709" max="7709" width="29" customWidth="1"/>
    <col min="7710" max="7710" width="12" customWidth="1"/>
    <col min="7711" max="7712" width="7.85546875" customWidth="1"/>
    <col min="7713" max="7713" width="4.7109375" customWidth="1"/>
    <col min="7937" max="7937" width="7.85546875" customWidth="1"/>
    <col min="7938" max="7938" width="11.140625" customWidth="1"/>
    <col min="7939" max="7940" width="7.85546875" customWidth="1"/>
    <col min="7941" max="7941" width="33.7109375" customWidth="1"/>
    <col min="7942" max="7942" width="56" customWidth="1"/>
    <col min="7943" max="7943" width="34.7109375" bestFit="1" customWidth="1"/>
    <col min="7944" max="7948" width="7.85546875" customWidth="1"/>
    <col min="7949" max="7949" width="10.5703125" customWidth="1"/>
    <col min="7950" max="7950" width="7.85546875" customWidth="1"/>
    <col min="7951" max="7951" width="8" customWidth="1"/>
    <col min="7952" max="7955" width="7.85546875" customWidth="1"/>
    <col min="7956" max="7958" width="8.28515625" customWidth="1"/>
    <col min="7959" max="7964" width="7.85546875" customWidth="1"/>
    <col min="7965" max="7965" width="29" customWidth="1"/>
    <col min="7966" max="7966" width="12" customWidth="1"/>
    <col min="7967" max="7968" width="7.85546875" customWidth="1"/>
    <col min="7969" max="7969" width="4.7109375" customWidth="1"/>
    <col min="8193" max="8193" width="7.85546875" customWidth="1"/>
    <col min="8194" max="8194" width="11.140625" customWidth="1"/>
    <col min="8195" max="8196" width="7.85546875" customWidth="1"/>
    <col min="8197" max="8197" width="33.7109375" customWidth="1"/>
    <col min="8198" max="8198" width="56" customWidth="1"/>
    <col min="8199" max="8199" width="34.7109375" bestFit="1" customWidth="1"/>
    <col min="8200" max="8204" width="7.85546875" customWidth="1"/>
    <col min="8205" max="8205" width="10.5703125" customWidth="1"/>
    <col min="8206" max="8206" width="7.85546875" customWidth="1"/>
    <col min="8207" max="8207" width="8" customWidth="1"/>
    <col min="8208" max="8211" width="7.85546875" customWidth="1"/>
    <col min="8212" max="8214" width="8.28515625" customWidth="1"/>
    <col min="8215" max="8220" width="7.85546875" customWidth="1"/>
    <col min="8221" max="8221" width="29" customWidth="1"/>
    <col min="8222" max="8222" width="12" customWidth="1"/>
    <col min="8223" max="8224" width="7.85546875" customWidth="1"/>
    <col min="8225" max="8225" width="4.7109375" customWidth="1"/>
    <col min="8449" max="8449" width="7.85546875" customWidth="1"/>
    <col min="8450" max="8450" width="11.140625" customWidth="1"/>
    <col min="8451" max="8452" width="7.85546875" customWidth="1"/>
    <col min="8453" max="8453" width="33.7109375" customWidth="1"/>
    <col min="8454" max="8454" width="56" customWidth="1"/>
    <col min="8455" max="8455" width="34.7109375" bestFit="1" customWidth="1"/>
    <col min="8456" max="8460" width="7.85546875" customWidth="1"/>
    <col min="8461" max="8461" width="10.5703125" customWidth="1"/>
    <col min="8462" max="8462" width="7.85546875" customWidth="1"/>
    <col min="8463" max="8463" width="8" customWidth="1"/>
    <col min="8464" max="8467" width="7.85546875" customWidth="1"/>
    <col min="8468" max="8470" width="8.28515625" customWidth="1"/>
    <col min="8471" max="8476" width="7.85546875" customWidth="1"/>
    <col min="8477" max="8477" width="29" customWidth="1"/>
    <col min="8478" max="8478" width="12" customWidth="1"/>
    <col min="8479" max="8480" width="7.85546875" customWidth="1"/>
    <col min="8481" max="8481" width="4.7109375" customWidth="1"/>
    <col min="8705" max="8705" width="7.85546875" customWidth="1"/>
    <col min="8706" max="8706" width="11.140625" customWidth="1"/>
    <col min="8707" max="8708" width="7.85546875" customWidth="1"/>
    <col min="8709" max="8709" width="33.7109375" customWidth="1"/>
    <col min="8710" max="8710" width="56" customWidth="1"/>
    <col min="8711" max="8711" width="34.7109375" bestFit="1" customWidth="1"/>
    <col min="8712" max="8716" width="7.85546875" customWidth="1"/>
    <col min="8717" max="8717" width="10.5703125" customWidth="1"/>
    <col min="8718" max="8718" width="7.85546875" customWidth="1"/>
    <col min="8719" max="8719" width="8" customWidth="1"/>
    <col min="8720" max="8723" width="7.85546875" customWidth="1"/>
    <col min="8724" max="8726" width="8.28515625" customWidth="1"/>
    <col min="8727" max="8732" width="7.85546875" customWidth="1"/>
    <col min="8733" max="8733" width="29" customWidth="1"/>
    <col min="8734" max="8734" width="12" customWidth="1"/>
    <col min="8735" max="8736" width="7.85546875" customWidth="1"/>
    <col min="8737" max="8737" width="4.7109375" customWidth="1"/>
    <col min="8961" max="8961" width="7.85546875" customWidth="1"/>
    <col min="8962" max="8962" width="11.140625" customWidth="1"/>
    <col min="8963" max="8964" width="7.85546875" customWidth="1"/>
    <col min="8965" max="8965" width="33.7109375" customWidth="1"/>
    <col min="8966" max="8966" width="56" customWidth="1"/>
    <col min="8967" max="8967" width="34.7109375" bestFit="1" customWidth="1"/>
    <col min="8968" max="8972" width="7.85546875" customWidth="1"/>
    <col min="8973" max="8973" width="10.5703125" customWidth="1"/>
    <col min="8974" max="8974" width="7.85546875" customWidth="1"/>
    <col min="8975" max="8975" width="8" customWidth="1"/>
    <col min="8976" max="8979" width="7.85546875" customWidth="1"/>
    <col min="8980" max="8982" width="8.28515625" customWidth="1"/>
    <col min="8983" max="8988" width="7.85546875" customWidth="1"/>
    <col min="8989" max="8989" width="29" customWidth="1"/>
    <col min="8990" max="8990" width="12" customWidth="1"/>
    <col min="8991" max="8992" width="7.85546875" customWidth="1"/>
    <col min="8993" max="8993" width="4.7109375" customWidth="1"/>
    <col min="9217" max="9217" width="7.85546875" customWidth="1"/>
    <col min="9218" max="9218" width="11.140625" customWidth="1"/>
    <col min="9219" max="9220" width="7.85546875" customWidth="1"/>
    <col min="9221" max="9221" width="33.7109375" customWidth="1"/>
    <col min="9222" max="9222" width="56" customWidth="1"/>
    <col min="9223" max="9223" width="34.7109375" bestFit="1" customWidth="1"/>
    <col min="9224" max="9228" width="7.85546875" customWidth="1"/>
    <col min="9229" max="9229" width="10.5703125" customWidth="1"/>
    <col min="9230" max="9230" width="7.85546875" customWidth="1"/>
    <col min="9231" max="9231" width="8" customWidth="1"/>
    <col min="9232" max="9235" width="7.85546875" customWidth="1"/>
    <col min="9236" max="9238" width="8.28515625" customWidth="1"/>
    <col min="9239" max="9244" width="7.85546875" customWidth="1"/>
    <col min="9245" max="9245" width="29" customWidth="1"/>
    <col min="9246" max="9246" width="12" customWidth="1"/>
    <col min="9247" max="9248" width="7.85546875" customWidth="1"/>
    <col min="9249" max="9249" width="4.7109375" customWidth="1"/>
    <col min="9473" max="9473" width="7.85546875" customWidth="1"/>
    <col min="9474" max="9474" width="11.140625" customWidth="1"/>
    <col min="9475" max="9476" width="7.85546875" customWidth="1"/>
    <col min="9477" max="9477" width="33.7109375" customWidth="1"/>
    <col min="9478" max="9478" width="56" customWidth="1"/>
    <col min="9479" max="9479" width="34.7109375" bestFit="1" customWidth="1"/>
    <col min="9480" max="9484" width="7.85546875" customWidth="1"/>
    <col min="9485" max="9485" width="10.5703125" customWidth="1"/>
    <col min="9486" max="9486" width="7.85546875" customWidth="1"/>
    <col min="9487" max="9487" width="8" customWidth="1"/>
    <col min="9488" max="9491" width="7.85546875" customWidth="1"/>
    <col min="9492" max="9494" width="8.28515625" customWidth="1"/>
    <col min="9495" max="9500" width="7.85546875" customWidth="1"/>
    <col min="9501" max="9501" width="29" customWidth="1"/>
    <col min="9502" max="9502" width="12" customWidth="1"/>
    <col min="9503" max="9504" width="7.85546875" customWidth="1"/>
    <col min="9505" max="9505" width="4.7109375" customWidth="1"/>
    <col min="9729" max="9729" width="7.85546875" customWidth="1"/>
    <col min="9730" max="9730" width="11.140625" customWidth="1"/>
    <col min="9731" max="9732" width="7.85546875" customWidth="1"/>
    <col min="9733" max="9733" width="33.7109375" customWidth="1"/>
    <col min="9734" max="9734" width="56" customWidth="1"/>
    <col min="9735" max="9735" width="34.7109375" bestFit="1" customWidth="1"/>
    <col min="9736" max="9740" width="7.85546875" customWidth="1"/>
    <col min="9741" max="9741" width="10.5703125" customWidth="1"/>
    <col min="9742" max="9742" width="7.85546875" customWidth="1"/>
    <col min="9743" max="9743" width="8" customWidth="1"/>
    <col min="9744" max="9747" width="7.85546875" customWidth="1"/>
    <col min="9748" max="9750" width="8.28515625" customWidth="1"/>
    <col min="9751" max="9756" width="7.85546875" customWidth="1"/>
    <col min="9757" max="9757" width="29" customWidth="1"/>
    <col min="9758" max="9758" width="12" customWidth="1"/>
    <col min="9759" max="9760" width="7.85546875" customWidth="1"/>
    <col min="9761" max="9761" width="4.7109375" customWidth="1"/>
    <col min="9985" max="9985" width="7.85546875" customWidth="1"/>
    <col min="9986" max="9986" width="11.140625" customWidth="1"/>
    <col min="9987" max="9988" width="7.85546875" customWidth="1"/>
    <col min="9989" max="9989" width="33.7109375" customWidth="1"/>
    <col min="9990" max="9990" width="56" customWidth="1"/>
    <col min="9991" max="9991" width="34.7109375" bestFit="1" customWidth="1"/>
    <col min="9992" max="9996" width="7.85546875" customWidth="1"/>
    <col min="9997" max="9997" width="10.5703125" customWidth="1"/>
    <col min="9998" max="9998" width="7.85546875" customWidth="1"/>
    <col min="9999" max="9999" width="8" customWidth="1"/>
    <col min="10000" max="10003" width="7.85546875" customWidth="1"/>
    <col min="10004" max="10006" width="8.28515625" customWidth="1"/>
    <col min="10007" max="10012" width="7.85546875" customWidth="1"/>
    <col min="10013" max="10013" width="29" customWidth="1"/>
    <col min="10014" max="10014" width="12" customWidth="1"/>
    <col min="10015" max="10016" width="7.85546875" customWidth="1"/>
    <col min="10017" max="10017" width="4.7109375" customWidth="1"/>
    <col min="10241" max="10241" width="7.85546875" customWidth="1"/>
    <col min="10242" max="10242" width="11.140625" customWidth="1"/>
    <col min="10243" max="10244" width="7.85546875" customWidth="1"/>
    <col min="10245" max="10245" width="33.7109375" customWidth="1"/>
    <col min="10246" max="10246" width="56" customWidth="1"/>
    <col min="10247" max="10247" width="34.7109375" bestFit="1" customWidth="1"/>
    <col min="10248" max="10252" width="7.85546875" customWidth="1"/>
    <col min="10253" max="10253" width="10.5703125" customWidth="1"/>
    <col min="10254" max="10254" width="7.85546875" customWidth="1"/>
    <col min="10255" max="10255" width="8" customWidth="1"/>
    <col min="10256" max="10259" width="7.85546875" customWidth="1"/>
    <col min="10260" max="10262" width="8.28515625" customWidth="1"/>
    <col min="10263" max="10268" width="7.85546875" customWidth="1"/>
    <col min="10269" max="10269" width="29" customWidth="1"/>
    <col min="10270" max="10270" width="12" customWidth="1"/>
    <col min="10271" max="10272" width="7.85546875" customWidth="1"/>
    <col min="10273" max="10273" width="4.7109375" customWidth="1"/>
    <col min="10497" max="10497" width="7.85546875" customWidth="1"/>
    <col min="10498" max="10498" width="11.140625" customWidth="1"/>
    <col min="10499" max="10500" width="7.85546875" customWidth="1"/>
    <col min="10501" max="10501" width="33.7109375" customWidth="1"/>
    <col min="10502" max="10502" width="56" customWidth="1"/>
    <col min="10503" max="10503" width="34.7109375" bestFit="1" customWidth="1"/>
    <col min="10504" max="10508" width="7.85546875" customWidth="1"/>
    <col min="10509" max="10509" width="10.5703125" customWidth="1"/>
    <col min="10510" max="10510" width="7.85546875" customWidth="1"/>
    <col min="10511" max="10511" width="8" customWidth="1"/>
    <col min="10512" max="10515" width="7.85546875" customWidth="1"/>
    <col min="10516" max="10518" width="8.28515625" customWidth="1"/>
    <col min="10519" max="10524" width="7.85546875" customWidth="1"/>
    <col min="10525" max="10525" width="29" customWidth="1"/>
    <col min="10526" max="10526" width="12" customWidth="1"/>
    <col min="10527" max="10528" width="7.85546875" customWidth="1"/>
    <col min="10529" max="10529" width="4.7109375" customWidth="1"/>
    <col min="10753" max="10753" width="7.85546875" customWidth="1"/>
    <col min="10754" max="10754" width="11.140625" customWidth="1"/>
    <col min="10755" max="10756" width="7.85546875" customWidth="1"/>
    <col min="10757" max="10757" width="33.7109375" customWidth="1"/>
    <col min="10758" max="10758" width="56" customWidth="1"/>
    <col min="10759" max="10759" width="34.7109375" bestFit="1" customWidth="1"/>
    <col min="10760" max="10764" width="7.85546875" customWidth="1"/>
    <col min="10765" max="10765" width="10.5703125" customWidth="1"/>
    <col min="10766" max="10766" width="7.85546875" customWidth="1"/>
    <col min="10767" max="10767" width="8" customWidth="1"/>
    <col min="10768" max="10771" width="7.85546875" customWidth="1"/>
    <col min="10772" max="10774" width="8.28515625" customWidth="1"/>
    <col min="10775" max="10780" width="7.85546875" customWidth="1"/>
    <col min="10781" max="10781" width="29" customWidth="1"/>
    <col min="10782" max="10782" width="12" customWidth="1"/>
    <col min="10783" max="10784" width="7.85546875" customWidth="1"/>
    <col min="10785" max="10785" width="4.7109375" customWidth="1"/>
    <col min="11009" max="11009" width="7.85546875" customWidth="1"/>
    <col min="11010" max="11010" width="11.140625" customWidth="1"/>
    <col min="11011" max="11012" width="7.85546875" customWidth="1"/>
    <col min="11013" max="11013" width="33.7109375" customWidth="1"/>
    <col min="11014" max="11014" width="56" customWidth="1"/>
    <col min="11015" max="11015" width="34.7109375" bestFit="1" customWidth="1"/>
    <col min="11016" max="11020" width="7.85546875" customWidth="1"/>
    <col min="11021" max="11021" width="10.5703125" customWidth="1"/>
    <col min="11022" max="11022" width="7.85546875" customWidth="1"/>
    <col min="11023" max="11023" width="8" customWidth="1"/>
    <col min="11024" max="11027" width="7.85546875" customWidth="1"/>
    <col min="11028" max="11030" width="8.28515625" customWidth="1"/>
    <col min="11031" max="11036" width="7.85546875" customWidth="1"/>
    <col min="11037" max="11037" width="29" customWidth="1"/>
    <col min="11038" max="11038" width="12" customWidth="1"/>
    <col min="11039" max="11040" width="7.85546875" customWidth="1"/>
    <col min="11041" max="11041" width="4.7109375" customWidth="1"/>
    <col min="11265" max="11265" width="7.85546875" customWidth="1"/>
    <col min="11266" max="11266" width="11.140625" customWidth="1"/>
    <col min="11267" max="11268" width="7.85546875" customWidth="1"/>
    <col min="11269" max="11269" width="33.7109375" customWidth="1"/>
    <col min="11270" max="11270" width="56" customWidth="1"/>
    <col min="11271" max="11271" width="34.7109375" bestFit="1" customWidth="1"/>
    <col min="11272" max="11276" width="7.85546875" customWidth="1"/>
    <col min="11277" max="11277" width="10.5703125" customWidth="1"/>
    <col min="11278" max="11278" width="7.85546875" customWidth="1"/>
    <col min="11279" max="11279" width="8" customWidth="1"/>
    <col min="11280" max="11283" width="7.85546875" customWidth="1"/>
    <col min="11284" max="11286" width="8.28515625" customWidth="1"/>
    <col min="11287" max="11292" width="7.85546875" customWidth="1"/>
    <col min="11293" max="11293" width="29" customWidth="1"/>
    <col min="11294" max="11294" width="12" customWidth="1"/>
    <col min="11295" max="11296" width="7.85546875" customWidth="1"/>
    <col min="11297" max="11297" width="4.7109375" customWidth="1"/>
    <col min="11521" max="11521" width="7.85546875" customWidth="1"/>
    <col min="11522" max="11522" width="11.140625" customWidth="1"/>
    <col min="11523" max="11524" width="7.85546875" customWidth="1"/>
    <col min="11525" max="11525" width="33.7109375" customWidth="1"/>
    <col min="11526" max="11526" width="56" customWidth="1"/>
    <col min="11527" max="11527" width="34.7109375" bestFit="1" customWidth="1"/>
    <col min="11528" max="11532" width="7.85546875" customWidth="1"/>
    <col min="11533" max="11533" width="10.5703125" customWidth="1"/>
    <col min="11534" max="11534" width="7.85546875" customWidth="1"/>
    <col min="11535" max="11535" width="8" customWidth="1"/>
    <col min="11536" max="11539" width="7.85546875" customWidth="1"/>
    <col min="11540" max="11542" width="8.28515625" customWidth="1"/>
    <col min="11543" max="11548" width="7.85546875" customWidth="1"/>
    <col min="11549" max="11549" width="29" customWidth="1"/>
    <col min="11550" max="11550" width="12" customWidth="1"/>
    <col min="11551" max="11552" width="7.85546875" customWidth="1"/>
    <col min="11553" max="11553" width="4.7109375" customWidth="1"/>
    <col min="11777" max="11777" width="7.85546875" customWidth="1"/>
    <col min="11778" max="11778" width="11.140625" customWidth="1"/>
    <col min="11779" max="11780" width="7.85546875" customWidth="1"/>
    <col min="11781" max="11781" width="33.7109375" customWidth="1"/>
    <col min="11782" max="11782" width="56" customWidth="1"/>
    <col min="11783" max="11783" width="34.7109375" bestFit="1" customWidth="1"/>
    <col min="11784" max="11788" width="7.85546875" customWidth="1"/>
    <col min="11789" max="11789" width="10.5703125" customWidth="1"/>
    <col min="11790" max="11790" width="7.85546875" customWidth="1"/>
    <col min="11791" max="11791" width="8" customWidth="1"/>
    <col min="11792" max="11795" width="7.85546875" customWidth="1"/>
    <col min="11796" max="11798" width="8.28515625" customWidth="1"/>
    <col min="11799" max="11804" width="7.85546875" customWidth="1"/>
    <col min="11805" max="11805" width="29" customWidth="1"/>
    <col min="11806" max="11806" width="12" customWidth="1"/>
    <col min="11807" max="11808" width="7.85546875" customWidth="1"/>
    <col min="11809" max="11809" width="4.7109375" customWidth="1"/>
    <col min="12033" max="12033" width="7.85546875" customWidth="1"/>
    <col min="12034" max="12034" width="11.140625" customWidth="1"/>
    <col min="12035" max="12036" width="7.85546875" customWidth="1"/>
    <col min="12037" max="12037" width="33.7109375" customWidth="1"/>
    <col min="12038" max="12038" width="56" customWidth="1"/>
    <col min="12039" max="12039" width="34.7109375" bestFit="1" customWidth="1"/>
    <col min="12040" max="12044" width="7.85546875" customWidth="1"/>
    <col min="12045" max="12045" width="10.5703125" customWidth="1"/>
    <col min="12046" max="12046" width="7.85546875" customWidth="1"/>
    <col min="12047" max="12047" width="8" customWidth="1"/>
    <col min="12048" max="12051" width="7.85546875" customWidth="1"/>
    <col min="12052" max="12054" width="8.28515625" customWidth="1"/>
    <col min="12055" max="12060" width="7.85546875" customWidth="1"/>
    <col min="12061" max="12061" width="29" customWidth="1"/>
    <col min="12062" max="12062" width="12" customWidth="1"/>
    <col min="12063" max="12064" width="7.85546875" customWidth="1"/>
    <col min="12065" max="12065" width="4.7109375" customWidth="1"/>
    <col min="12289" max="12289" width="7.85546875" customWidth="1"/>
    <col min="12290" max="12290" width="11.140625" customWidth="1"/>
    <col min="12291" max="12292" width="7.85546875" customWidth="1"/>
    <col min="12293" max="12293" width="33.7109375" customWidth="1"/>
    <col min="12294" max="12294" width="56" customWidth="1"/>
    <col min="12295" max="12295" width="34.7109375" bestFit="1" customWidth="1"/>
    <col min="12296" max="12300" width="7.85546875" customWidth="1"/>
    <col min="12301" max="12301" width="10.5703125" customWidth="1"/>
    <col min="12302" max="12302" width="7.85546875" customWidth="1"/>
    <col min="12303" max="12303" width="8" customWidth="1"/>
    <col min="12304" max="12307" width="7.85546875" customWidth="1"/>
    <col min="12308" max="12310" width="8.28515625" customWidth="1"/>
    <col min="12311" max="12316" width="7.85546875" customWidth="1"/>
    <col min="12317" max="12317" width="29" customWidth="1"/>
    <col min="12318" max="12318" width="12" customWidth="1"/>
    <col min="12319" max="12320" width="7.85546875" customWidth="1"/>
    <col min="12321" max="12321" width="4.7109375" customWidth="1"/>
    <col min="12545" max="12545" width="7.85546875" customWidth="1"/>
    <col min="12546" max="12546" width="11.140625" customWidth="1"/>
    <col min="12547" max="12548" width="7.85546875" customWidth="1"/>
    <col min="12549" max="12549" width="33.7109375" customWidth="1"/>
    <col min="12550" max="12550" width="56" customWidth="1"/>
    <col min="12551" max="12551" width="34.7109375" bestFit="1" customWidth="1"/>
    <col min="12552" max="12556" width="7.85546875" customWidth="1"/>
    <col min="12557" max="12557" width="10.5703125" customWidth="1"/>
    <col min="12558" max="12558" width="7.85546875" customWidth="1"/>
    <col min="12559" max="12559" width="8" customWidth="1"/>
    <col min="12560" max="12563" width="7.85546875" customWidth="1"/>
    <col min="12564" max="12566" width="8.28515625" customWidth="1"/>
    <col min="12567" max="12572" width="7.85546875" customWidth="1"/>
    <col min="12573" max="12573" width="29" customWidth="1"/>
    <col min="12574" max="12574" width="12" customWidth="1"/>
    <col min="12575" max="12576" width="7.85546875" customWidth="1"/>
    <col min="12577" max="12577" width="4.7109375" customWidth="1"/>
    <col min="12801" max="12801" width="7.85546875" customWidth="1"/>
    <col min="12802" max="12802" width="11.140625" customWidth="1"/>
    <col min="12803" max="12804" width="7.85546875" customWidth="1"/>
    <col min="12805" max="12805" width="33.7109375" customWidth="1"/>
    <col min="12806" max="12806" width="56" customWidth="1"/>
    <col min="12807" max="12807" width="34.7109375" bestFit="1" customWidth="1"/>
    <col min="12808" max="12812" width="7.85546875" customWidth="1"/>
    <col min="12813" max="12813" width="10.5703125" customWidth="1"/>
    <col min="12814" max="12814" width="7.85546875" customWidth="1"/>
    <col min="12815" max="12815" width="8" customWidth="1"/>
    <col min="12816" max="12819" width="7.85546875" customWidth="1"/>
    <col min="12820" max="12822" width="8.28515625" customWidth="1"/>
    <col min="12823" max="12828" width="7.85546875" customWidth="1"/>
    <col min="12829" max="12829" width="29" customWidth="1"/>
    <col min="12830" max="12830" width="12" customWidth="1"/>
    <col min="12831" max="12832" width="7.85546875" customWidth="1"/>
    <col min="12833" max="12833" width="4.7109375" customWidth="1"/>
    <col min="13057" max="13057" width="7.85546875" customWidth="1"/>
    <col min="13058" max="13058" width="11.140625" customWidth="1"/>
    <col min="13059" max="13060" width="7.85546875" customWidth="1"/>
    <col min="13061" max="13061" width="33.7109375" customWidth="1"/>
    <col min="13062" max="13062" width="56" customWidth="1"/>
    <col min="13063" max="13063" width="34.7109375" bestFit="1" customWidth="1"/>
    <col min="13064" max="13068" width="7.85546875" customWidth="1"/>
    <col min="13069" max="13069" width="10.5703125" customWidth="1"/>
    <col min="13070" max="13070" width="7.85546875" customWidth="1"/>
    <col min="13071" max="13071" width="8" customWidth="1"/>
    <col min="13072" max="13075" width="7.85546875" customWidth="1"/>
    <col min="13076" max="13078" width="8.28515625" customWidth="1"/>
    <col min="13079" max="13084" width="7.85546875" customWidth="1"/>
    <col min="13085" max="13085" width="29" customWidth="1"/>
    <col min="13086" max="13086" width="12" customWidth="1"/>
    <col min="13087" max="13088" width="7.85546875" customWidth="1"/>
    <col min="13089" max="13089" width="4.7109375" customWidth="1"/>
    <col min="13313" max="13313" width="7.85546875" customWidth="1"/>
    <col min="13314" max="13314" width="11.140625" customWidth="1"/>
    <col min="13315" max="13316" width="7.85546875" customWidth="1"/>
    <col min="13317" max="13317" width="33.7109375" customWidth="1"/>
    <col min="13318" max="13318" width="56" customWidth="1"/>
    <col min="13319" max="13319" width="34.7109375" bestFit="1" customWidth="1"/>
    <col min="13320" max="13324" width="7.85546875" customWidth="1"/>
    <col min="13325" max="13325" width="10.5703125" customWidth="1"/>
    <col min="13326" max="13326" width="7.85546875" customWidth="1"/>
    <col min="13327" max="13327" width="8" customWidth="1"/>
    <col min="13328" max="13331" width="7.85546875" customWidth="1"/>
    <col min="13332" max="13334" width="8.28515625" customWidth="1"/>
    <col min="13335" max="13340" width="7.85546875" customWidth="1"/>
    <col min="13341" max="13341" width="29" customWidth="1"/>
    <col min="13342" max="13342" width="12" customWidth="1"/>
    <col min="13343" max="13344" width="7.85546875" customWidth="1"/>
    <col min="13345" max="13345" width="4.7109375" customWidth="1"/>
    <col min="13569" max="13569" width="7.85546875" customWidth="1"/>
    <col min="13570" max="13570" width="11.140625" customWidth="1"/>
    <col min="13571" max="13572" width="7.85546875" customWidth="1"/>
    <col min="13573" max="13573" width="33.7109375" customWidth="1"/>
    <col min="13574" max="13574" width="56" customWidth="1"/>
    <col min="13575" max="13575" width="34.7109375" bestFit="1" customWidth="1"/>
    <col min="13576" max="13580" width="7.85546875" customWidth="1"/>
    <col min="13581" max="13581" width="10.5703125" customWidth="1"/>
    <col min="13582" max="13582" width="7.85546875" customWidth="1"/>
    <col min="13583" max="13583" width="8" customWidth="1"/>
    <col min="13584" max="13587" width="7.85546875" customWidth="1"/>
    <col min="13588" max="13590" width="8.28515625" customWidth="1"/>
    <col min="13591" max="13596" width="7.85546875" customWidth="1"/>
    <col min="13597" max="13597" width="29" customWidth="1"/>
    <col min="13598" max="13598" width="12" customWidth="1"/>
    <col min="13599" max="13600" width="7.85546875" customWidth="1"/>
    <col min="13601" max="13601" width="4.7109375" customWidth="1"/>
    <col min="13825" max="13825" width="7.85546875" customWidth="1"/>
    <col min="13826" max="13826" width="11.140625" customWidth="1"/>
    <col min="13827" max="13828" width="7.85546875" customWidth="1"/>
    <col min="13829" max="13829" width="33.7109375" customWidth="1"/>
    <col min="13830" max="13830" width="56" customWidth="1"/>
    <col min="13831" max="13831" width="34.7109375" bestFit="1" customWidth="1"/>
    <col min="13832" max="13836" width="7.85546875" customWidth="1"/>
    <col min="13837" max="13837" width="10.5703125" customWidth="1"/>
    <col min="13838" max="13838" width="7.85546875" customWidth="1"/>
    <col min="13839" max="13839" width="8" customWidth="1"/>
    <col min="13840" max="13843" width="7.85546875" customWidth="1"/>
    <col min="13844" max="13846" width="8.28515625" customWidth="1"/>
    <col min="13847" max="13852" width="7.85546875" customWidth="1"/>
    <col min="13853" max="13853" width="29" customWidth="1"/>
    <col min="13854" max="13854" width="12" customWidth="1"/>
    <col min="13855" max="13856" width="7.85546875" customWidth="1"/>
    <col min="13857" max="13857" width="4.7109375" customWidth="1"/>
    <col min="14081" max="14081" width="7.85546875" customWidth="1"/>
    <col min="14082" max="14082" width="11.140625" customWidth="1"/>
    <col min="14083" max="14084" width="7.85546875" customWidth="1"/>
    <col min="14085" max="14085" width="33.7109375" customWidth="1"/>
    <col min="14086" max="14086" width="56" customWidth="1"/>
    <col min="14087" max="14087" width="34.7109375" bestFit="1" customWidth="1"/>
    <col min="14088" max="14092" width="7.85546875" customWidth="1"/>
    <col min="14093" max="14093" width="10.5703125" customWidth="1"/>
    <col min="14094" max="14094" width="7.85546875" customWidth="1"/>
    <col min="14095" max="14095" width="8" customWidth="1"/>
    <col min="14096" max="14099" width="7.85546875" customWidth="1"/>
    <col min="14100" max="14102" width="8.28515625" customWidth="1"/>
    <col min="14103" max="14108" width="7.85546875" customWidth="1"/>
    <col min="14109" max="14109" width="29" customWidth="1"/>
    <col min="14110" max="14110" width="12" customWidth="1"/>
    <col min="14111" max="14112" width="7.85546875" customWidth="1"/>
    <col min="14113" max="14113" width="4.7109375" customWidth="1"/>
    <col min="14337" max="14337" width="7.85546875" customWidth="1"/>
    <col min="14338" max="14338" width="11.140625" customWidth="1"/>
    <col min="14339" max="14340" width="7.85546875" customWidth="1"/>
    <col min="14341" max="14341" width="33.7109375" customWidth="1"/>
    <col min="14342" max="14342" width="56" customWidth="1"/>
    <col min="14343" max="14343" width="34.7109375" bestFit="1" customWidth="1"/>
    <col min="14344" max="14348" width="7.85546875" customWidth="1"/>
    <col min="14349" max="14349" width="10.5703125" customWidth="1"/>
    <col min="14350" max="14350" width="7.85546875" customWidth="1"/>
    <col min="14351" max="14351" width="8" customWidth="1"/>
    <col min="14352" max="14355" width="7.85546875" customWidth="1"/>
    <col min="14356" max="14358" width="8.28515625" customWidth="1"/>
    <col min="14359" max="14364" width="7.85546875" customWidth="1"/>
    <col min="14365" max="14365" width="29" customWidth="1"/>
    <col min="14366" max="14366" width="12" customWidth="1"/>
    <col min="14367" max="14368" width="7.85546875" customWidth="1"/>
    <col min="14369" max="14369" width="4.7109375" customWidth="1"/>
    <col min="14593" max="14593" width="7.85546875" customWidth="1"/>
    <col min="14594" max="14594" width="11.140625" customWidth="1"/>
    <col min="14595" max="14596" width="7.85546875" customWidth="1"/>
    <col min="14597" max="14597" width="33.7109375" customWidth="1"/>
    <col min="14598" max="14598" width="56" customWidth="1"/>
    <col min="14599" max="14599" width="34.7109375" bestFit="1" customWidth="1"/>
    <col min="14600" max="14604" width="7.85546875" customWidth="1"/>
    <col min="14605" max="14605" width="10.5703125" customWidth="1"/>
    <col min="14606" max="14606" width="7.85546875" customWidth="1"/>
    <col min="14607" max="14607" width="8" customWidth="1"/>
    <col min="14608" max="14611" width="7.85546875" customWidth="1"/>
    <col min="14612" max="14614" width="8.28515625" customWidth="1"/>
    <col min="14615" max="14620" width="7.85546875" customWidth="1"/>
    <col min="14621" max="14621" width="29" customWidth="1"/>
    <col min="14622" max="14622" width="12" customWidth="1"/>
    <col min="14623" max="14624" width="7.85546875" customWidth="1"/>
    <col min="14625" max="14625" width="4.7109375" customWidth="1"/>
    <col min="14849" max="14849" width="7.85546875" customWidth="1"/>
    <col min="14850" max="14850" width="11.140625" customWidth="1"/>
    <col min="14851" max="14852" width="7.85546875" customWidth="1"/>
    <col min="14853" max="14853" width="33.7109375" customWidth="1"/>
    <col min="14854" max="14854" width="56" customWidth="1"/>
    <col min="14855" max="14855" width="34.7109375" bestFit="1" customWidth="1"/>
    <col min="14856" max="14860" width="7.85546875" customWidth="1"/>
    <col min="14861" max="14861" width="10.5703125" customWidth="1"/>
    <col min="14862" max="14862" width="7.85546875" customWidth="1"/>
    <col min="14863" max="14863" width="8" customWidth="1"/>
    <col min="14864" max="14867" width="7.85546875" customWidth="1"/>
    <col min="14868" max="14870" width="8.28515625" customWidth="1"/>
    <col min="14871" max="14876" width="7.85546875" customWidth="1"/>
    <col min="14877" max="14877" width="29" customWidth="1"/>
    <col min="14878" max="14878" width="12" customWidth="1"/>
    <col min="14879" max="14880" width="7.85546875" customWidth="1"/>
    <col min="14881" max="14881" width="4.7109375" customWidth="1"/>
    <col min="15105" max="15105" width="7.85546875" customWidth="1"/>
    <col min="15106" max="15106" width="11.140625" customWidth="1"/>
    <col min="15107" max="15108" width="7.85546875" customWidth="1"/>
    <col min="15109" max="15109" width="33.7109375" customWidth="1"/>
    <col min="15110" max="15110" width="56" customWidth="1"/>
    <col min="15111" max="15111" width="34.7109375" bestFit="1" customWidth="1"/>
    <col min="15112" max="15116" width="7.85546875" customWidth="1"/>
    <col min="15117" max="15117" width="10.5703125" customWidth="1"/>
    <col min="15118" max="15118" width="7.85546875" customWidth="1"/>
    <col min="15119" max="15119" width="8" customWidth="1"/>
    <col min="15120" max="15123" width="7.85546875" customWidth="1"/>
    <col min="15124" max="15126" width="8.28515625" customWidth="1"/>
    <col min="15127" max="15132" width="7.85546875" customWidth="1"/>
    <col min="15133" max="15133" width="29" customWidth="1"/>
    <col min="15134" max="15134" width="12" customWidth="1"/>
    <col min="15135" max="15136" width="7.85546875" customWidth="1"/>
    <col min="15137" max="15137" width="4.7109375" customWidth="1"/>
    <col min="15361" max="15361" width="7.85546875" customWidth="1"/>
    <col min="15362" max="15362" width="11.140625" customWidth="1"/>
    <col min="15363" max="15364" width="7.85546875" customWidth="1"/>
    <col min="15365" max="15365" width="33.7109375" customWidth="1"/>
    <col min="15366" max="15366" width="56" customWidth="1"/>
    <col min="15367" max="15367" width="34.7109375" bestFit="1" customWidth="1"/>
    <col min="15368" max="15372" width="7.85546875" customWidth="1"/>
    <col min="15373" max="15373" width="10.5703125" customWidth="1"/>
    <col min="15374" max="15374" width="7.85546875" customWidth="1"/>
    <col min="15375" max="15375" width="8" customWidth="1"/>
    <col min="15376" max="15379" width="7.85546875" customWidth="1"/>
    <col min="15380" max="15382" width="8.28515625" customWidth="1"/>
    <col min="15383" max="15388" width="7.85546875" customWidth="1"/>
    <col min="15389" max="15389" width="29" customWidth="1"/>
    <col min="15390" max="15390" width="12" customWidth="1"/>
    <col min="15391" max="15392" width="7.85546875" customWidth="1"/>
    <col min="15393" max="15393" width="4.7109375" customWidth="1"/>
    <col min="15617" max="15617" width="7.85546875" customWidth="1"/>
    <col min="15618" max="15618" width="11.140625" customWidth="1"/>
    <col min="15619" max="15620" width="7.85546875" customWidth="1"/>
    <col min="15621" max="15621" width="33.7109375" customWidth="1"/>
    <col min="15622" max="15622" width="56" customWidth="1"/>
    <col min="15623" max="15623" width="34.7109375" bestFit="1" customWidth="1"/>
    <col min="15624" max="15628" width="7.85546875" customWidth="1"/>
    <col min="15629" max="15629" width="10.5703125" customWidth="1"/>
    <col min="15630" max="15630" width="7.85546875" customWidth="1"/>
    <col min="15631" max="15631" width="8" customWidth="1"/>
    <col min="15632" max="15635" width="7.85546875" customWidth="1"/>
    <col min="15636" max="15638" width="8.28515625" customWidth="1"/>
    <col min="15639" max="15644" width="7.85546875" customWidth="1"/>
    <col min="15645" max="15645" width="29" customWidth="1"/>
    <col min="15646" max="15646" width="12" customWidth="1"/>
    <col min="15647" max="15648" width="7.85546875" customWidth="1"/>
    <col min="15649" max="15649" width="4.7109375" customWidth="1"/>
    <col min="15873" max="15873" width="7.85546875" customWidth="1"/>
    <col min="15874" max="15874" width="11.140625" customWidth="1"/>
    <col min="15875" max="15876" width="7.85546875" customWidth="1"/>
    <col min="15877" max="15877" width="33.7109375" customWidth="1"/>
    <col min="15878" max="15878" width="56" customWidth="1"/>
    <col min="15879" max="15879" width="34.7109375" bestFit="1" customWidth="1"/>
    <col min="15880" max="15884" width="7.85546875" customWidth="1"/>
    <col min="15885" max="15885" width="10.5703125" customWidth="1"/>
    <col min="15886" max="15886" width="7.85546875" customWidth="1"/>
    <col min="15887" max="15887" width="8" customWidth="1"/>
    <col min="15888" max="15891" width="7.85546875" customWidth="1"/>
    <col min="15892" max="15894" width="8.28515625" customWidth="1"/>
    <col min="15895" max="15900" width="7.85546875" customWidth="1"/>
    <col min="15901" max="15901" width="29" customWidth="1"/>
    <col min="15902" max="15902" width="12" customWidth="1"/>
    <col min="15903" max="15904" width="7.85546875" customWidth="1"/>
    <col min="15905" max="15905" width="4.7109375" customWidth="1"/>
    <col min="16129" max="16129" width="7.85546875" customWidth="1"/>
    <col min="16130" max="16130" width="11.140625" customWidth="1"/>
    <col min="16131" max="16132" width="7.85546875" customWidth="1"/>
    <col min="16133" max="16133" width="33.7109375" customWidth="1"/>
    <col min="16134" max="16134" width="56" customWidth="1"/>
    <col min="16135" max="16135" width="34.7109375" bestFit="1" customWidth="1"/>
    <col min="16136" max="16140" width="7.85546875" customWidth="1"/>
    <col min="16141" max="16141" width="10.5703125" customWidth="1"/>
    <col min="16142" max="16142" width="7.85546875" customWidth="1"/>
    <col min="16143" max="16143" width="8" customWidth="1"/>
    <col min="16144" max="16147" width="7.85546875" customWidth="1"/>
    <col min="16148" max="16150" width="8.28515625" customWidth="1"/>
    <col min="16151" max="16156" width="7.85546875" customWidth="1"/>
    <col min="16157" max="16157" width="29" customWidth="1"/>
    <col min="16158" max="16158" width="12" customWidth="1"/>
    <col min="16159" max="16160" width="7.85546875" customWidth="1"/>
    <col min="16161" max="16161" width="4.7109375" customWidth="1"/>
  </cols>
  <sheetData>
    <row r="1" spans="1:32" s="19" customFormat="1" ht="36" x14ac:dyDescent="0.2">
      <c r="A1" s="11" t="s">
        <v>364</v>
      </c>
      <c r="B1" s="18" t="s">
        <v>365</v>
      </c>
      <c r="C1" s="11" t="s">
        <v>366</v>
      </c>
      <c r="D1" s="18" t="s">
        <v>367</v>
      </c>
      <c r="E1" s="11" t="s">
        <v>4</v>
      </c>
      <c r="F1" s="18" t="s">
        <v>368</v>
      </c>
      <c r="G1" s="18" t="s">
        <v>369</v>
      </c>
      <c r="H1" s="18" t="s">
        <v>370</v>
      </c>
      <c r="I1" s="18" t="s">
        <v>371</v>
      </c>
      <c r="J1" s="18" t="s">
        <v>372</v>
      </c>
      <c r="K1" s="18" t="s">
        <v>373</v>
      </c>
      <c r="L1" s="11" t="s">
        <v>374</v>
      </c>
      <c r="M1" s="11" t="s">
        <v>375</v>
      </c>
      <c r="N1" s="18" t="s">
        <v>376</v>
      </c>
      <c r="O1" s="18" t="s">
        <v>377</v>
      </c>
      <c r="P1" s="11" t="s">
        <v>378</v>
      </c>
      <c r="Q1" s="18" t="s">
        <v>379</v>
      </c>
      <c r="R1" s="18" t="s">
        <v>380</v>
      </c>
      <c r="S1" s="18" t="s">
        <v>381</v>
      </c>
      <c r="T1" s="18" t="s">
        <v>382</v>
      </c>
      <c r="U1" s="18" t="s">
        <v>383</v>
      </c>
      <c r="V1" s="18" t="s">
        <v>384</v>
      </c>
      <c r="W1" s="18" t="s">
        <v>385</v>
      </c>
      <c r="X1" s="18" t="s">
        <v>386</v>
      </c>
      <c r="Y1" s="18" t="s">
        <v>387</v>
      </c>
      <c r="Z1" s="18" t="s">
        <v>388</v>
      </c>
      <c r="AA1" s="18" t="s">
        <v>389</v>
      </c>
      <c r="AB1" s="18" t="s">
        <v>390</v>
      </c>
      <c r="AC1" s="18" t="s">
        <v>391</v>
      </c>
      <c r="AD1" s="18" t="s">
        <v>392</v>
      </c>
      <c r="AE1" s="18" t="s">
        <v>393</v>
      </c>
      <c r="AF1" s="18" t="s">
        <v>394</v>
      </c>
    </row>
    <row r="2" spans="1:32" s="19" customFormat="1" ht="18" customHeight="1" x14ac:dyDescent="0.2">
      <c r="A2" s="20" t="s">
        <v>395</v>
      </c>
      <c r="B2" s="20" t="s">
        <v>396</v>
      </c>
      <c r="C2" s="20" t="s">
        <v>397</v>
      </c>
      <c r="D2" s="20" t="s">
        <v>398</v>
      </c>
      <c r="E2" s="20" t="s">
        <v>64</v>
      </c>
      <c r="F2" s="20" t="s">
        <v>399</v>
      </c>
      <c r="G2" s="21" t="e">
        <v>#N/A</v>
      </c>
      <c r="H2" s="20" t="s">
        <v>400</v>
      </c>
      <c r="I2" s="22">
        <v>20</v>
      </c>
      <c r="J2" s="22">
        <v>0</v>
      </c>
      <c r="K2" s="22">
        <v>0</v>
      </c>
      <c r="L2" s="20" t="s">
        <v>401</v>
      </c>
      <c r="M2" s="20" t="s">
        <v>402</v>
      </c>
      <c r="N2" s="23">
        <v>1.5</v>
      </c>
      <c r="O2" s="23">
        <v>51</v>
      </c>
      <c r="P2" s="20" t="s">
        <v>403</v>
      </c>
      <c r="Q2" s="23">
        <v>18.5</v>
      </c>
      <c r="R2" s="24">
        <v>18.5</v>
      </c>
      <c r="S2" s="20" t="s">
        <v>404</v>
      </c>
      <c r="T2" s="25">
        <v>43819</v>
      </c>
      <c r="U2" s="25">
        <v>43827</v>
      </c>
      <c r="V2" s="25">
        <v>43827</v>
      </c>
      <c r="W2" s="26">
        <v>52</v>
      </c>
      <c r="X2" s="26">
        <v>12</v>
      </c>
      <c r="Y2" s="27">
        <v>2019</v>
      </c>
      <c r="Z2" s="20" t="s">
        <v>405</v>
      </c>
      <c r="AA2" s="20" t="s">
        <v>406</v>
      </c>
      <c r="AB2" s="20" t="s">
        <v>407</v>
      </c>
      <c r="AC2" s="20" t="s">
        <v>408</v>
      </c>
      <c r="AD2" s="22">
        <v>18.5</v>
      </c>
      <c r="AE2" s="22">
        <v>1</v>
      </c>
      <c r="AF2" s="22">
        <v>1</v>
      </c>
    </row>
    <row r="3" spans="1:32" s="19" customFormat="1" ht="18" customHeight="1" x14ac:dyDescent="0.2">
      <c r="A3" s="20" t="s">
        <v>395</v>
      </c>
      <c r="B3" s="20" t="s">
        <v>409</v>
      </c>
      <c r="C3" s="20" t="s">
        <v>410</v>
      </c>
      <c r="D3" s="20" t="s">
        <v>398</v>
      </c>
      <c r="E3" s="20" t="s">
        <v>19</v>
      </c>
      <c r="F3" s="20" t="s">
        <v>411</v>
      </c>
      <c r="G3" s="21" t="s">
        <v>411</v>
      </c>
      <c r="H3" s="20" t="s">
        <v>412</v>
      </c>
      <c r="I3" s="22">
        <v>20</v>
      </c>
      <c r="J3" s="22">
        <v>0</v>
      </c>
      <c r="K3" s="22">
        <v>0</v>
      </c>
      <c r="L3" s="20" t="s">
        <v>413</v>
      </c>
      <c r="M3" s="20" t="s">
        <v>402</v>
      </c>
      <c r="N3" s="23">
        <v>1.5</v>
      </c>
      <c r="O3" s="23">
        <v>101</v>
      </c>
      <c r="P3" s="20" t="s">
        <v>403</v>
      </c>
      <c r="Q3" s="23">
        <v>35.166666666666664</v>
      </c>
      <c r="R3" s="24">
        <v>35.17</v>
      </c>
      <c r="S3" s="20" t="s">
        <v>404</v>
      </c>
      <c r="T3" s="25">
        <v>43815</v>
      </c>
      <c r="U3" s="25">
        <v>43826</v>
      </c>
      <c r="V3" s="25">
        <v>43826</v>
      </c>
      <c r="W3" s="26">
        <v>52</v>
      </c>
      <c r="X3" s="26">
        <v>12</v>
      </c>
      <c r="Y3" s="27">
        <v>2019</v>
      </c>
      <c r="Z3" s="20" t="s">
        <v>405</v>
      </c>
      <c r="AA3" s="20" t="s">
        <v>406</v>
      </c>
      <c r="AB3" s="20" t="s">
        <v>407</v>
      </c>
      <c r="AC3" s="20" t="s">
        <v>408</v>
      </c>
      <c r="AD3" s="22">
        <v>35.17</v>
      </c>
      <c r="AE3" s="22">
        <v>1</v>
      </c>
      <c r="AF3" s="22">
        <v>1</v>
      </c>
    </row>
    <row r="4" spans="1:32" s="19" customFormat="1" ht="18" customHeight="1" x14ac:dyDescent="0.2">
      <c r="A4" s="20" t="s">
        <v>395</v>
      </c>
      <c r="B4" s="20" t="s">
        <v>414</v>
      </c>
      <c r="C4" s="20" t="s">
        <v>415</v>
      </c>
      <c r="D4" s="20" t="s">
        <v>398</v>
      </c>
      <c r="E4" s="20" t="s">
        <v>73</v>
      </c>
      <c r="F4" s="20" t="s">
        <v>416</v>
      </c>
      <c r="G4" s="21" t="e">
        <v>#N/A</v>
      </c>
      <c r="H4" s="20" t="s">
        <v>400</v>
      </c>
      <c r="I4" s="22">
        <v>10</v>
      </c>
      <c r="J4" s="22">
        <v>0</v>
      </c>
      <c r="K4" s="22">
        <v>0</v>
      </c>
      <c r="L4" s="20" t="s">
        <v>401</v>
      </c>
      <c r="M4" s="20" t="s">
        <v>402</v>
      </c>
      <c r="N4" s="23">
        <v>1.5</v>
      </c>
      <c r="O4" s="23">
        <v>145</v>
      </c>
      <c r="P4" s="20" t="s">
        <v>403</v>
      </c>
      <c r="Q4" s="23">
        <v>25.666666666666668</v>
      </c>
      <c r="R4" s="24">
        <v>25.67</v>
      </c>
      <c r="S4" s="20" t="s">
        <v>404</v>
      </c>
      <c r="T4" s="25">
        <v>43809</v>
      </c>
      <c r="U4" s="25">
        <v>43822</v>
      </c>
      <c r="V4" s="25">
        <v>43822</v>
      </c>
      <c r="W4" s="26">
        <v>52</v>
      </c>
      <c r="X4" s="26">
        <v>12</v>
      </c>
      <c r="Y4" s="27">
        <v>2019</v>
      </c>
      <c r="Z4" s="20" t="s">
        <v>405</v>
      </c>
      <c r="AA4" s="20" t="s">
        <v>406</v>
      </c>
      <c r="AB4" s="20" t="s">
        <v>407</v>
      </c>
      <c r="AC4" s="20" t="s">
        <v>408</v>
      </c>
      <c r="AD4" s="22">
        <v>25.67</v>
      </c>
      <c r="AE4" s="22">
        <v>1</v>
      </c>
      <c r="AF4" s="22">
        <v>1</v>
      </c>
    </row>
    <row r="5" spans="1:32" s="19" customFormat="1" ht="18" customHeight="1" x14ac:dyDescent="0.2">
      <c r="A5" s="20" t="s">
        <v>395</v>
      </c>
      <c r="B5" s="20" t="s">
        <v>417</v>
      </c>
      <c r="C5" s="20" t="s">
        <v>418</v>
      </c>
      <c r="D5" s="20" t="s">
        <v>398</v>
      </c>
      <c r="E5" s="20" t="s">
        <v>49</v>
      </c>
      <c r="F5" s="20" t="s">
        <v>419</v>
      </c>
      <c r="G5" s="21" t="e">
        <v>#N/A</v>
      </c>
      <c r="H5" s="20" t="s">
        <v>400</v>
      </c>
      <c r="I5" s="22">
        <v>2</v>
      </c>
      <c r="J5" s="22">
        <v>0</v>
      </c>
      <c r="K5" s="22">
        <v>0</v>
      </c>
      <c r="L5" s="20" t="s">
        <v>420</v>
      </c>
      <c r="M5" s="20" t="s">
        <v>402</v>
      </c>
      <c r="N5" s="23">
        <v>1.5</v>
      </c>
      <c r="O5" s="23">
        <v>200</v>
      </c>
      <c r="P5" s="20" t="s">
        <v>403</v>
      </c>
      <c r="Q5" s="23">
        <v>8.1666666666666679</v>
      </c>
      <c r="R5" s="24">
        <v>8.17</v>
      </c>
      <c r="S5" s="20" t="s">
        <v>404</v>
      </c>
      <c r="T5" s="25">
        <v>43781</v>
      </c>
      <c r="U5" s="25">
        <v>43822</v>
      </c>
      <c r="V5" s="25">
        <v>43822</v>
      </c>
      <c r="W5" s="26">
        <v>52</v>
      </c>
      <c r="X5" s="26">
        <v>12</v>
      </c>
      <c r="Y5" s="27">
        <v>2019</v>
      </c>
      <c r="Z5" s="20" t="s">
        <v>405</v>
      </c>
      <c r="AA5" s="20" t="s">
        <v>406</v>
      </c>
      <c r="AB5" s="20" t="s">
        <v>407</v>
      </c>
      <c r="AC5" s="20" t="s">
        <v>408</v>
      </c>
      <c r="AD5" s="22">
        <v>8.17</v>
      </c>
      <c r="AE5" s="22">
        <v>1</v>
      </c>
      <c r="AF5" s="22">
        <v>1</v>
      </c>
    </row>
    <row r="6" spans="1:32" s="19" customFormat="1" ht="18" customHeight="1" x14ac:dyDescent="0.2">
      <c r="A6" s="20" t="s">
        <v>395</v>
      </c>
      <c r="B6" s="20" t="s">
        <v>421</v>
      </c>
      <c r="C6" s="20" t="s">
        <v>422</v>
      </c>
      <c r="D6" s="20" t="s">
        <v>398</v>
      </c>
      <c r="E6" s="20" t="s">
        <v>50</v>
      </c>
      <c r="F6" s="20" t="s">
        <v>419</v>
      </c>
      <c r="G6" s="21" t="e">
        <v>#N/A</v>
      </c>
      <c r="H6" s="20" t="s">
        <v>400</v>
      </c>
      <c r="I6" s="22">
        <v>2</v>
      </c>
      <c r="J6" s="22">
        <v>0</v>
      </c>
      <c r="K6" s="22">
        <v>0</v>
      </c>
      <c r="L6" s="20" t="s">
        <v>420</v>
      </c>
      <c r="M6" s="20" t="s">
        <v>402</v>
      </c>
      <c r="N6" s="23">
        <v>1.5</v>
      </c>
      <c r="O6" s="23">
        <v>197</v>
      </c>
      <c r="P6" s="20" t="s">
        <v>403</v>
      </c>
      <c r="Q6" s="23">
        <v>8.0666666666666664</v>
      </c>
      <c r="R6" s="24">
        <v>8.07</v>
      </c>
      <c r="S6" s="20" t="s">
        <v>404</v>
      </c>
      <c r="T6" s="25">
        <v>43781</v>
      </c>
      <c r="U6" s="25">
        <v>43822</v>
      </c>
      <c r="V6" s="25">
        <v>43822</v>
      </c>
      <c r="W6" s="26">
        <v>52</v>
      </c>
      <c r="X6" s="26">
        <v>12</v>
      </c>
      <c r="Y6" s="27">
        <v>2019</v>
      </c>
      <c r="Z6" s="20" t="s">
        <v>405</v>
      </c>
      <c r="AA6" s="20" t="s">
        <v>406</v>
      </c>
      <c r="AB6" s="20" t="s">
        <v>407</v>
      </c>
      <c r="AC6" s="20" t="s">
        <v>408</v>
      </c>
      <c r="AD6" s="22">
        <v>8.07</v>
      </c>
      <c r="AE6" s="22">
        <v>1</v>
      </c>
      <c r="AF6" s="22">
        <v>1</v>
      </c>
    </row>
    <row r="7" spans="1:32" s="19" customFormat="1" ht="18" customHeight="1" x14ac:dyDescent="0.2">
      <c r="A7" s="20" t="s">
        <v>395</v>
      </c>
      <c r="B7" s="20" t="s">
        <v>423</v>
      </c>
      <c r="C7" s="20" t="s">
        <v>424</v>
      </c>
      <c r="D7" s="20" t="s">
        <v>398</v>
      </c>
      <c r="E7" s="20" t="s">
        <v>19</v>
      </c>
      <c r="F7" s="20" t="s">
        <v>411</v>
      </c>
      <c r="G7" s="21" t="s">
        <v>411</v>
      </c>
      <c r="H7" s="20" t="s">
        <v>412</v>
      </c>
      <c r="I7" s="22">
        <v>20</v>
      </c>
      <c r="J7" s="22">
        <v>0</v>
      </c>
      <c r="K7" s="22">
        <v>0</v>
      </c>
      <c r="L7" s="20" t="s">
        <v>413</v>
      </c>
      <c r="M7" s="20" t="s">
        <v>402</v>
      </c>
      <c r="N7" s="23">
        <v>1.5</v>
      </c>
      <c r="O7" s="23">
        <v>101</v>
      </c>
      <c r="P7" s="20" t="s">
        <v>403</v>
      </c>
      <c r="Q7" s="23">
        <v>35.166666666666664</v>
      </c>
      <c r="R7" s="24">
        <v>33.410000000000004</v>
      </c>
      <c r="S7" s="20" t="s">
        <v>425</v>
      </c>
      <c r="T7" s="25">
        <v>43809</v>
      </c>
      <c r="U7" s="25">
        <v>43822</v>
      </c>
      <c r="V7" s="25">
        <v>43822</v>
      </c>
      <c r="W7" s="26">
        <v>52</v>
      </c>
      <c r="X7" s="26">
        <v>12</v>
      </c>
      <c r="Y7" s="27">
        <v>2019</v>
      </c>
      <c r="Z7" s="20" t="s">
        <v>405</v>
      </c>
      <c r="AA7" s="20" t="s">
        <v>406</v>
      </c>
      <c r="AB7" s="20" t="s">
        <v>407</v>
      </c>
      <c r="AC7" s="20" t="s">
        <v>408</v>
      </c>
      <c r="AD7" s="22">
        <v>33.410000000000004</v>
      </c>
      <c r="AE7" s="22">
        <v>1</v>
      </c>
      <c r="AF7" s="22">
        <v>1</v>
      </c>
    </row>
    <row r="8" spans="1:32" s="19" customFormat="1" ht="18" customHeight="1" x14ac:dyDescent="0.2">
      <c r="A8" s="20" t="s">
        <v>395</v>
      </c>
      <c r="B8" s="20" t="s">
        <v>426</v>
      </c>
      <c r="C8" s="20" t="s">
        <v>427</v>
      </c>
      <c r="D8" s="20" t="s">
        <v>398</v>
      </c>
      <c r="E8" s="20" t="s">
        <v>39</v>
      </c>
      <c r="F8" s="20" t="s">
        <v>428</v>
      </c>
      <c r="G8" s="21" t="s">
        <v>428</v>
      </c>
      <c r="H8" s="20" t="s">
        <v>400</v>
      </c>
      <c r="I8" s="22">
        <v>6</v>
      </c>
      <c r="J8" s="22">
        <v>0</v>
      </c>
      <c r="K8" s="22">
        <v>6</v>
      </c>
      <c r="L8" s="20" t="s">
        <v>429</v>
      </c>
      <c r="M8" s="20" t="s">
        <v>402</v>
      </c>
      <c r="N8" s="23">
        <v>2</v>
      </c>
      <c r="O8" s="23">
        <v>40</v>
      </c>
      <c r="P8" s="20" t="s">
        <v>403</v>
      </c>
      <c r="Q8" s="23">
        <v>6</v>
      </c>
      <c r="R8" s="24">
        <v>6</v>
      </c>
      <c r="S8" s="20" t="s">
        <v>404</v>
      </c>
      <c r="T8" s="25"/>
      <c r="U8" s="25">
        <v>43819</v>
      </c>
      <c r="V8" s="25">
        <v>43819</v>
      </c>
      <c r="W8" s="26">
        <v>51</v>
      </c>
      <c r="X8" s="26">
        <v>12</v>
      </c>
      <c r="Y8" s="27">
        <v>2019</v>
      </c>
      <c r="Z8" s="20" t="s">
        <v>430</v>
      </c>
      <c r="AA8" s="20" t="s">
        <v>406</v>
      </c>
      <c r="AB8" s="20" t="s">
        <v>407</v>
      </c>
      <c r="AC8" s="20" t="s">
        <v>408</v>
      </c>
      <c r="AD8" s="22">
        <v>6</v>
      </c>
      <c r="AE8" s="22">
        <v>1</v>
      </c>
      <c r="AF8" s="22">
        <v>1</v>
      </c>
    </row>
    <row r="9" spans="1:32" s="19" customFormat="1" ht="18" customHeight="1" x14ac:dyDescent="0.2">
      <c r="A9" s="20" t="s">
        <v>395</v>
      </c>
      <c r="B9" s="20" t="s">
        <v>431</v>
      </c>
      <c r="C9" s="20" t="s">
        <v>432</v>
      </c>
      <c r="D9" s="20" t="s">
        <v>398</v>
      </c>
      <c r="E9" s="20" t="s">
        <v>57</v>
      </c>
      <c r="F9" s="20" t="s">
        <v>433</v>
      </c>
      <c r="G9" s="21" t="s">
        <v>433</v>
      </c>
      <c r="H9" s="20" t="s">
        <v>400</v>
      </c>
      <c r="I9" s="22">
        <v>14</v>
      </c>
      <c r="J9" s="22">
        <v>0</v>
      </c>
      <c r="K9" s="22">
        <v>0</v>
      </c>
      <c r="L9" s="20" t="s">
        <v>434</v>
      </c>
      <c r="M9" s="20" t="s">
        <v>402</v>
      </c>
      <c r="N9" s="23">
        <v>1</v>
      </c>
      <c r="O9" s="23">
        <v>33</v>
      </c>
      <c r="P9" s="20" t="s">
        <v>403</v>
      </c>
      <c r="Q9" s="23">
        <v>8.6999999999999993</v>
      </c>
      <c r="R9" s="24">
        <v>8.7000000000000011</v>
      </c>
      <c r="S9" s="20" t="s">
        <v>404</v>
      </c>
      <c r="T9" s="25">
        <v>43812</v>
      </c>
      <c r="U9" s="25">
        <v>43819</v>
      </c>
      <c r="V9" s="25">
        <v>43819</v>
      </c>
      <c r="W9" s="26">
        <v>51</v>
      </c>
      <c r="X9" s="26">
        <v>12</v>
      </c>
      <c r="Y9" s="27">
        <v>2019</v>
      </c>
      <c r="Z9" s="20" t="s">
        <v>430</v>
      </c>
      <c r="AA9" s="20" t="s">
        <v>406</v>
      </c>
      <c r="AB9" s="20" t="s">
        <v>407</v>
      </c>
      <c r="AC9" s="20" t="s">
        <v>408</v>
      </c>
      <c r="AD9" s="22">
        <v>8.7000000000000011</v>
      </c>
      <c r="AE9" s="22">
        <v>1</v>
      </c>
      <c r="AF9" s="22">
        <v>1</v>
      </c>
    </row>
    <row r="10" spans="1:32" s="19" customFormat="1" ht="18" customHeight="1" x14ac:dyDescent="0.2">
      <c r="A10" s="20" t="s">
        <v>395</v>
      </c>
      <c r="B10" s="20" t="s">
        <v>435</v>
      </c>
      <c r="C10" s="20" t="s">
        <v>436</v>
      </c>
      <c r="D10" s="20" t="s">
        <v>398</v>
      </c>
      <c r="E10" s="20" t="s">
        <v>17</v>
      </c>
      <c r="F10" s="20" t="s">
        <v>437</v>
      </c>
      <c r="G10" s="21" t="s">
        <v>437</v>
      </c>
      <c r="H10" s="20" t="s">
        <v>412</v>
      </c>
      <c r="I10" s="22">
        <v>20</v>
      </c>
      <c r="J10" s="22">
        <v>0</v>
      </c>
      <c r="K10" s="22">
        <v>20</v>
      </c>
      <c r="L10" s="20" t="s">
        <v>438</v>
      </c>
      <c r="M10" s="20" t="s">
        <v>402</v>
      </c>
      <c r="N10" s="23">
        <v>1.5</v>
      </c>
      <c r="O10" s="23">
        <v>99</v>
      </c>
      <c r="P10" s="20" t="s">
        <v>403</v>
      </c>
      <c r="Q10" s="23">
        <v>34.5</v>
      </c>
      <c r="R10" s="24">
        <v>34.5</v>
      </c>
      <c r="S10" s="20" t="s">
        <v>404</v>
      </c>
      <c r="T10" s="25">
        <v>43809</v>
      </c>
      <c r="U10" s="25">
        <v>43818</v>
      </c>
      <c r="V10" s="25">
        <v>43818</v>
      </c>
      <c r="W10" s="26">
        <v>51</v>
      </c>
      <c r="X10" s="26">
        <v>12</v>
      </c>
      <c r="Y10" s="27">
        <v>2019</v>
      </c>
      <c r="Z10" s="20" t="s">
        <v>430</v>
      </c>
      <c r="AA10" s="20" t="s">
        <v>406</v>
      </c>
      <c r="AB10" s="20" t="s">
        <v>407</v>
      </c>
      <c r="AC10" s="20" t="s">
        <v>408</v>
      </c>
      <c r="AD10" s="22">
        <v>34.5</v>
      </c>
      <c r="AE10" s="22">
        <v>1</v>
      </c>
      <c r="AF10" s="22">
        <v>1</v>
      </c>
    </row>
    <row r="11" spans="1:32" s="19" customFormat="1" ht="18" customHeight="1" x14ac:dyDescent="0.2">
      <c r="A11" s="20" t="s">
        <v>395</v>
      </c>
      <c r="B11" s="20" t="s">
        <v>439</v>
      </c>
      <c r="C11" s="20" t="s">
        <v>440</v>
      </c>
      <c r="D11" s="20" t="s">
        <v>398</v>
      </c>
      <c r="E11" s="20" t="s">
        <v>60</v>
      </c>
      <c r="F11" s="20" t="s">
        <v>433</v>
      </c>
      <c r="G11" s="21" t="s">
        <v>433</v>
      </c>
      <c r="H11" s="20" t="s">
        <v>400</v>
      </c>
      <c r="I11" s="22">
        <v>8</v>
      </c>
      <c r="J11" s="22">
        <v>0</v>
      </c>
      <c r="K11" s="22">
        <v>0</v>
      </c>
      <c r="L11" s="20" t="s">
        <v>434</v>
      </c>
      <c r="M11" s="20" t="s">
        <v>402</v>
      </c>
      <c r="N11" s="23">
        <v>1</v>
      </c>
      <c r="O11" s="23">
        <v>31</v>
      </c>
      <c r="P11" s="20" t="s">
        <v>403</v>
      </c>
      <c r="Q11" s="23">
        <v>5.1333333333333337</v>
      </c>
      <c r="R11" s="24">
        <v>5.13</v>
      </c>
      <c r="S11" s="20" t="s">
        <v>404</v>
      </c>
      <c r="T11" s="25">
        <v>43812</v>
      </c>
      <c r="U11" s="25">
        <v>43818</v>
      </c>
      <c r="V11" s="25">
        <v>43818</v>
      </c>
      <c r="W11" s="26">
        <v>51</v>
      </c>
      <c r="X11" s="26">
        <v>12</v>
      </c>
      <c r="Y11" s="27">
        <v>2019</v>
      </c>
      <c r="Z11" s="20" t="s">
        <v>430</v>
      </c>
      <c r="AA11" s="20" t="s">
        <v>406</v>
      </c>
      <c r="AB11" s="20" t="s">
        <v>407</v>
      </c>
      <c r="AC11" s="20" t="s">
        <v>408</v>
      </c>
      <c r="AD11" s="22">
        <v>5.13</v>
      </c>
      <c r="AE11" s="22">
        <v>1</v>
      </c>
      <c r="AF11" s="22">
        <v>1</v>
      </c>
    </row>
    <row r="12" spans="1:32" s="19" customFormat="1" ht="18" customHeight="1" x14ac:dyDescent="0.2">
      <c r="A12" s="20" t="s">
        <v>395</v>
      </c>
      <c r="B12" s="20" t="s">
        <v>441</v>
      </c>
      <c r="C12" s="20" t="s">
        <v>442</v>
      </c>
      <c r="D12" s="20" t="s">
        <v>398</v>
      </c>
      <c r="E12" s="20" t="s">
        <v>62</v>
      </c>
      <c r="F12" s="20" t="s">
        <v>433</v>
      </c>
      <c r="G12" s="21" t="s">
        <v>433</v>
      </c>
      <c r="H12" s="20" t="s">
        <v>400</v>
      </c>
      <c r="I12" s="22">
        <v>8</v>
      </c>
      <c r="J12" s="22">
        <v>0</v>
      </c>
      <c r="K12" s="22">
        <v>0</v>
      </c>
      <c r="L12" s="20" t="s">
        <v>434</v>
      </c>
      <c r="M12" s="20" t="s">
        <v>402</v>
      </c>
      <c r="N12" s="23">
        <v>1</v>
      </c>
      <c r="O12" s="23">
        <v>31</v>
      </c>
      <c r="P12" s="20" t="s">
        <v>403</v>
      </c>
      <c r="Q12" s="23">
        <v>5.1333333333333337</v>
      </c>
      <c r="R12" s="24">
        <v>5.13</v>
      </c>
      <c r="S12" s="20" t="s">
        <v>404</v>
      </c>
      <c r="T12" s="25">
        <v>43812</v>
      </c>
      <c r="U12" s="25">
        <v>43818</v>
      </c>
      <c r="V12" s="25">
        <v>43818</v>
      </c>
      <c r="W12" s="26">
        <v>51</v>
      </c>
      <c r="X12" s="26">
        <v>12</v>
      </c>
      <c r="Y12" s="27">
        <v>2019</v>
      </c>
      <c r="Z12" s="20" t="s">
        <v>430</v>
      </c>
      <c r="AA12" s="20" t="s">
        <v>406</v>
      </c>
      <c r="AB12" s="20" t="s">
        <v>407</v>
      </c>
      <c r="AC12" s="20" t="s">
        <v>408</v>
      </c>
      <c r="AD12" s="22">
        <v>5.13</v>
      </c>
      <c r="AE12" s="22">
        <v>1</v>
      </c>
      <c r="AF12" s="22">
        <v>1</v>
      </c>
    </row>
    <row r="13" spans="1:32" s="19" customFormat="1" ht="18" customHeight="1" x14ac:dyDescent="0.2">
      <c r="A13" s="20" t="s">
        <v>395</v>
      </c>
      <c r="B13" s="20" t="s">
        <v>443</v>
      </c>
      <c r="C13" s="20" t="s">
        <v>444</v>
      </c>
      <c r="D13" s="20" t="s">
        <v>398</v>
      </c>
      <c r="E13" s="20" t="s">
        <v>63</v>
      </c>
      <c r="F13" s="20" t="s">
        <v>445</v>
      </c>
      <c r="G13" s="21" t="s">
        <v>445</v>
      </c>
      <c r="H13" s="20" t="s">
        <v>400</v>
      </c>
      <c r="I13" s="22">
        <v>7</v>
      </c>
      <c r="J13" s="22">
        <v>0</v>
      </c>
      <c r="K13" s="22">
        <v>7</v>
      </c>
      <c r="L13" s="20" t="s">
        <v>434</v>
      </c>
      <c r="M13" s="20" t="s">
        <v>402</v>
      </c>
      <c r="N13" s="23">
        <v>1</v>
      </c>
      <c r="O13" s="23">
        <v>31</v>
      </c>
      <c r="P13" s="20" t="s">
        <v>403</v>
      </c>
      <c r="Q13" s="23">
        <v>4.6166666666666671</v>
      </c>
      <c r="R13" s="24">
        <v>4.62</v>
      </c>
      <c r="S13" s="20" t="s">
        <v>404</v>
      </c>
      <c r="T13" s="25"/>
      <c r="U13" s="25">
        <v>43818</v>
      </c>
      <c r="V13" s="25">
        <v>43818</v>
      </c>
      <c r="W13" s="26">
        <v>51</v>
      </c>
      <c r="X13" s="26">
        <v>12</v>
      </c>
      <c r="Y13" s="27">
        <v>2019</v>
      </c>
      <c r="Z13" s="20" t="s">
        <v>430</v>
      </c>
      <c r="AA13" s="20" t="s">
        <v>406</v>
      </c>
      <c r="AB13" s="20" t="s">
        <v>407</v>
      </c>
      <c r="AC13" s="20" t="s">
        <v>408</v>
      </c>
      <c r="AD13" s="22">
        <v>4.62</v>
      </c>
      <c r="AE13" s="22">
        <v>1</v>
      </c>
      <c r="AF13" s="22">
        <v>1</v>
      </c>
    </row>
    <row r="14" spans="1:32" s="19" customFormat="1" ht="18" customHeight="1" x14ac:dyDescent="0.2">
      <c r="A14" s="20" t="s">
        <v>395</v>
      </c>
      <c r="B14" s="20" t="s">
        <v>446</v>
      </c>
      <c r="C14" s="20" t="s">
        <v>447</v>
      </c>
      <c r="D14" s="20" t="s">
        <v>398</v>
      </c>
      <c r="E14" s="20" t="s">
        <v>45</v>
      </c>
      <c r="F14" s="20" t="s">
        <v>448</v>
      </c>
      <c r="G14" s="21" t="s">
        <v>448</v>
      </c>
      <c r="H14" s="20" t="s">
        <v>400</v>
      </c>
      <c r="I14" s="22">
        <v>24</v>
      </c>
      <c r="J14" s="22">
        <v>0</v>
      </c>
      <c r="K14" s="22">
        <v>24</v>
      </c>
      <c r="L14" s="20" t="s">
        <v>401</v>
      </c>
      <c r="M14" s="20" t="s">
        <v>402</v>
      </c>
      <c r="N14" s="23">
        <v>1</v>
      </c>
      <c r="O14" s="23">
        <v>65</v>
      </c>
      <c r="P14" s="20" t="s">
        <v>403</v>
      </c>
      <c r="Q14" s="23">
        <v>27</v>
      </c>
      <c r="R14" s="24">
        <v>27</v>
      </c>
      <c r="S14" s="20" t="s">
        <v>404</v>
      </c>
      <c r="T14" s="25"/>
      <c r="U14" s="25">
        <v>43816</v>
      </c>
      <c r="V14" s="25">
        <v>43816</v>
      </c>
      <c r="W14" s="26">
        <v>51</v>
      </c>
      <c r="X14" s="26">
        <v>12</v>
      </c>
      <c r="Y14" s="27">
        <v>2019</v>
      </c>
      <c r="Z14" s="20" t="s">
        <v>430</v>
      </c>
      <c r="AA14" s="20" t="s">
        <v>406</v>
      </c>
      <c r="AB14" s="20" t="s">
        <v>407</v>
      </c>
      <c r="AC14" s="20" t="s">
        <v>408</v>
      </c>
      <c r="AD14" s="22">
        <v>27</v>
      </c>
      <c r="AE14" s="22">
        <v>1</v>
      </c>
      <c r="AF14" s="22">
        <v>1</v>
      </c>
    </row>
    <row r="15" spans="1:32" s="19" customFormat="1" ht="18" customHeight="1" x14ac:dyDescent="0.2">
      <c r="A15" s="20" t="s">
        <v>395</v>
      </c>
      <c r="B15" s="20" t="s">
        <v>449</v>
      </c>
      <c r="C15" s="20" t="s">
        <v>450</v>
      </c>
      <c r="D15" s="20" t="s">
        <v>398</v>
      </c>
      <c r="E15" s="20" t="s">
        <v>16</v>
      </c>
      <c r="F15" s="20" t="s">
        <v>451</v>
      </c>
      <c r="G15" s="21" t="s">
        <v>451</v>
      </c>
      <c r="H15" s="20" t="s">
        <v>452</v>
      </c>
      <c r="I15" s="22">
        <v>10</v>
      </c>
      <c r="J15" s="22">
        <v>0</v>
      </c>
      <c r="K15" s="22">
        <v>10</v>
      </c>
      <c r="L15" s="20" t="s">
        <v>420</v>
      </c>
      <c r="M15" s="20" t="s">
        <v>402</v>
      </c>
      <c r="N15" s="23">
        <v>1.5</v>
      </c>
      <c r="O15" s="23">
        <v>259</v>
      </c>
      <c r="P15" s="20" t="s">
        <v>403</v>
      </c>
      <c r="Q15" s="23">
        <v>44.666666666666664</v>
      </c>
      <c r="R15" s="24">
        <v>44.67</v>
      </c>
      <c r="S15" s="20" t="s">
        <v>404</v>
      </c>
      <c r="T15" s="25">
        <v>43777</v>
      </c>
      <c r="U15" s="25">
        <v>43816</v>
      </c>
      <c r="V15" s="25">
        <v>43816</v>
      </c>
      <c r="W15" s="26">
        <v>51</v>
      </c>
      <c r="X15" s="26">
        <v>12</v>
      </c>
      <c r="Y15" s="27">
        <v>2019</v>
      </c>
      <c r="Z15" s="20" t="s">
        <v>430</v>
      </c>
      <c r="AA15" s="20" t="s">
        <v>406</v>
      </c>
      <c r="AB15" s="20" t="s">
        <v>407</v>
      </c>
      <c r="AC15" s="20" t="s">
        <v>408</v>
      </c>
      <c r="AD15" s="22">
        <v>44.67</v>
      </c>
      <c r="AE15" s="22">
        <v>1</v>
      </c>
      <c r="AF15" s="22">
        <v>1</v>
      </c>
    </row>
    <row r="16" spans="1:32" s="19" customFormat="1" ht="18" customHeight="1" x14ac:dyDescent="0.2">
      <c r="A16" s="20" t="s">
        <v>395</v>
      </c>
      <c r="B16" s="20" t="s">
        <v>453</v>
      </c>
      <c r="C16" s="20" t="s">
        <v>454</v>
      </c>
      <c r="D16" s="20" t="s">
        <v>398</v>
      </c>
      <c r="E16" s="20" t="s">
        <v>61</v>
      </c>
      <c r="F16" s="20" t="s">
        <v>445</v>
      </c>
      <c r="G16" s="21" t="s">
        <v>445</v>
      </c>
      <c r="H16" s="20" t="s">
        <v>400</v>
      </c>
      <c r="I16" s="22">
        <v>7</v>
      </c>
      <c r="J16" s="22">
        <v>0</v>
      </c>
      <c r="K16" s="22">
        <v>7</v>
      </c>
      <c r="L16" s="20" t="s">
        <v>434</v>
      </c>
      <c r="M16" s="20" t="s">
        <v>402</v>
      </c>
      <c r="N16" s="23">
        <v>1</v>
      </c>
      <c r="O16" s="23">
        <v>31</v>
      </c>
      <c r="P16" s="20" t="s">
        <v>403</v>
      </c>
      <c r="Q16" s="23">
        <v>4.6166666666666671</v>
      </c>
      <c r="R16" s="24">
        <v>4.62</v>
      </c>
      <c r="S16" s="20" t="s">
        <v>404</v>
      </c>
      <c r="T16" s="25"/>
      <c r="U16" s="25">
        <v>43816</v>
      </c>
      <c r="V16" s="25">
        <v>43816</v>
      </c>
      <c r="W16" s="26">
        <v>51</v>
      </c>
      <c r="X16" s="26">
        <v>12</v>
      </c>
      <c r="Y16" s="27">
        <v>2019</v>
      </c>
      <c r="Z16" s="20" t="s">
        <v>430</v>
      </c>
      <c r="AA16" s="20" t="s">
        <v>406</v>
      </c>
      <c r="AB16" s="20" t="s">
        <v>407</v>
      </c>
      <c r="AC16" s="20" t="s">
        <v>408</v>
      </c>
      <c r="AD16" s="22">
        <v>4.62</v>
      </c>
      <c r="AE16" s="22">
        <v>1</v>
      </c>
      <c r="AF16" s="22">
        <v>1</v>
      </c>
    </row>
    <row r="17" spans="1:32" s="19" customFormat="1" ht="18" customHeight="1" x14ac:dyDescent="0.2">
      <c r="A17" s="20" t="s">
        <v>395</v>
      </c>
      <c r="B17" s="20" t="s">
        <v>455</v>
      </c>
      <c r="C17" s="20" t="s">
        <v>456</v>
      </c>
      <c r="D17" s="20" t="s">
        <v>398</v>
      </c>
      <c r="E17" s="20" t="s">
        <v>47</v>
      </c>
      <c r="F17" s="20" t="s">
        <v>419</v>
      </c>
      <c r="G17" s="21" t="e">
        <v>#N/A</v>
      </c>
      <c r="H17" s="20" t="s">
        <v>400</v>
      </c>
      <c r="I17" s="22">
        <v>2</v>
      </c>
      <c r="J17" s="22">
        <v>0</v>
      </c>
      <c r="K17" s="22">
        <v>0</v>
      </c>
      <c r="L17" s="20" t="s">
        <v>420</v>
      </c>
      <c r="M17" s="20" t="s">
        <v>402</v>
      </c>
      <c r="N17" s="23">
        <v>1.5</v>
      </c>
      <c r="O17" s="23">
        <v>122</v>
      </c>
      <c r="P17" s="20" t="s">
        <v>403</v>
      </c>
      <c r="Q17" s="23">
        <v>5.5666666666666664</v>
      </c>
      <c r="R17" s="24">
        <v>5.57</v>
      </c>
      <c r="S17" s="20" t="s">
        <v>404</v>
      </c>
      <c r="T17" s="25">
        <v>43782</v>
      </c>
      <c r="U17" s="25">
        <v>43815</v>
      </c>
      <c r="V17" s="25">
        <v>43815</v>
      </c>
      <c r="W17" s="26">
        <v>51</v>
      </c>
      <c r="X17" s="26">
        <v>12</v>
      </c>
      <c r="Y17" s="27">
        <v>2019</v>
      </c>
      <c r="Z17" s="20" t="s">
        <v>430</v>
      </c>
      <c r="AA17" s="20" t="s">
        <v>406</v>
      </c>
      <c r="AB17" s="20" t="s">
        <v>407</v>
      </c>
      <c r="AC17" s="20" t="s">
        <v>408</v>
      </c>
      <c r="AD17" s="22">
        <v>5.57</v>
      </c>
      <c r="AE17" s="22">
        <v>1</v>
      </c>
      <c r="AF17" s="22">
        <v>1</v>
      </c>
    </row>
    <row r="18" spans="1:32" s="19" customFormat="1" ht="18" customHeight="1" x14ac:dyDescent="0.2">
      <c r="A18" s="20" t="s">
        <v>395</v>
      </c>
      <c r="B18" s="20" t="s">
        <v>457</v>
      </c>
      <c r="C18" s="20" t="s">
        <v>458</v>
      </c>
      <c r="D18" s="20" t="s">
        <v>398</v>
      </c>
      <c r="E18" s="20" t="s">
        <v>48</v>
      </c>
      <c r="F18" s="20" t="s">
        <v>419</v>
      </c>
      <c r="G18" s="21" t="e">
        <v>#N/A</v>
      </c>
      <c r="H18" s="20" t="s">
        <v>400</v>
      </c>
      <c r="I18" s="22">
        <v>2</v>
      </c>
      <c r="J18" s="22">
        <v>0</v>
      </c>
      <c r="K18" s="22">
        <v>0</v>
      </c>
      <c r="L18" s="20" t="s">
        <v>420</v>
      </c>
      <c r="M18" s="20" t="s">
        <v>402</v>
      </c>
      <c r="N18" s="23">
        <v>1.5</v>
      </c>
      <c r="O18" s="23">
        <v>121</v>
      </c>
      <c r="P18" s="20" t="s">
        <v>403</v>
      </c>
      <c r="Q18" s="23">
        <v>5.5333333333333332</v>
      </c>
      <c r="R18" s="24">
        <v>5.53</v>
      </c>
      <c r="S18" s="20" t="s">
        <v>404</v>
      </c>
      <c r="T18" s="25">
        <v>43782</v>
      </c>
      <c r="U18" s="25">
        <v>43815</v>
      </c>
      <c r="V18" s="25">
        <v>43815</v>
      </c>
      <c r="W18" s="26">
        <v>51</v>
      </c>
      <c r="X18" s="26">
        <v>12</v>
      </c>
      <c r="Y18" s="27">
        <v>2019</v>
      </c>
      <c r="Z18" s="20" t="s">
        <v>430</v>
      </c>
      <c r="AA18" s="20" t="s">
        <v>406</v>
      </c>
      <c r="AB18" s="20" t="s">
        <v>407</v>
      </c>
      <c r="AC18" s="20" t="s">
        <v>408</v>
      </c>
      <c r="AD18" s="22">
        <v>5.53</v>
      </c>
      <c r="AE18" s="22">
        <v>1</v>
      </c>
      <c r="AF18" s="22">
        <v>1</v>
      </c>
    </row>
    <row r="19" spans="1:32" s="19" customFormat="1" ht="18" customHeight="1" x14ac:dyDescent="0.2">
      <c r="A19" s="20" t="s">
        <v>395</v>
      </c>
      <c r="B19" s="20" t="s">
        <v>459</v>
      </c>
      <c r="C19" s="20" t="s">
        <v>460</v>
      </c>
      <c r="D19" s="20" t="s">
        <v>398</v>
      </c>
      <c r="E19" s="20" t="s">
        <v>12</v>
      </c>
      <c r="F19" s="20" t="s">
        <v>461</v>
      </c>
      <c r="G19" s="21" t="s">
        <v>461</v>
      </c>
      <c r="H19" s="20" t="s">
        <v>462</v>
      </c>
      <c r="I19" s="22">
        <v>20</v>
      </c>
      <c r="J19" s="22">
        <v>0</v>
      </c>
      <c r="K19" s="22">
        <v>0</v>
      </c>
      <c r="L19" s="20" t="s">
        <v>463</v>
      </c>
      <c r="M19" s="20" t="s">
        <v>402</v>
      </c>
      <c r="N19" s="23">
        <v>1.5</v>
      </c>
      <c r="O19" s="23">
        <v>205</v>
      </c>
      <c r="P19" s="20" t="s">
        <v>403</v>
      </c>
      <c r="Q19" s="23">
        <v>69.833333333333329</v>
      </c>
      <c r="R19" s="24">
        <v>69.83</v>
      </c>
      <c r="S19" s="20" t="s">
        <v>404</v>
      </c>
      <c r="T19" s="25">
        <v>43791</v>
      </c>
      <c r="U19" s="25">
        <v>43815</v>
      </c>
      <c r="V19" s="25">
        <v>43815</v>
      </c>
      <c r="W19" s="26">
        <v>51</v>
      </c>
      <c r="X19" s="26">
        <v>12</v>
      </c>
      <c r="Y19" s="27">
        <v>2019</v>
      </c>
      <c r="Z19" s="20" t="s">
        <v>430</v>
      </c>
      <c r="AA19" s="20" t="s">
        <v>406</v>
      </c>
      <c r="AB19" s="20" t="s">
        <v>407</v>
      </c>
      <c r="AC19" s="20" t="s">
        <v>408</v>
      </c>
      <c r="AD19" s="22">
        <v>69.83</v>
      </c>
      <c r="AE19" s="22">
        <v>1</v>
      </c>
      <c r="AF19" s="22">
        <v>1</v>
      </c>
    </row>
    <row r="20" spans="1:32" s="19" customFormat="1" ht="18" customHeight="1" x14ac:dyDescent="0.2">
      <c r="A20" s="20" t="s">
        <v>395</v>
      </c>
      <c r="B20" s="20" t="s">
        <v>464</v>
      </c>
      <c r="C20" s="20" t="s">
        <v>465</v>
      </c>
      <c r="D20" s="20" t="s">
        <v>398</v>
      </c>
      <c r="E20" s="20" t="s">
        <v>36</v>
      </c>
      <c r="F20" s="20" t="s">
        <v>428</v>
      </c>
      <c r="G20" s="21" t="s">
        <v>428</v>
      </c>
      <c r="H20" s="20" t="s">
        <v>400</v>
      </c>
      <c r="I20" s="22">
        <v>4</v>
      </c>
      <c r="J20" s="22">
        <v>0</v>
      </c>
      <c r="K20" s="22">
        <v>4</v>
      </c>
      <c r="L20" s="20" t="s">
        <v>429</v>
      </c>
      <c r="M20" s="20" t="s">
        <v>402</v>
      </c>
      <c r="N20" s="23">
        <v>1</v>
      </c>
      <c r="O20" s="23">
        <v>29</v>
      </c>
      <c r="P20" s="20" t="s">
        <v>403</v>
      </c>
      <c r="Q20" s="23">
        <v>2.9333333333333336</v>
      </c>
      <c r="R20" s="24">
        <v>2.93</v>
      </c>
      <c r="S20" s="20" t="s">
        <v>404</v>
      </c>
      <c r="T20" s="25"/>
      <c r="U20" s="25">
        <v>43815</v>
      </c>
      <c r="V20" s="25">
        <v>43815</v>
      </c>
      <c r="W20" s="26">
        <v>51</v>
      </c>
      <c r="X20" s="26">
        <v>12</v>
      </c>
      <c r="Y20" s="27">
        <v>2019</v>
      </c>
      <c r="Z20" s="20" t="s">
        <v>430</v>
      </c>
      <c r="AA20" s="20" t="s">
        <v>406</v>
      </c>
      <c r="AB20" s="20" t="s">
        <v>407</v>
      </c>
      <c r="AC20" s="20" t="s">
        <v>408</v>
      </c>
      <c r="AD20" s="22">
        <v>2.93</v>
      </c>
      <c r="AE20" s="22">
        <v>1</v>
      </c>
      <c r="AF20" s="22">
        <v>1</v>
      </c>
    </row>
    <row r="21" spans="1:32" s="19" customFormat="1" ht="18" customHeight="1" x14ac:dyDescent="0.2">
      <c r="A21" s="20" t="s">
        <v>395</v>
      </c>
      <c r="B21" s="20" t="s">
        <v>466</v>
      </c>
      <c r="C21" s="20" t="s">
        <v>467</v>
      </c>
      <c r="D21" s="20" t="s">
        <v>398</v>
      </c>
      <c r="E21" s="20" t="s">
        <v>37</v>
      </c>
      <c r="F21" s="20" t="s">
        <v>428</v>
      </c>
      <c r="G21" s="21" t="s">
        <v>428</v>
      </c>
      <c r="H21" s="20" t="s">
        <v>400</v>
      </c>
      <c r="I21" s="22">
        <v>6</v>
      </c>
      <c r="J21" s="22">
        <v>0</v>
      </c>
      <c r="K21" s="22">
        <v>6</v>
      </c>
      <c r="L21" s="20" t="s">
        <v>429</v>
      </c>
      <c r="M21" s="20" t="s">
        <v>402</v>
      </c>
      <c r="N21" s="23">
        <v>1</v>
      </c>
      <c r="O21" s="23">
        <v>34</v>
      </c>
      <c r="P21" s="20" t="s">
        <v>403</v>
      </c>
      <c r="Q21" s="23">
        <v>4.4000000000000004</v>
      </c>
      <c r="R21" s="24">
        <v>4.4000000000000004</v>
      </c>
      <c r="S21" s="20" t="s">
        <v>404</v>
      </c>
      <c r="T21" s="25"/>
      <c r="U21" s="25">
        <v>43815</v>
      </c>
      <c r="V21" s="25">
        <v>43815</v>
      </c>
      <c r="W21" s="26">
        <v>51</v>
      </c>
      <c r="X21" s="26">
        <v>12</v>
      </c>
      <c r="Y21" s="27">
        <v>2019</v>
      </c>
      <c r="Z21" s="20" t="s">
        <v>430</v>
      </c>
      <c r="AA21" s="20" t="s">
        <v>406</v>
      </c>
      <c r="AB21" s="20" t="s">
        <v>407</v>
      </c>
      <c r="AC21" s="20" t="s">
        <v>408</v>
      </c>
      <c r="AD21" s="22">
        <v>4.4000000000000004</v>
      </c>
      <c r="AE21" s="22">
        <v>1</v>
      </c>
      <c r="AF21" s="22">
        <v>1</v>
      </c>
    </row>
    <row r="22" spans="1:32" s="19" customFormat="1" ht="18" customHeight="1" x14ac:dyDescent="0.2">
      <c r="A22" s="20" t="s">
        <v>395</v>
      </c>
      <c r="B22" s="20" t="s">
        <v>468</v>
      </c>
      <c r="C22" s="20" t="s">
        <v>469</v>
      </c>
      <c r="D22" s="20" t="s">
        <v>398</v>
      </c>
      <c r="E22" s="20" t="s">
        <v>38</v>
      </c>
      <c r="F22" s="20" t="s">
        <v>428</v>
      </c>
      <c r="G22" s="21" t="s">
        <v>428</v>
      </c>
      <c r="H22" s="20" t="s">
        <v>400</v>
      </c>
      <c r="I22" s="22">
        <v>4</v>
      </c>
      <c r="J22" s="22">
        <v>0</v>
      </c>
      <c r="K22" s="22">
        <v>4</v>
      </c>
      <c r="L22" s="20" t="s">
        <v>429</v>
      </c>
      <c r="M22" s="20" t="s">
        <v>402</v>
      </c>
      <c r="N22" s="23">
        <v>1</v>
      </c>
      <c r="O22" s="23">
        <v>62</v>
      </c>
      <c r="P22" s="20" t="s">
        <v>403</v>
      </c>
      <c r="Q22" s="23">
        <v>5.1333333333333337</v>
      </c>
      <c r="R22" s="24">
        <v>5.13</v>
      </c>
      <c r="S22" s="20" t="s">
        <v>404</v>
      </c>
      <c r="T22" s="25"/>
      <c r="U22" s="25">
        <v>43815</v>
      </c>
      <c r="V22" s="25">
        <v>43815</v>
      </c>
      <c r="W22" s="26">
        <v>51</v>
      </c>
      <c r="X22" s="26">
        <v>12</v>
      </c>
      <c r="Y22" s="27">
        <v>2019</v>
      </c>
      <c r="Z22" s="20" t="s">
        <v>430</v>
      </c>
      <c r="AA22" s="20" t="s">
        <v>406</v>
      </c>
      <c r="AB22" s="20" t="s">
        <v>407</v>
      </c>
      <c r="AC22" s="20" t="s">
        <v>408</v>
      </c>
      <c r="AD22" s="22">
        <v>5.13</v>
      </c>
      <c r="AE22" s="22">
        <v>1</v>
      </c>
      <c r="AF22" s="22">
        <v>1</v>
      </c>
    </row>
    <row r="23" spans="1:32" s="19" customFormat="1" ht="18" customHeight="1" x14ac:dyDescent="0.2">
      <c r="A23" s="20" t="s">
        <v>395</v>
      </c>
      <c r="B23" s="20" t="s">
        <v>470</v>
      </c>
      <c r="C23" s="20" t="s">
        <v>471</v>
      </c>
      <c r="D23" s="20" t="s">
        <v>398</v>
      </c>
      <c r="E23" s="20" t="s">
        <v>64</v>
      </c>
      <c r="F23" s="20" t="s">
        <v>399</v>
      </c>
      <c r="G23" s="21" t="e">
        <v>#N/A</v>
      </c>
      <c r="H23" s="20" t="s">
        <v>400</v>
      </c>
      <c r="I23" s="22">
        <v>20</v>
      </c>
      <c r="J23" s="22">
        <v>0</v>
      </c>
      <c r="K23" s="22">
        <v>0</v>
      </c>
      <c r="L23" s="20" t="s">
        <v>401</v>
      </c>
      <c r="M23" s="20" t="s">
        <v>402</v>
      </c>
      <c r="N23" s="23">
        <v>1.5</v>
      </c>
      <c r="O23" s="23">
        <v>51</v>
      </c>
      <c r="P23" s="20" t="s">
        <v>403</v>
      </c>
      <c r="Q23" s="23">
        <v>18.5</v>
      </c>
      <c r="R23" s="24">
        <v>18.5</v>
      </c>
      <c r="S23" s="20" t="s">
        <v>404</v>
      </c>
      <c r="T23" s="25">
        <v>43803</v>
      </c>
      <c r="U23" s="25">
        <v>43812</v>
      </c>
      <c r="V23" s="25">
        <v>43812</v>
      </c>
      <c r="W23" s="26">
        <v>50</v>
      </c>
      <c r="X23" s="26">
        <v>12</v>
      </c>
      <c r="Y23" s="27">
        <v>2019</v>
      </c>
      <c r="Z23" s="20" t="s">
        <v>472</v>
      </c>
      <c r="AA23" s="20" t="s">
        <v>406</v>
      </c>
      <c r="AB23" s="20" t="s">
        <v>407</v>
      </c>
      <c r="AC23" s="20" t="s">
        <v>408</v>
      </c>
      <c r="AD23" s="22">
        <v>18.5</v>
      </c>
      <c r="AE23" s="22">
        <v>1</v>
      </c>
      <c r="AF23" s="22">
        <v>1</v>
      </c>
    </row>
    <row r="24" spans="1:32" s="19" customFormat="1" ht="18" customHeight="1" x14ac:dyDescent="0.2">
      <c r="A24" s="20" t="s">
        <v>395</v>
      </c>
      <c r="B24" s="20" t="s">
        <v>473</v>
      </c>
      <c r="C24" s="20" t="s">
        <v>474</v>
      </c>
      <c r="D24" s="20" t="s">
        <v>398</v>
      </c>
      <c r="E24" s="20" t="s">
        <v>66</v>
      </c>
      <c r="F24" s="20" t="s">
        <v>399</v>
      </c>
      <c r="G24" s="21" t="s">
        <v>399</v>
      </c>
      <c r="H24" s="20" t="s">
        <v>400</v>
      </c>
      <c r="I24" s="22">
        <v>20</v>
      </c>
      <c r="J24" s="22">
        <v>0</v>
      </c>
      <c r="K24" s="22">
        <v>0</v>
      </c>
      <c r="L24" s="20" t="s">
        <v>401</v>
      </c>
      <c r="M24" s="20" t="s">
        <v>402</v>
      </c>
      <c r="N24" s="23">
        <v>1.5</v>
      </c>
      <c r="O24" s="23">
        <v>51</v>
      </c>
      <c r="P24" s="20" t="s">
        <v>403</v>
      </c>
      <c r="Q24" s="23">
        <v>18.5</v>
      </c>
      <c r="R24" s="24">
        <v>18.5</v>
      </c>
      <c r="S24" s="20" t="s">
        <v>404</v>
      </c>
      <c r="T24" s="25">
        <v>43803</v>
      </c>
      <c r="U24" s="25">
        <v>43811</v>
      </c>
      <c r="V24" s="25">
        <v>43811</v>
      </c>
      <c r="W24" s="26">
        <v>50</v>
      </c>
      <c r="X24" s="26">
        <v>12</v>
      </c>
      <c r="Y24" s="27">
        <v>2019</v>
      </c>
      <c r="Z24" s="20" t="s">
        <v>472</v>
      </c>
      <c r="AA24" s="20" t="s">
        <v>406</v>
      </c>
      <c r="AB24" s="20" t="s">
        <v>407</v>
      </c>
      <c r="AC24" s="20" t="s">
        <v>408</v>
      </c>
      <c r="AD24" s="22">
        <v>18.5</v>
      </c>
      <c r="AE24" s="22">
        <v>1</v>
      </c>
      <c r="AF24" s="22">
        <v>1</v>
      </c>
    </row>
    <row r="25" spans="1:32" s="19" customFormat="1" ht="18" customHeight="1" x14ac:dyDescent="0.2">
      <c r="A25" s="20" t="s">
        <v>395</v>
      </c>
      <c r="B25" s="20" t="s">
        <v>475</v>
      </c>
      <c r="C25" s="20" t="s">
        <v>476</v>
      </c>
      <c r="D25" s="20" t="s">
        <v>398</v>
      </c>
      <c r="E25" s="20" t="s">
        <v>51</v>
      </c>
      <c r="F25" s="20" t="s">
        <v>477</v>
      </c>
      <c r="G25" s="21" t="e">
        <v>#N/A</v>
      </c>
      <c r="H25" s="20" t="s">
        <v>400</v>
      </c>
      <c r="I25" s="22">
        <v>2</v>
      </c>
      <c r="J25" s="22">
        <v>0</v>
      </c>
      <c r="K25" s="22">
        <v>0</v>
      </c>
      <c r="L25" s="20" t="s">
        <v>420</v>
      </c>
      <c r="M25" s="20" t="s">
        <v>402</v>
      </c>
      <c r="N25" s="23">
        <v>1</v>
      </c>
      <c r="O25" s="23">
        <v>52</v>
      </c>
      <c r="P25" s="20" t="s">
        <v>403</v>
      </c>
      <c r="Q25" s="23">
        <v>2.7333333333333334</v>
      </c>
      <c r="R25" s="24">
        <v>2.73</v>
      </c>
      <c r="S25" s="20" t="s">
        <v>404</v>
      </c>
      <c r="T25" s="25">
        <v>43781</v>
      </c>
      <c r="U25" s="25">
        <v>43810</v>
      </c>
      <c r="V25" s="25">
        <v>43810</v>
      </c>
      <c r="W25" s="26">
        <v>50</v>
      </c>
      <c r="X25" s="26">
        <v>12</v>
      </c>
      <c r="Y25" s="27">
        <v>2019</v>
      </c>
      <c r="Z25" s="20" t="s">
        <v>472</v>
      </c>
      <c r="AA25" s="20" t="s">
        <v>406</v>
      </c>
      <c r="AB25" s="20" t="s">
        <v>407</v>
      </c>
      <c r="AC25" s="20" t="s">
        <v>408</v>
      </c>
      <c r="AD25" s="22">
        <v>2.73</v>
      </c>
      <c r="AE25" s="22">
        <v>1</v>
      </c>
      <c r="AF25" s="22">
        <v>1</v>
      </c>
    </row>
    <row r="26" spans="1:32" s="19" customFormat="1" ht="18" customHeight="1" x14ac:dyDescent="0.2">
      <c r="A26" s="20" t="s">
        <v>395</v>
      </c>
      <c r="B26" s="20" t="s">
        <v>478</v>
      </c>
      <c r="C26" s="20" t="s">
        <v>479</v>
      </c>
      <c r="D26" s="20" t="s">
        <v>398</v>
      </c>
      <c r="E26" s="20" t="s">
        <v>52</v>
      </c>
      <c r="F26" s="20" t="s">
        <v>477</v>
      </c>
      <c r="G26" s="21" t="e">
        <v>#N/A</v>
      </c>
      <c r="H26" s="20" t="s">
        <v>400</v>
      </c>
      <c r="I26" s="22">
        <v>2</v>
      </c>
      <c r="J26" s="22">
        <v>0</v>
      </c>
      <c r="K26" s="22">
        <v>0</v>
      </c>
      <c r="L26" s="20" t="s">
        <v>420</v>
      </c>
      <c r="M26" s="20" t="s">
        <v>402</v>
      </c>
      <c r="N26" s="23">
        <v>1</v>
      </c>
      <c r="O26" s="23">
        <v>61</v>
      </c>
      <c r="P26" s="20" t="s">
        <v>403</v>
      </c>
      <c r="Q26" s="23">
        <v>3.0333333333333332</v>
      </c>
      <c r="R26" s="24">
        <v>3.03</v>
      </c>
      <c r="S26" s="20" t="s">
        <v>404</v>
      </c>
      <c r="T26" s="25">
        <v>43781</v>
      </c>
      <c r="U26" s="25">
        <v>43810</v>
      </c>
      <c r="V26" s="25">
        <v>43810</v>
      </c>
      <c r="W26" s="26">
        <v>50</v>
      </c>
      <c r="X26" s="26">
        <v>12</v>
      </c>
      <c r="Y26" s="27">
        <v>2019</v>
      </c>
      <c r="Z26" s="20" t="s">
        <v>472</v>
      </c>
      <c r="AA26" s="20" t="s">
        <v>406</v>
      </c>
      <c r="AB26" s="20" t="s">
        <v>407</v>
      </c>
      <c r="AC26" s="20" t="s">
        <v>408</v>
      </c>
      <c r="AD26" s="22">
        <v>3.03</v>
      </c>
      <c r="AE26" s="22">
        <v>1</v>
      </c>
      <c r="AF26" s="22">
        <v>1</v>
      </c>
    </row>
    <row r="27" spans="1:32" s="19" customFormat="1" ht="18" customHeight="1" x14ac:dyDescent="0.2">
      <c r="A27" s="20" t="s">
        <v>395</v>
      </c>
      <c r="B27" s="20" t="s">
        <v>480</v>
      </c>
      <c r="C27" s="20" t="s">
        <v>481</v>
      </c>
      <c r="D27" s="20" t="s">
        <v>398</v>
      </c>
      <c r="E27" s="20" t="s">
        <v>33</v>
      </c>
      <c r="F27" s="20" t="s">
        <v>482</v>
      </c>
      <c r="G27" s="21" t="s">
        <v>482</v>
      </c>
      <c r="H27" s="20" t="s">
        <v>400</v>
      </c>
      <c r="I27" s="22">
        <v>104</v>
      </c>
      <c r="J27" s="22">
        <v>0</v>
      </c>
      <c r="K27" s="22">
        <v>103</v>
      </c>
      <c r="L27" s="20" t="s">
        <v>401</v>
      </c>
      <c r="M27" s="20" t="s">
        <v>402</v>
      </c>
      <c r="N27" s="23">
        <v>1</v>
      </c>
      <c r="O27" s="23">
        <v>28</v>
      </c>
      <c r="P27" s="20" t="s">
        <v>403</v>
      </c>
      <c r="Q27" s="23">
        <v>49.533333333333331</v>
      </c>
      <c r="R27" s="24">
        <v>49.53</v>
      </c>
      <c r="S27" s="20" t="s">
        <v>404</v>
      </c>
      <c r="T27" s="25"/>
      <c r="U27" s="25">
        <v>43809</v>
      </c>
      <c r="V27" s="25">
        <v>43809</v>
      </c>
      <c r="W27" s="26">
        <v>50</v>
      </c>
      <c r="X27" s="26">
        <v>12</v>
      </c>
      <c r="Y27" s="27">
        <v>2019</v>
      </c>
      <c r="Z27" s="20" t="s">
        <v>472</v>
      </c>
      <c r="AA27" s="20" t="s">
        <v>406</v>
      </c>
      <c r="AB27" s="20" t="s">
        <v>407</v>
      </c>
      <c r="AC27" s="20" t="s">
        <v>408</v>
      </c>
      <c r="AD27" s="22">
        <v>49.53</v>
      </c>
      <c r="AE27" s="22">
        <v>1</v>
      </c>
      <c r="AF27" s="22">
        <v>1</v>
      </c>
    </row>
    <row r="28" spans="1:32" s="19" customFormat="1" ht="18" customHeight="1" x14ac:dyDescent="0.2">
      <c r="A28" s="20" t="s">
        <v>395</v>
      </c>
      <c r="B28" s="20" t="s">
        <v>483</v>
      </c>
      <c r="C28" s="20" t="s">
        <v>484</v>
      </c>
      <c r="D28" s="20" t="s">
        <v>398</v>
      </c>
      <c r="E28" s="20" t="s">
        <v>14</v>
      </c>
      <c r="F28" s="20" t="s">
        <v>485</v>
      </c>
      <c r="G28" s="21" t="s">
        <v>485</v>
      </c>
      <c r="H28" s="20" t="s">
        <v>486</v>
      </c>
      <c r="I28" s="22">
        <v>10</v>
      </c>
      <c r="J28" s="22">
        <v>0</v>
      </c>
      <c r="K28" s="22">
        <v>0</v>
      </c>
      <c r="L28" s="20" t="s">
        <v>463</v>
      </c>
      <c r="M28" s="20" t="s">
        <v>402</v>
      </c>
      <c r="N28" s="23">
        <v>2</v>
      </c>
      <c r="O28" s="23">
        <v>300</v>
      </c>
      <c r="P28" s="20" t="s">
        <v>403</v>
      </c>
      <c r="Q28" s="23">
        <v>52</v>
      </c>
      <c r="R28" s="24">
        <v>52</v>
      </c>
      <c r="S28" s="20" t="s">
        <v>404</v>
      </c>
      <c r="T28" s="25">
        <v>43724</v>
      </c>
      <c r="U28" s="25">
        <v>43808</v>
      </c>
      <c r="V28" s="25">
        <v>43808</v>
      </c>
      <c r="W28" s="26">
        <v>50</v>
      </c>
      <c r="X28" s="26">
        <v>12</v>
      </c>
      <c r="Y28" s="27">
        <v>2019</v>
      </c>
      <c r="Z28" s="20" t="s">
        <v>472</v>
      </c>
      <c r="AA28" s="20" t="s">
        <v>406</v>
      </c>
      <c r="AB28" s="20" t="s">
        <v>407</v>
      </c>
      <c r="AC28" s="20" t="s">
        <v>408</v>
      </c>
      <c r="AD28" s="22">
        <v>52</v>
      </c>
      <c r="AE28" s="22">
        <v>1</v>
      </c>
      <c r="AF28" s="22">
        <v>1</v>
      </c>
    </row>
    <row r="29" spans="1:32" s="19" customFormat="1" ht="18" customHeight="1" x14ac:dyDescent="0.2">
      <c r="A29" s="20" t="s">
        <v>395</v>
      </c>
      <c r="B29" s="20" t="s">
        <v>487</v>
      </c>
      <c r="C29" s="20" t="s">
        <v>488</v>
      </c>
      <c r="D29" s="20" t="s">
        <v>398</v>
      </c>
      <c r="E29" s="20" t="s">
        <v>17</v>
      </c>
      <c r="F29" s="20" t="s">
        <v>437</v>
      </c>
      <c r="G29" s="21" t="s">
        <v>437</v>
      </c>
      <c r="H29" s="20" t="s">
        <v>412</v>
      </c>
      <c r="I29" s="22">
        <v>20</v>
      </c>
      <c r="J29" s="22">
        <v>0</v>
      </c>
      <c r="K29" s="22">
        <v>20</v>
      </c>
      <c r="L29" s="20" t="s">
        <v>438</v>
      </c>
      <c r="M29" s="20" t="s">
        <v>402</v>
      </c>
      <c r="N29" s="23">
        <v>1.5</v>
      </c>
      <c r="O29" s="23">
        <v>99</v>
      </c>
      <c r="P29" s="20" t="s">
        <v>403</v>
      </c>
      <c r="Q29" s="23">
        <v>34.5</v>
      </c>
      <c r="R29" s="24">
        <v>34.5</v>
      </c>
      <c r="S29" s="20" t="s">
        <v>404</v>
      </c>
      <c r="T29" s="25">
        <v>43797</v>
      </c>
      <c r="U29" s="25">
        <v>43808</v>
      </c>
      <c r="V29" s="25">
        <v>43808</v>
      </c>
      <c r="W29" s="26">
        <v>50</v>
      </c>
      <c r="X29" s="26">
        <v>12</v>
      </c>
      <c r="Y29" s="27">
        <v>2019</v>
      </c>
      <c r="Z29" s="20" t="s">
        <v>472</v>
      </c>
      <c r="AA29" s="20" t="s">
        <v>406</v>
      </c>
      <c r="AB29" s="20" t="s">
        <v>407</v>
      </c>
      <c r="AC29" s="20" t="s">
        <v>408</v>
      </c>
      <c r="AD29" s="22">
        <v>34.5</v>
      </c>
      <c r="AE29" s="22">
        <v>1</v>
      </c>
      <c r="AF29" s="22">
        <v>1</v>
      </c>
    </row>
    <row r="30" spans="1:32" s="19" customFormat="1" ht="18" customHeight="1" x14ac:dyDescent="0.2">
      <c r="A30" s="20" t="s">
        <v>395</v>
      </c>
      <c r="B30" s="20" t="s">
        <v>489</v>
      </c>
      <c r="C30" s="20" t="s">
        <v>490</v>
      </c>
      <c r="D30" s="20" t="s">
        <v>398</v>
      </c>
      <c r="E30" s="20" t="s">
        <v>19</v>
      </c>
      <c r="F30" s="20" t="s">
        <v>411</v>
      </c>
      <c r="G30" s="21" t="s">
        <v>411</v>
      </c>
      <c r="H30" s="20" t="s">
        <v>412</v>
      </c>
      <c r="I30" s="22">
        <v>20</v>
      </c>
      <c r="J30" s="22">
        <v>0</v>
      </c>
      <c r="K30" s="22">
        <v>20</v>
      </c>
      <c r="L30" s="20" t="s">
        <v>413</v>
      </c>
      <c r="M30" s="20" t="s">
        <v>402</v>
      </c>
      <c r="N30" s="23">
        <v>1.5</v>
      </c>
      <c r="O30" s="23">
        <v>101</v>
      </c>
      <c r="P30" s="20" t="s">
        <v>403</v>
      </c>
      <c r="Q30" s="23">
        <v>35.166666666666664</v>
      </c>
      <c r="R30" s="24">
        <v>35.17</v>
      </c>
      <c r="S30" s="20" t="s">
        <v>404</v>
      </c>
      <c r="T30" s="25">
        <v>43782</v>
      </c>
      <c r="U30" s="25">
        <v>43805</v>
      </c>
      <c r="V30" s="25">
        <v>43805</v>
      </c>
      <c r="W30" s="26">
        <v>49</v>
      </c>
      <c r="X30" s="26">
        <v>12</v>
      </c>
      <c r="Y30" s="27">
        <v>2019</v>
      </c>
      <c r="Z30" s="20" t="s">
        <v>491</v>
      </c>
      <c r="AA30" s="20" t="s">
        <v>406</v>
      </c>
      <c r="AB30" s="20" t="s">
        <v>407</v>
      </c>
      <c r="AC30" s="20" t="s">
        <v>408</v>
      </c>
      <c r="AD30" s="22">
        <v>35.17</v>
      </c>
      <c r="AE30" s="22">
        <v>1</v>
      </c>
      <c r="AF30" s="22">
        <v>1</v>
      </c>
    </row>
    <row r="31" spans="1:32" s="19" customFormat="1" ht="18" customHeight="1" x14ac:dyDescent="0.2">
      <c r="A31" s="20" t="s">
        <v>395</v>
      </c>
      <c r="B31" s="20" t="s">
        <v>492</v>
      </c>
      <c r="C31" s="20" t="s">
        <v>493</v>
      </c>
      <c r="D31" s="20" t="s">
        <v>398</v>
      </c>
      <c r="E31" s="20" t="s">
        <v>27</v>
      </c>
      <c r="F31" s="20" t="s">
        <v>494</v>
      </c>
      <c r="G31" s="21" t="e">
        <v>#N/A</v>
      </c>
      <c r="H31" s="20" t="s">
        <v>495</v>
      </c>
      <c r="I31" s="22">
        <v>6</v>
      </c>
      <c r="J31" s="22">
        <v>0</v>
      </c>
      <c r="K31" s="22">
        <v>0</v>
      </c>
      <c r="L31" s="20" t="s">
        <v>434</v>
      </c>
      <c r="M31" s="20" t="s">
        <v>402</v>
      </c>
      <c r="N31" s="23">
        <v>2</v>
      </c>
      <c r="O31" s="23">
        <v>48</v>
      </c>
      <c r="P31" s="20" t="s">
        <v>403</v>
      </c>
      <c r="Q31" s="23">
        <v>6.8</v>
      </c>
      <c r="R31" s="24">
        <v>6.8</v>
      </c>
      <c r="S31" s="20" t="s">
        <v>404</v>
      </c>
      <c r="T31" s="25">
        <v>43783</v>
      </c>
      <c r="U31" s="25">
        <v>43803</v>
      </c>
      <c r="V31" s="25">
        <v>43803</v>
      </c>
      <c r="W31" s="26">
        <v>49</v>
      </c>
      <c r="X31" s="26">
        <v>12</v>
      </c>
      <c r="Y31" s="27">
        <v>2019</v>
      </c>
      <c r="Z31" s="20" t="s">
        <v>491</v>
      </c>
      <c r="AA31" s="20" t="s">
        <v>406</v>
      </c>
      <c r="AB31" s="20" t="s">
        <v>407</v>
      </c>
      <c r="AC31" s="20" t="s">
        <v>408</v>
      </c>
      <c r="AD31" s="22">
        <v>6.8</v>
      </c>
      <c r="AE31" s="22">
        <v>1</v>
      </c>
      <c r="AF31" s="22">
        <v>1</v>
      </c>
    </row>
    <row r="32" spans="1:32" s="19" customFormat="1" ht="18" customHeight="1" x14ac:dyDescent="0.2">
      <c r="A32" s="20" t="s">
        <v>395</v>
      </c>
      <c r="B32" s="20" t="s">
        <v>496</v>
      </c>
      <c r="C32" s="20" t="s">
        <v>497</v>
      </c>
      <c r="D32" s="20" t="s">
        <v>398</v>
      </c>
      <c r="E32" s="20" t="s">
        <v>22</v>
      </c>
      <c r="F32" s="20" t="s">
        <v>498</v>
      </c>
      <c r="G32" s="21" t="s">
        <v>498</v>
      </c>
      <c r="H32" s="20" t="s">
        <v>499</v>
      </c>
      <c r="I32" s="22">
        <v>94</v>
      </c>
      <c r="J32" s="22">
        <v>0</v>
      </c>
      <c r="K32" s="22">
        <v>94</v>
      </c>
      <c r="L32" s="20" t="s">
        <v>420</v>
      </c>
      <c r="M32" s="20" t="s">
        <v>402</v>
      </c>
      <c r="N32" s="23">
        <v>1.5</v>
      </c>
      <c r="O32" s="23">
        <v>46</v>
      </c>
      <c r="P32" s="20" t="s">
        <v>403</v>
      </c>
      <c r="Q32" s="23">
        <v>73.566666666666663</v>
      </c>
      <c r="R32" s="24">
        <v>73.570000000000007</v>
      </c>
      <c r="S32" s="20" t="s">
        <v>404</v>
      </c>
      <c r="T32" s="25">
        <v>43809</v>
      </c>
      <c r="U32" s="25">
        <v>43801</v>
      </c>
      <c r="V32" s="25">
        <v>43801</v>
      </c>
      <c r="W32" s="26">
        <v>49</v>
      </c>
      <c r="X32" s="26">
        <v>12</v>
      </c>
      <c r="Y32" s="27">
        <v>2019</v>
      </c>
      <c r="Z32" s="20" t="s">
        <v>491</v>
      </c>
      <c r="AA32" s="20" t="s">
        <v>406</v>
      </c>
      <c r="AB32" s="20" t="s">
        <v>407</v>
      </c>
      <c r="AC32" s="20" t="s">
        <v>408</v>
      </c>
      <c r="AD32" s="22">
        <v>73.570000000000007</v>
      </c>
      <c r="AE32" s="22">
        <v>1</v>
      </c>
      <c r="AF32" s="22">
        <v>1</v>
      </c>
    </row>
    <row r="33" spans="1:32" s="19" customFormat="1" ht="18" customHeight="1" x14ac:dyDescent="0.2">
      <c r="A33" s="20" t="s">
        <v>395</v>
      </c>
      <c r="B33" s="20" t="s">
        <v>500</v>
      </c>
      <c r="C33" s="20" t="s">
        <v>501</v>
      </c>
      <c r="D33" s="20" t="s">
        <v>398</v>
      </c>
      <c r="E33" s="20" t="s">
        <v>37</v>
      </c>
      <c r="F33" s="20" t="s">
        <v>428</v>
      </c>
      <c r="G33" s="21" t="s">
        <v>428</v>
      </c>
      <c r="H33" s="20" t="s">
        <v>400</v>
      </c>
      <c r="I33" s="22">
        <v>6</v>
      </c>
      <c r="J33" s="22">
        <v>0</v>
      </c>
      <c r="K33" s="22">
        <v>6</v>
      </c>
      <c r="L33" s="20" t="s">
        <v>429</v>
      </c>
      <c r="M33" s="20" t="s">
        <v>402</v>
      </c>
      <c r="N33" s="23">
        <v>0</v>
      </c>
      <c r="O33" s="23">
        <v>29</v>
      </c>
      <c r="P33" s="20" t="s">
        <v>403</v>
      </c>
      <c r="Q33" s="23">
        <v>2.9</v>
      </c>
      <c r="R33" s="24">
        <v>2.9</v>
      </c>
      <c r="S33" s="20" t="s">
        <v>404</v>
      </c>
      <c r="T33" s="25"/>
      <c r="U33" s="25">
        <v>43801</v>
      </c>
      <c r="V33" s="25">
        <v>43801</v>
      </c>
      <c r="W33" s="26">
        <v>49</v>
      </c>
      <c r="X33" s="26">
        <v>12</v>
      </c>
      <c r="Y33" s="27">
        <v>2019</v>
      </c>
      <c r="Z33" s="20" t="s">
        <v>491</v>
      </c>
      <c r="AA33" s="20" t="s">
        <v>406</v>
      </c>
      <c r="AB33" s="20" t="s">
        <v>407</v>
      </c>
      <c r="AC33" s="20" t="s">
        <v>408</v>
      </c>
      <c r="AD33" s="22">
        <v>2.9</v>
      </c>
      <c r="AE33" s="22">
        <v>1</v>
      </c>
      <c r="AF33" s="22">
        <v>1</v>
      </c>
    </row>
    <row r="34" spans="1:32" s="19" customFormat="1" ht="18" customHeight="1" x14ac:dyDescent="0.2">
      <c r="A34" s="20" t="s">
        <v>395</v>
      </c>
      <c r="B34" s="20" t="s">
        <v>502</v>
      </c>
      <c r="C34" s="20" t="s">
        <v>503</v>
      </c>
      <c r="D34" s="20" t="s">
        <v>398</v>
      </c>
      <c r="E34" s="20" t="s">
        <v>19</v>
      </c>
      <c r="F34" s="20" t="s">
        <v>411</v>
      </c>
      <c r="G34" s="21" t="s">
        <v>411</v>
      </c>
      <c r="H34" s="20" t="s">
        <v>412</v>
      </c>
      <c r="I34" s="22">
        <v>19</v>
      </c>
      <c r="J34" s="22">
        <v>0</v>
      </c>
      <c r="K34" s="22">
        <v>19</v>
      </c>
      <c r="L34" s="20" t="s">
        <v>413</v>
      </c>
      <c r="M34" s="20" t="s">
        <v>402</v>
      </c>
      <c r="N34" s="23">
        <v>1.5</v>
      </c>
      <c r="O34" s="23">
        <v>101</v>
      </c>
      <c r="P34" s="20" t="s">
        <v>403</v>
      </c>
      <c r="Q34" s="23">
        <v>33.483333333333334</v>
      </c>
      <c r="R34" s="24">
        <v>66.960000000000008</v>
      </c>
      <c r="S34" s="20" t="s">
        <v>504</v>
      </c>
      <c r="T34" s="25">
        <v>43782</v>
      </c>
      <c r="U34" s="25">
        <v>43801</v>
      </c>
      <c r="V34" s="25">
        <v>43801</v>
      </c>
      <c r="W34" s="26">
        <v>49</v>
      </c>
      <c r="X34" s="26">
        <v>12</v>
      </c>
      <c r="Y34" s="27">
        <v>2019</v>
      </c>
      <c r="Z34" s="20" t="s">
        <v>491</v>
      </c>
      <c r="AA34" s="20" t="s">
        <v>406</v>
      </c>
      <c r="AB34" s="20" t="s">
        <v>407</v>
      </c>
      <c r="AC34" s="20" t="s">
        <v>408</v>
      </c>
      <c r="AD34" s="22">
        <v>66.960000000000008</v>
      </c>
      <c r="AE34" s="22">
        <v>2</v>
      </c>
      <c r="AF34" s="22">
        <v>1</v>
      </c>
    </row>
    <row r="35" spans="1:32" s="19" customFormat="1" ht="18" customHeight="1" x14ac:dyDescent="0.2">
      <c r="A35" s="20" t="s">
        <v>395</v>
      </c>
      <c r="B35" s="20" t="s">
        <v>505</v>
      </c>
      <c r="C35" s="20" t="s">
        <v>506</v>
      </c>
      <c r="D35" s="20" t="s">
        <v>398</v>
      </c>
      <c r="E35" s="20" t="s">
        <v>17</v>
      </c>
      <c r="F35" s="20" t="s">
        <v>437</v>
      </c>
      <c r="G35" s="21" t="s">
        <v>437</v>
      </c>
      <c r="H35" s="20" t="s">
        <v>412</v>
      </c>
      <c r="I35" s="22">
        <v>20</v>
      </c>
      <c r="J35" s="22">
        <v>0</v>
      </c>
      <c r="K35" s="22">
        <v>20</v>
      </c>
      <c r="L35" s="20" t="s">
        <v>438</v>
      </c>
      <c r="M35" s="20" t="s">
        <v>402</v>
      </c>
      <c r="N35" s="23">
        <v>1.5</v>
      </c>
      <c r="O35" s="23">
        <v>99</v>
      </c>
      <c r="P35" s="20" t="s">
        <v>403</v>
      </c>
      <c r="Q35" s="23">
        <v>34.5</v>
      </c>
      <c r="R35" s="24">
        <v>34.5</v>
      </c>
      <c r="S35" s="20" t="s">
        <v>404</v>
      </c>
      <c r="T35" s="25">
        <v>43782</v>
      </c>
      <c r="U35" s="25">
        <v>43801</v>
      </c>
      <c r="V35" s="25">
        <v>43801</v>
      </c>
      <c r="W35" s="26">
        <v>49</v>
      </c>
      <c r="X35" s="26">
        <v>12</v>
      </c>
      <c r="Y35" s="27">
        <v>2019</v>
      </c>
      <c r="Z35" s="20" t="s">
        <v>491</v>
      </c>
      <c r="AA35" s="20" t="s">
        <v>406</v>
      </c>
      <c r="AB35" s="20" t="s">
        <v>407</v>
      </c>
      <c r="AC35" s="20" t="s">
        <v>408</v>
      </c>
      <c r="AD35" s="22">
        <v>34.5</v>
      </c>
      <c r="AE35" s="22">
        <v>1</v>
      </c>
      <c r="AF35" s="22">
        <v>1</v>
      </c>
    </row>
    <row r="36" spans="1:32" s="19" customFormat="1" ht="18" customHeight="1" x14ac:dyDescent="0.2">
      <c r="A36" s="20" t="s">
        <v>395</v>
      </c>
      <c r="B36" s="20" t="s">
        <v>507</v>
      </c>
      <c r="C36" s="20" t="s">
        <v>508</v>
      </c>
      <c r="D36" s="20" t="s">
        <v>398</v>
      </c>
      <c r="E36" s="20" t="s">
        <v>38</v>
      </c>
      <c r="F36" s="20" t="s">
        <v>428</v>
      </c>
      <c r="G36" s="21" t="s">
        <v>428</v>
      </c>
      <c r="H36" s="20" t="s">
        <v>400</v>
      </c>
      <c r="I36" s="22">
        <v>5</v>
      </c>
      <c r="J36" s="22">
        <v>0</v>
      </c>
      <c r="K36" s="22">
        <v>5</v>
      </c>
      <c r="L36" s="20" t="s">
        <v>429</v>
      </c>
      <c r="M36" s="20" t="s">
        <v>402</v>
      </c>
      <c r="N36" s="23">
        <v>2</v>
      </c>
      <c r="O36" s="23">
        <v>50</v>
      </c>
      <c r="P36" s="20" t="s">
        <v>403</v>
      </c>
      <c r="Q36" s="23">
        <v>6.166666666666667</v>
      </c>
      <c r="R36" s="24">
        <v>6.17</v>
      </c>
      <c r="S36" s="20" t="s">
        <v>404</v>
      </c>
      <c r="T36" s="25"/>
      <c r="U36" s="25">
        <v>43796</v>
      </c>
      <c r="V36" s="25">
        <v>43796</v>
      </c>
      <c r="W36" s="26">
        <v>48</v>
      </c>
      <c r="X36" s="26">
        <v>11</v>
      </c>
      <c r="Y36" s="27">
        <v>2019</v>
      </c>
      <c r="Z36" s="20" t="s">
        <v>509</v>
      </c>
      <c r="AA36" s="20" t="s">
        <v>510</v>
      </c>
      <c r="AB36" s="20" t="s">
        <v>407</v>
      </c>
      <c r="AC36" s="20" t="s">
        <v>408</v>
      </c>
      <c r="AD36" s="22">
        <v>6.17</v>
      </c>
      <c r="AE36" s="22">
        <v>1</v>
      </c>
      <c r="AF36" s="22">
        <v>1</v>
      </c>
    </row>
    <row r="37" spans="1:32" s="19" customFormat="1" ht="18" customHeight="1" x14ac:dyDescent="0.2">
      <c r="A37" s="20" t="s">
        <v>395</v>
      </c>
      <c r="B37" s="20" t="s">
        <v>511</v>
      </c>
      <c r="C37" s="20" t="s">
        <v>512</v>
      </c>
      <c r="D37" s="20" t="s">
        <v>398</v>
      </c>
      <c r="E37" s="20" t="s">
        <v>14</v>
      </c>
      <c r="F37" s="20" t="s">
        <v>485</v>
      </c>
      <c r="G37" s="21" t="s">
        <v>485</v>
      </c>
      <c r="H37" s="20" t="s">
        <v>486</v>
      </c>
      <c r="I37" s="22">
        <v>10</v>
      </c>
      <c r="J37" s="22">
        <v>0</v>
      </c>
      <c r="K37" s="22">
        <v>0</v>
      </c>
      <c r="L37" s="20" t="s">
        <v>463</v>
      </c>
      <c r="M37" s="20" t="s">
        <v>402</v>
      </c>
      <c r="N37" s="23">
        <v>2</v>
      </c>
      <c r="O37" s="23">
        <v>300</v>
      </c>
      <c r="P37" s="20" t="s">
        <v>403</v>
      </c>
      <c r="Q37" s="23">
        <v>52</v>
      </c>
      <c r="R37" s="24">
        <v>52</v>
      </c>
      <c r="S37" s="20" t="s">
        <v>404</v>
      </c>
      <c r="T37" s="25">
        <v>43724</v>
      </c>
      <c r="U37" s="25">
        <v>43795</v>
      </c>
      <c r="V37" s="25">
        <v>43795</v>
      </c>
      <c r="W37" s="26">
        <v>48</v>
      </c>
      <c r="X37" s="26">
        <v>11</v>
      </c>
      <c r="Y37" s="27">
        <v>2019</v>
      </c>
      <c r="Z37" s="20" t="s">
        <v>509</v>
      </c>
      <c r="AA37" s="20" t="s">
        <v>510</v>
      </c>
      <c r="AB37" s="20" t="s">
        <v>407</v>
      </c>
      <c r="AC37" s="20" t="s">
        <v>408</v>
      </c>
      <c r="AD37" s="22">
        <v>52</v>
      </c>
      <c r="AE37" s="22">
        <v>1</v>
      </c>
      <c r="AF37" s="22">
        <v>1</v>
      </c>
    </row>
    <row r="38" spans="1:32" s="19" customFormat="1" ht="18" customHeight="1" x14ac:dyDescent="0.2">
      <c r="A38" s="20" t="s">
        <v>395</v>
      </c>
      <c r="B38" s="20" t="s">
        <v>513</v>
      </c>
      <c r="C38" s="20" t="s">
        <v>514</v>
      </c>
      <c r="D38" s="20" t="s">
        <v>398</v>
      </c>
      <c r="E38" s="20" t="s">
        <v>44</v>
      </c>
      <c r="F38" s="20" t="s">
        <v>448</v>
      </c>
      <c r="G38" s="21" t="s">
        <v>448</v>
      </c>
      <c r="H38" s="20" t="s">
        <v>400</v>
      </c>
      <c r="I38" s="22">
        <v>67</v>
      </c>
      <c r="J38" s="22">
        <v>0</v>
      </c>
      <c r="K38" s="22">
        <v>66</v>
      </c>
      <c r="L38" s="20" t="s">
        <v>401</v>
      </c>
      <c r="M38" s="20" t="s">
        <v>402</v>
      </c>
      <c r="N38" s="23">
        <v>1</v>
      </c>
      <c r="O38" s="23">
        <v>28</v>
      </c>
      <c r="P38" s="20" t="s">
        <v>403</v>
      </c>
      <c r="Q38" s="23">
        <v>32.266666666666666</v>
      </c>
      <c r="R38" s="24">
        <v>32.270000000000003</v>
      </c>
      <c r="S38" s="20" t="s">
        <v>404</v>
      </c>
      <c r="T38" s="25"/>
      <c r="U38" s="25">
        <v>43794</v>
      </c>
      <c r="V38" s="25">
        <v>43794</v>
      </c>
      <c r="W38" s="26">
        <v>48</v>
      </c>
      <c r="X38" s="26">
        <v>11</v>
      </c>
      <c r="Y38" s="27">
        <v>2019</v>
      </c>
      <c r="Z38" s="20" t="s">
        <v>509</v>
      </c>
      <c r="AA38" s="20" t="s">
        <v>510</v>
      </c>
      <c r="AB38" s="20" t="s">
        <v>407</v>
      </c>
      <c r="AC38" s="20" t="s">
        <v>408</v>
      </c>
      <c r="AD38" s="22">
        <v>32.270000000000003</v>
      </c>
      <c r="AE38" s="22">
        <v>1</v>
      </c>
      <c r="AF38" s="22">
        <v>1</v>
      </c>
    </row>
    <row r="39" spans="1:32" s="19" customFormat="1" ht="18" customHeight="1" x14ac:dyDescent="0.2">
      <c r="A39" s="20" t="s">
        <v>395</v>
      </c>
      <c r="B39" s="20" t="s">
        <v>515</v>
      </c>
      <c r="C39" s="20" t="s">
        <v>516</v>
      </c>
      <c r="D39" s="20" t="s">
        <v>398</v>
      </c>
      <c r="E39" s="20" t="s">
        <v>59</v>
      </c>
      <c r="F39" s="20" t="s">
        <v>445</v>
      </c>
      <c r="G39" s="21" t="s">
        <v>445</v>
      </c>
      <c r="H39" s="20" t="s">
        <v>400</v>
      </c>
      <c r="I39" s="22">
        <v>13</v>
      </c>
      <c r="J39" s="22">
        <v>0</v>
      </c>
      <c r="K39" s="22">
        <v>13</v>
      </c>
      <c r="L39" s="20" t="s">
        <v>434</v>
      </c>
      <c r="M39" s="20" t="s">
        <v>402</v>
      </c>
      <c r="N39" s="23">
        <v>1</v>
      </c>
      <c r="O39" s="23">
        <v>33</v>
      </c>
      <c r="P39" s="20" t="s">
        <v>403</v>
      </c>
      <c r="Q39" s="23">
        <v>8.15</v>
      </c>
      <c r="R39" s="24">
        <v>8.15</v>
      </c>
      <c r="S39" s="20" t="s">
        <v>404</v>
      </c>
      <c r="T39" s="25"/>
      <c r="U39" s="25">
        <v>43794</v>
      </c>
      <c r="V39" s="25">
        <v>43794</v>
      </c>
      <c r="W39" s="26">
        <v>48</v>
      </c>
      <c r="X39" s="26">
        <v>11</v>
      </c>
      <c r="Y39" s="27">
        <v>2019</v>
      </c>
      <c r="Z39" s="20" t="s">
        <v>509</v>
      </c>
      <c r="AA39" s="20" t="s">
        <v>510</v>
      </c>
      <c r="AB39" s="20" t="s">
        <v>407</v>
      </c>
      <c r="AC39" s="20" t="s">
        <v>408</v>
      </c>
      <c r="AD39" s="22">
        <v>8.15</v>
      </c>
      <c r="AE39" s="22">
        <v>1</v>
      </c>
      <c r="AF39" s="22">
        <v>1</v>
      </c>
    </row>
    <row r="40" spans="1:32" s="19" customFormat="1" ht="18" customHeight="1" x14ac:dyDescent="0.2">
      <c r="A40" s="20" t="s">
        <v>395</v>
      </c>
      <c r="B40" s="20" t="s">
        <v>517</v>
      </c>
      <c r="C40" s="20" t="s">
        <v>518</v>
      </c>
      <c r="D40" s="20" t="s">
        <v>398</v>
      </c>
      <c r="E40" s="20" t="s">
        <v>12</v>
      </c>
      <c r="F40" s="20" t="s">
        <v>461</v>
      </c>
      <c r="G40" s="21" t="s">
        <v>461</v>
      </c>
      <c r="H40" s="20" t="s">
        <v>462</v>
      </c>
      <c r="I40" s="22">
        <v>19</v>
      </c>
      <c r="J40" s="22">
        <v>0</v>
      </c>
      <c r="K40" s="22">
        <v>0</v>
      </c>
      <c r="L40" s="20" t="s">
        <v>463</v>
      </c>
      <c r="M40" s="20" t="s">
        <v>402</v>
      </c>
      <c r="N40" s="23">
        <v>1.5</v>
      </c>
      <c r="O40" s="23">
        <v>205</v>
      </c>
      <c r="P40" s="20" t="s">
        <v>403</v>
      </c>
      <c r="Q40" s="23">
        <v>66.416666666666671</v>
      </c>
      <c r="R40" s="24">
        <v>66.42</v>
      </c>
      <c r="S40" s="20" t="s">
        <v>404</v>
      </c>
      <c r="T40" s="25">
        <v>43768</v>
      </c>
      <c r="U40" s="25">
        <v>43791</v>
      </c>
      <c r="V40" s="25">
        <v>43791</v>
      </c>
      <c r="W40" s="26">
        <v>47</v>
      </c>
      <c r="X40" s="26">
        <v>11</v>
      </c>
      <c r="Y40" s="27">
        <v>2019</v>
      </c>
      <c r="Z40" s="20" t="s">
        <v>519</v>
      </c>
      <c r="AA40" s="20" t="s">
        <v>510</v>
      </c>
      <c r="AB40" s="20" t="s">
        <v>407</v>
      </c>
      <c r="AC40" s="20" t="s">
        <v>408</v>
      </c>
      <c r="AD40" s="22">
        <v>66.42</v>
      </c>
      <c r="AE40" s="22">
        <v>1</v>
      </c>
      <c r="AF40" s="22">
        <v>1</v>
      </c>
    </row>
    <row r="41" spans="1:32" s="19" customFormat="1" ht="18" customHeight="1" x14ac:dyDescent="0.2">
      <c r="A41" s="20" t="s">
        <v>395</v>
      </c>
      <c r="B41" s="20" t="s">
        <v>520</v>
      </c>
      <c r="C41" s="20" t="s">
        <v>521</v>
      </c>
      <c r="D41" s="20" t="s">
        <v>398</v>
      </c>
      <c r="E41" s="20" t="s">
        <v>29</v>
      </c>
      <c r="F41" s="20" t="s">
        <v>522</v>
      </c>
      <c r="G41" s="21" t="s">
        <v>522</v>
      </c>
      <c r="H41" s="20" t="s">
        <v>495</v>
      </c>
      <c r="I41" s="22">
        <v>60</v>
      </c>
      <c r="J41" s="22">
        <v>0</v>
      </c>
      <c r="K41" s="22">
        <v>60</v>
      </c>
      <c r="L41" s="20" t="s">
        <v>434</v>
      </c>
      <c r="M41" s="20" t="s">
        <v>402</v>
      </c>
      <c r="N41" s="23">
        <v>1.5</v>
      </c>
      <c r="O41" s="23">
        <v>37.5</v>
      </c>
      <c r="P41" s="20" t="s">
        <v>403</v>
      </c>
      <c r="Q41" s="23">
        <v>39</v>
      </c>
      <c r="R41" s="24">
        <v>39</v>
      </c>
      <c r="S41" s="20" t="s">
        <v>404</v>
      </c>
      <c r="T41" s="25">
        <v>43770</v>
      </c>
      <c r="U41" s="25">
        <v>43787</v>
      </c>
      <c r="V41" s="25">
        <v>43787</v>
      </c>
      <c r="W41" s="26">
        <v>47</v>
      </c>
      <c r="X41" s="26">
        <v>11</v>
      </c>
      <c r="Y41" s="27">
        <v>2019</v>
      </c>
      <c r="Z41" s="20" t="s">
        <v>519</v>
      </c>
      <c r="AA41" s="20" t="s">
        <v>510</v>
      </c>
      <c r="AB41" s="20" t="s">
        <v>407</v>
      </c>
      <c r="AC41" s="20" t="s">
        <v>408</v>
      </c>
      <c r="AD41" s="22">
        <v>39</v>
      </c>
      <c r="AE41" s="22">
        <v>1</v>
      </c>
      <c r="AF41" s="22">
        <v>1</v>
      </c>
    </row>
    <row r="42" spans="1:32" s="19" customFormat="1" ht="18" customHeight="1" x14ac:dyDescent="0.2">
      <c r="A42" s="20" t="s">
        <v>395</v>
      </c>
      <c r="B42" s="20" t="s">
        <v>523</v>
      </c>
      <c r="C42" s="20" t="s">
        <v>524</v>
      </c>
      <c r="D42" s="20" t="s">
        <v>398</v>
      </c>
      <c r="E42" s="20" t="s">
        <v>15</v>
      </c>
      <c r="F42" s="20" t="s">
        <v>525</v>
      </c>
      <c r="G42" s="21" t="s">
        <v>525</v>
      </c>
      <c r="H42" s="20" t="s">
        <v>452</v>
      </c>
      <c r="I42" s="22">
        <v>10</v>
      </c>
      <c r="J42" s="22">
        <v>0</v>
      </c>
      <c r="K42" s="22">
        <v>10</v>
      </c>
      <c r="L42" s="20" t="s">
        <v>429</v>
      </c>
      <c r="M42" s="20" t="s">
        <v>402</v>
      </c>
      <c r="N42" s="23">
        <v>1.5</v>
      </c>
      <c r="O42" s="23">
        <v>257</v>
      </c>
      <c r="P42" s="20" t="s">
        <v>403</v>
      </c>
      <c r="Q42" s="23">
        <v>44.333333333333336</v>
      </c>
      <c r="R42" s="24">
        <v>44.33</v>
      </c>
      <c r="S42" s="20" t="s">
        <v>404</v>
      </c>
      <c r="T42" s="25">
        <v>43773</v>
      </c>
      <c r="U42" s="25">
        <v>43787</v>
      </c>
      <c r="V42" s="25">
        <v>43787</v>
      </c>
      <c r="W42" s="26">
        <v>47</v>
      </c>
      <c r="X42" s="26">
        <v>11</v>
      </c>
      <c r="Y42" s="27">
        <v>2019</v>
      </c>
      <c r="Z42" s="20" t="s">
        <v>519</v>
      </c>
      <c r="AA42" s="20" t="s">
        <v>510</v>
      </c>
      <c r="AB42" s="20" t="s">
        <v>407</v>
      </c>
      <c r="AC42" s="20" t="s">
        <v>408</v>
      </c>
      <c r="AD42" s="22">
        <v>44.33</v>
      </c>
      <c r="AE42" s="22">
        <v>1</v>
      </c>
      <c r="AF42" s="22">
        <v>1</v>
      </c>
    </row>
    <row r="43" spans="1:32" s="19" customFormat="1" ht="18" customHeight="1" x14ac:dyDescent="0.2">
      <c r="A43" s="20" t="s">
        <v>395</v>
      </c>
      <c r="B43" s="20" t="s">
        <v>526</v>
      </c>
      <c r="C43" s="20" t="s">
        <v>527</v>
      </c>
      <c r="D43" s="20" t="s">
        <v>398</v>
      </c>
      <c r="E43" s="20" t="s">
        <v>67</v>
      </c>
      <c r="F43" s="20" t="s">
        <v>399</v>
      </c>
      <c r="G43" s="21" t="e">
        <v>#N/A</v>
      </c>
      <c r="H43" s="20" t="s">
        <v>400</v>
      </c>
      <c r="I43" s="22">
        <v>10</v>
      </c>
      <c r="J43" s="22">
        <v>0</v>
      </c>
      <c r="K43" s="22">
        <v>0</v>
      </c>
      <c r="L43" s="20" t="s">
        <v>429</v>
      </c>
      <c r="M43" s="20" t="s">
        <v>402</v>
      </c>
      <c r="N43" s="23">
        <v>1.5</v>
      </c>
      <c r="O43" s="23">
        <v>95</v>
      </c>
      <c r="P43" s="20" t="s">
        <v>403</v>
      </c>
      <c r="Q43" s="23">
        <v>17.333333333333336</v>
      </c>
      <c r="R43" s="24">
        <v>17.330000000000002</v>
      </c>
      <c r="S43" s="20" t="s">
        <v>404</v>
      </c>
      <c r="T43" s="25">
        <v>43760</v>
      </c>
      <c r="U43" s="25">
        <v>43784</v>
      </c>
      <c r="V43" s="25">
        <v>43784</v>
      </c>
      <c r="W43" s="26">
        <v>46</v>
      </c>
      <c r="X43" s="26">
        <v>11</v>
      </c>
      <c r="Y43" s="27">
        <v>2019</v>
      </c>
      <c r="Z43" s="20" t="s">
        <v>528</v>
      </c>
      <c r="AA43" s="20" t="s">
        <v>510</v>
      </c>
      <c r="AB43" s="20" t="s">
        <v>407</v>
      </c>
      <c r="AC43" s="20" t="s">
        <v>408</v>
      </c>
      <c r="AD43" s="22">
        <v>17.330000000000002</v>
      </c>
      <c r="AE43" s="22">
        <v>1</v>
      </c>
      <c r="AF43" s="22">
        <v>1</v>
      </c>
    </row>
    <row r="44" spans="1:32" s="19" customFormat="1" ht="18" customHeight="1" x14ac:dyDescent="0.2">
      <c r="A44" s="20" t="s">
        <v>395</v>
      </c>
      <c r="B44" s="20" t="s">
        <v>529</v>
      </c>
      <c r="C44" s="20" t="s">
        <v>530</v>
      </c>
      <c r="D44" s="20" t="s">
        <v>398</v>
      </c>
      <c r="E44" s="20" t="s">
        <v>36</v>
      </c>
      <c r="F44" s="20" t="s">
        <v>428</v>
      </c>
      <c r="G44" s="21" t="s">
        <v>428</v>
      </c>
      <c r="H44" s="20" t="s">
        <v>400</v>
      </c>
      <c r="I44" s="22">
        <v>5</v>
      </c>
      <c r="J44" s="22">
        <v>0</v>
      </c>
      <c r="K44" s="22">
        <v>5</v>
      </c>
      <c r="L44" s="20" t="s">
        <v>429</v>
      </c>
      <c r="M44" s="20" t="s">
        <v>402</v>
      </c>
      <c r="N44" s="23">
        <v>0</v>
      </c>
      <c r="O44" s="23">
        <v>29</v>
      </c>
      <c r="P44" s="20" t="s">
        <v>403</v>
      </c>
      <c r="Q44" s="23">
        <v>2.4166666666666665</v>
      </c>
      <c r="R44" s="24">
        <v>2.42</v>
      </c>
      <c r="S44" s="20" t="s">
        <v>404</v>
      </c>
      <c r="T44" s="25"/>
      <c r="U44" s="25">
        <v>43784</v>
      </c>
      <c r="V44" s="25">
        <v>43784</v>
      </c>
      <c r="W44" s="26">
        <v>46</v>
      </c>
      <c r="X44" s="26">
        <v>11</v>
      </c>
      <c r="Y44" s="27">
        <v>2019</v>
      </c>
      <c r="Z44" s="20" t="s">
        <v>528</v>
      </c>
      <c r="AA44" s="20" t="s">
        <v>510</v>
      </c>
      <c r="AB44" s="20" t="s">
        <v>407</v>
      </c>
      <c r="AC44" s="20" t="s">
        <v>408</v>
      </c>
      <c r="AD44" s="22">
        <v>2.42</v>
      </c>
      <c r="AE44" s="22">
        <v>1</v>
      </c>
      <c r="AF44" s="22">
        <v>1</v>
      </c>
    </row>
    <row r="45" spans="1:32" s="19" customFormat="1" ht="18" customHeight="1" x14ac:dyDescent="0.2">
      <c r="A45" s="20" t="s">
        <v>395</v>
      </c>
      <c r="B45" s="20" t="s">
        <v>531</v>
      </c>
      <c r="C45" s="20" t="s">
        <v>532</v>
      </c>
      <c r="D45" s="20" t="s">
        <v>398</v>
      </c>
      <c r="E45" s="20" t="s">
        <v>69</v>
      </c>
      <c r="F45" s="20" t="s">
        <v>399</v>
      </c>
      <c r="G45" s="21" t="e">
        <v>#N/A</v>
      </c>
      <c r="H45" s="20" t="s">
        <v>400</v>
      </c>
      <c r="I45" s="22">
        <v>10</v>
      </c>
      <c r="J45" s="22">
        <v>0</v>
      </c>
      <c r="K45" s="22">
        <v>0</v>
      </c>
      <c r="L45" s="20" t="s">
        <v>429</v>
      </c>
      <c r="M45" s="20" t="s">
        <v>402</v>
      </c>
      <c r="N45" s="23">
        <v>1.5</v>
      </c>
      <c r="O45" s="23">
        <v>95</v>
      </c>
      <c r="P45" s="20" t="s">
        <v>403</v>
      </c>
      <c r="Q45" s="23">
        <v>17.333333333333336</v>
      </c>
      <c r="R45" s="24">
        <v>19.07</v>
      </c>
      <c r="S45" s="20" t="s">
        <v>533</v>
      </c>
      <c r="T45" s="25">
        <v>43745</v>
      </c>
      <c r="U45" s="25">
        <v>43782</v>
      </c>
      <c r="V45" s="25">
        <v>43782</v>
      </c>
      <c r="W45" s="26">
        <v>46</v>
      </c>
      <c r="X45" s="26">
        <v>11</v>
      </c>
      <c r="Y45" s="27">
        <v>2019</v>
      </c>
      <c r="Z45" s="20" t="s">
        <v>528</v>
      </c>
      <c r="AA45" s="20" t="s">
        <v>510</v>
      </c>
      <c r="AB45" s="20" t="s">
        <v>407</v>
      </c>
      <c r="AC45" s="20" t="s">
        <v>408</v>
      </c>
      <c r="AD45" s="22">
        <v>19.07</v>
      </c>
      <c r="AE45" s="22">
        <v>1</v>
      </c>
      <c r="AF45" s="22">
        <v>1</v>
      </c>
    </row>
    <row r="46" spans="1:32" s="19" customFormat="1" ht="18" customHeight="1" x14ac:dyDescent="0.2">
      <c r="A46" s="20" t="s">
        <v>395</v>
      </c>
      <c r="B46" s="20" t="s">
        <v>534</v>
      </c>
      <c r="C46" s="20" t="s">
        <v>535</v>
      </c>
      <c r="D46" s="20" t="s">
        <v>398</v>
      </c>
      <c r="E46" s="20" t="s">
        <v>16</v>
      </c>
      <c r="F46" s="20" t="s">
        <v>451</v>
      </c>
      <c r="G46" s="21" t="s">
        <v>451</v>
      </c>
      <c r="H46" s="20" t="s">
        <v>452</v>
      </c>
      <c r="I46" s="22">
        <v>10</v>
      </c>
      <c r="J46" s="22">
        <v>0</v>
      </c>
      <c r="K46" s="22">
        <v>10</v>
      </c>
      <c r="L46" s="20" t="s">
        <v>420</v>
      </c>
      <c r="M46" s="20" t="s">
        <v>402</v>
      </c>
      <c r="N46" s="23">
        <v>1.5</v>
      </c>
      <c r="O46" s="23">
        <v>259</v>
      </c>
      <c r="P46" s="20" t="s">
        <v>403</v>
      </c>
      <c r="Q46" s="23">
        <v>44.666666666666664</v>
      </c>
      <c r="R46" s="24">
        <v>44.67</v>
      </c>
      <c r="S46" s="20" t="s">
        <v>404</v>
      </c>
      <c r="T46" s="25">
        <v>43753</v>
      </c>
      <c r="U46" s="25">
        <v>43782</v>
      </c>
      <c r="V46" s="25">
        <v>43782</v>
      </c>
      <c r="W46" s="26">
        <v>46</v>
      </c>
      <c r="X46" s="26">
        <v>11</v>
      </c>
      <c r="Y46" s="27">
        <v>2019</v>
      </c>
      <c r="Z46" s="20" t="s">
        <v>528</v>
      </c>
      <c r="AA46" s="20" t="s">
        <v>510</v>
      </c>
      <c r="AB46" s="20" t="s">
        <v>407</v>
      </c>
      <c r="AC46" s="20" t="s">
        <v>408</v>
      </c>
      <c r="AD46" s="22">
        <v>44.67</v>
      </c>
      <c r="AE46" s="22">
        <v>1</v>
      </c>
      <c r="AF46" s="22">
        <v>1</v>
      </c>
    </row>
    <row r="47" spans="1:32" s="19" customFormat="1" ht="18" customHeight="1" x14ac:dyDescent="0.2">
      <c r="A47" s="20" t="s">
        <v>395</v>
      </c>
      <c r="B47" s="20" t="s">
        <v>536</v>
      </c>
      <c r="C47" s="20" t="s">
        <v>537</v>
      </c>
      <c r="D47" s="20" t="s">
        <v>398</v>
      </c>
      <c r="E47" s="20" t="s">
        <v>46</v>
      </c>
      <c r="F47" s="20" t="s">
        <v>448</v>
      </c>
      <c r="G47" s="21" t="s">
        <v>448</v>
      </c>
      <c r="H47" s="20" t="s">
        <v>400</v>
      </c>
      <c r="I47" s="22">
        <v>19</v>
      </c>
      <c r="J47" s="22">
        <v>0</v>
      </c>
      <c r="K47" s="22">
        <v>19</v>
      </c>
      <c r="L47" s="20" t="s">
        <v>401</v>
      </c>
      <c r="M47" s="20" t="s">
        <v>402</v>
      </c>
      <c r="N47" s="23">
        <v>1</v>
      </c>
      <c r="O47" s="23">
        <v>28</v>
      </c>
      <c r="P47" s="20" t="s">
        <v>403</v>
      </c>
      <c r="Q47" s="23">
        <v>9.8666666666666671</v>
      </c>
      <c r="R47" s="24">
        <v>9.870000000000001</v>
      </c>
      <c r="S47" s="20" t="s">
        <v>404</v>
      </c>
      <c r="T47" s="25"/>
      <c r="U47" s="25">
        <v>43782</v>
      </c>
      <c r="V47" s="25">
        <v>43782</v>
      </c>
      <c r="W47" s="26">
        <v>46</v>
      </c>
      <c r="X47" s="26">
        <v>11</v>
      </c>
      <c r="Y47" s="27">
        <v>2019</v>
      </c>
      <c r="Z47" s="20" t="s">
        <v>528</v>
      </c>
      <c r="AA47" s="20" t="s">
        <v>510</v>
      </c>
      <c r="AB47" s="20" t="s">
        <v>407</v>
      </c>
      <c r="AC47" s="20" t="s">
        <v>408</v>
      </c>
      <c r="AD47" s="22">
        <v>9.870000000000001</v>
      </c>
      <c r="AE47" s="22">
        <v>1</v>
      </c>
      <c r="AF47" s="22">
        <v>1</v>
      </c>
    </row>
    <row r="48" spans="1:32" s="19" customFormat="1" ht="18" customHeight="1" x14ac:dyDescent="0.2">
      <c r="A48" s="20" t="s">
        <v>395</v>
      </c>
      <c r="B48" s="20" t="s">
        <v>538</v>
      </c>
      <c r="C48" s="20" t="s">
        <v>539</v>
      </c>
      <c r="D48" s="20" t="s">
        <v>398</v>
      </c>
      <c r="E48" s="20" t="s">
        <v>33</v>
      </c>
      <c r="F48" s="20" t="s">
        <v>482</v>
      </c>
      <c r="G48" s="21" t="s">
        <v>482</v>
      </c>
      <c r="H48" s="20" t="s">
        <v>400</v>
      </c>
      <c r="I48" s="22">
        <v>59</v>
      </c>
      <c r="J48" s="22">
        <v>0</v>
      </c>
      <c r="K48" s="22">
        <v>59</v>
      </c>
      <c r="L48" s="20" t="s">
        <v>401</v>
      </c>
      <c r="M48" s="20" t="s">
        <v>402</v>
      </c>
      <c r="N48" s="23">
        <v>1</v>
      </c>
      <c r="O48" s="23">
        <v>28</v>
      </c>
      <c r="P48" s="20" t="s">
        <v>403</v>
      </c>
      <c r="Q48" s="23">
        <v>28.533333333333335</v>
      </c>
      <c r="R48" s="24">
        <v>28.53</v>
      </c>
      <c r="S48" s="20" t="s">
        <v>404</v>
      </c>
      <c r="T48" s="25"/>
      <c r="U48" s="25">
        <v>43782</v>
      </c>
      <c r="V48" s="25">
        <v>43782</v>
      </c>
      <c r="W48" s="26">
        <v>46</v>
      </c>
      <c r="X48" s="26">
        <v>11</v>
      </c>
      <c r="Y48" s="27">
        <v>2019</v>
      </c>
      <c r="Z48" s="20" t="s">
        <v>528</v>
      </c>
      <c r="AA48" s="20" t="s">
        <v>510</v>
      </c>
      <c r="AB48" s="20" t="s">
        <v>407</v>
      </c>
      <c r="AC48" s="20" t="s">
        <v>408</v>
      </c>
      <c r="AD48" s="22">
        <v>28.53</v>
      </c>
      <c r="AE48" s="22">
        <v>1</v>
      </c>
      <c r="AF48" s="22">
        <v>1</v>
      </c>
    </row>
    <row r="49" spans="1:32" s="19" customFormat="1" ht="18" customHeight="1" x14ac:dyDescent="0.2">
      <c r="A49" s="20" t="s">
        <v>395</v>
      </c>
      <c r="B49" s="20" t="s">
        <v>540</v>
      </c>
      <c r="C49" s="20" t="s">
        <v>541</v>
      </c>
      <c r="D49" s="20" t="s">
        <v>398</v>
      </c>
      <c r="E49" s="20" t="s">
        <v>42</v>
      </c>
      <c r="F49" s="20" t="s">
        <v>448</v>
      </c>
      <c r="G49" s="21" t="s">
        <v>448</v>
      </c>
      <c r="H49" s="20" t="s">
        <v>400</v>
      </c>
      <c r="I49" s="22">
        <v>54</v>
      </c>
      <c r="J49" s="22">
        <v>0</v>
      </c>
      <c r="K49" s="22">
        <v>53</v>
      </c>
      <c r="L49" s="20" t="s">
        <v>429</v>
      </c>
      <c r="M49" s="20" t="s">
        <v>402</v>
      </c>
      <c r="N49" s="23">
        <v>1</v>
      </c>
      <c r="O49" s="23">
        <v>45</v>
      </c>
      <c r="P49" s="20" t="s">
        <v>403</v>
      </c>
      <c r="Q49" s="23">
        <v>41.5</v>
      </c>
      <c r="R49" s="24">
        <v>41.5</v>
      </c>
      <c r="S49" s="20" t="s">
        <v>404</v>
      </c>
      <c r="T49" s="25"/>
      <c r="U49" s="25">
        <v>43780</v>
      </c>
      <c r="V49" s="25">
        <v>43780</v>
      </c>
      <c r="W49" s="26">
        <v>46</v>
      </c>
      <c r="X49" s="26">
        <v>11</v>
      </c>
      <c r="Y49" s="27">
        <v>2019</v>
      </c>
      <c r="Z49" s="20" t="s">
        <v>528</v>
      </c>
      <c r="AA49" s="20" t="s">
        <v>510</v>
      </c>
      <c r="AB49" s="20" t="s">
        <v>407</v>
      </c>
      <c r="AC49" s="20" t="s">
        <v>408</v>
      </c>
      <c r="AD49" s="22">
        <v>41.5</v>
      </c>
      <c r="AE49" s="22">
        <v>1</v>
      </c>
      <c r="AF49" s="22">
        <v>1</v>
      </c>
    </row>
    <row r="50" spans="1:32" s="19" customFormat="1" ht="18" customHeight="1" x14ac:dyDescent="0.2">
      <c r="A50" s="20" t="s">
        <v>395</v>
      </c>
      <c r="B50" s="20" t="s">
        <v>542</v>
      </c>
      <c r="C50" s="20" t="s">
        <v>543</v>
      </c>
      <c r="D50" s="20" t="s">
        <v>398</v>
      </c>
      <c r="E50" s="20" t="s">
        <v>43</v>
      </c>
      <c r="F50" s="20" t="s">
        <v>448</v>
      </c>
      <c r="G50" s="21" t="s">
        <v>448</v>
      </c>
      <c r="H50" s="20" t="s">
        <v>400</v>
      </c>
      <c r="I50" s="22">
        <v>149</v>
      </c>
      <c r="J50" s="22">
        <v>0</v>
      </c>
      <c r="K50" s="22">
        <v>149</v>
      </c>
      <c r="L50" s="20" t="s">
        <v>401</v>
      </c>
      <c r="M50" s="20" t="s">
        <v>402</v>
      </c>
      <c r="N50" s="23">
        <v>1</v>
      </c>
      <c r="O50" s="23">
        <v>46</v>
      </c>
      <c r="P50" s="20" t="s">
        <v>403</v>
      </c>
      <c r="Q50" s="23">
        <v>115.23333333333333</v>
      </c>
      <c r="R50" s="24">
        <v>115.23</v>
      </c>
      <c r="S50" s="20" t="s">
        <v>404</v>
      </c>
      <c r="T50" s="25"/>
      <c r="U50" s="25">
        <v>43776</v>
      </c>
      <c r="V50" s="25">
        <v>43776</v>
      </c>
      <c r="W50" s="26">
        <v>45</v>
      </c>
      <c r="X50" s="26">
        <v>11</v>
      </c>
      <c r="Y50" s="27">
        <v>2019</v>
      </c>
      <c r="Z50" s="20" t="s">
        <v>544</v>
      </c>
      <c r="AA50" s="20" t="s">
        <v>510</v>
      </c>
      <c r="AB50" s="20" t="s">
        <v>407</v>
      </c>
      <c r="AC50" s="20" t="s">
        <v>408</v>
      </c>
      <c r="AD50" s="22">
        <v>115.23</v>
      </c>
      <c r="AE50" s="22">
        <v>1</v>
      </c>
      <c r="AF50" s="22">
        <v>1</v>
      </c>
    </row>
    <row r="51" spans="1:32" s="19" customFormat="1" ht="18" customHeight="1" x14ac:dyDescent="0.2">
      <c r="A51" s="20" t="s">
        <v>395</v>
      </c>
      <c r="B51" s="20" t="s">
        <v>545</v>
      </c>
      <c r="C51" s="20" t="s">
        <v>546</v>
      </c>
      <c r="D51" s="20" t="s">
        <v>398</v>
      </c>
      <c r="E51" s="20" t="s">
        <v>15</v>
      </c>
      <c r="F51" s="20" t="s">
        <v>525</v>
      </c>
      <c r="G51" s="21" t="s">
        <v>525</v>
      </c>
      <c r="H51" s="20" t="s">
        <v>452</v>
      </c>
      <c r="I51" s="22">
        <v>10</v>
      </c>
      <c r="J51" s="22">
        <v>0</v>
      </c>
      <c r="K51" s="22">
        <v>9</v>
      </c>
      <c r="L51" s="20" t="s">
        <v>429</v>
      </c>
      <c r="M51" s="20" t="s">
        <v>402</v>
      </c>
      <c r="N51" s="23">
        <v>1.5</v>
      </c>
      <c r="O51" s="23">
        <v>257</v>
      </c>
      <c r="P51" s="20" t="s">
        <v>403</v>
      </c>
      <c r="Q51" s="23">
        <v>44.333333333333336</v>
      </c>
      <c r="R51" s="24">
        <v>44.33</v>
      </c>
      <c r="S51" s="20" t="s">
        <v>404</v>
      </c>
      <c r="T51" s="25">
        <v>43759</v>
      </c>
      <c r="U51" s="25">
        <v>43775</v>
      </c>
      <c r="V51" s="25">
        <v>43775</v>
      </c>
      <c r="W51" s="26">
        <v>45</v>
      </c>
      <c r="X51" s="26">
        <v>11</v>
      </c>
      <c r="Y51" s="27">
        <v>2019</v>
      </c>
      <c r="Z51" s="20" t="s">
        <v>544</v>
      </c>
      <c r="AA51" s="20" t="s">
        <v>510</v>
      </c>
      <c r="AB51" s="20" t="s">
        <v>407</v>
      </c>
      <c r="AC51" s="20" t="s">
        <v>408</v>
      </c>
      <c r="AD51" s="22">
        <v>44.33</v>
      </c>
      <c r="AE51" s="22">
        <v>1</v>
      </c>
      <c r="AF51" s="22">
        <v>1</v>
      </c>
    </row>
    <row r="52" spans="1:32" s="19" customFormat="1" ht="18" customHeight="1" x14ac:dyDescent="0.2">
      <c r="A52" s="20" t="s">
        <v>395</v>
      </c>
      <c r="B52" s="20" t="s">
        <v>547</v>
      </c>
      <c r="C52" s="20" t="s">
        <v>548</v>
      </c>
      <c r="D52" s="20" t="s">
        <v>398</v>
      </c>
      <c r="E52" s="20" t="s">
        <v>11</v>
      </c>
      <c r="F52" s="20" t="s">
        <v>549</v>
      </c>
      <c r="G52" s="21" t="s">
        <v>549</v>
      </c>
      <c r="H52" s="20" t="s">
        <v>452</v>
      </c>
      <c r="I52" s="22">
        <v>5</v>
      </c>
      <c r="J52" s="22">
        <v>0</v>
      </c>
      <c r="K52" s="22">
        <v>5</v>
      </c>
      <c r="L52" s="20" t="s">
        <v>420</v>
      </c>
      <c r="M52" s="20" t="s">
        <v>402</v>
      </c>
      <c r="N52" s="23">
        <v>1.5</v>
      </c>
      <c r="O52" s="23">
        <v>259</v>
      </c>
      <c r="P52" s="20" t="s">
        <v>403</v>
      </c>
      <c r="Q52" s="23">
        <v>23.083333333333332</v>
      </c>
      <c r="R52" s="24">
        <v>23.08</v>
      </c>
      <c r="S52" s="20" t="s">
        <v>404</v>
      </c>
      <c r="T52" s="25">
        <v>43753</v>
      </c>
      <c r="U52" s="25">
        <v>43768</v>
      </c>
      <c r="V52" s="25">
        <v>43768</v>
      </c>
      <c r="W52" s="26">
        <v>44</v>
      </c>
      <c r="X52" s="26">
        <v>10</v>
      </c>
      <c r="Y52" s="27">
        <v>2019</v>
      </c>
      <c r="Z52" s="20" t="s">
        <v>550</v>
      </c>
      <c r="AA52" s="20" t="s">
        <v>551</v>
      </c>
      <c r="AB52" s="20" t="s">
        <v>407</v>
      </c>
      <c r="AC52" s="20" t="s">
        <v>408</v>
      </c>
      <c r="AD52" s="22">
        <v>23.08</v>
      </c>
      <c r="AE52" s="22">
        <v>1</v>
      </c>
      <c r="AF52" s="22">
        <v>1</v>
      </c>
    </row>
    <row r="53" spans="1:32" s="19" customFormat="1" ht="18" customHeight="1" x14ac:dyDescent="0.2">
      <c r="A53" s="20" t="s">
        <v>395</v>
      </c>
      <c r="B53" s="20" t="s">
        <v>552</v>
      </c>
      <c r="C53" s="20" t="s">
        <v>553</v>
      </c>
      <c r="D53" s="20" t="s">
        <v>398</v>
      </c>
      <c r="E53" s="20" t="s">
        <v>37</v>
      </c>
      <c r="F53" s="20" t="s">
        <v>428</v>
      </c>
      <c r="G53" s="21" t="s">
        <v>428</v>
      </c>
      <c r="H53" s="20" t="s">
        <v>400</v>
      </c>
      <c r="I53" s="22">
        <v>4</v>
      </c>
      <c r="J53" s="22">
        <v>0</v>
      </c>
      <c r="K53" s="22">
        <v>4</v>
      </c>
      <c r="L53" s="20" t="s">
        <v>401</v>
      </c>
      <c r="M53" s="20" t="s">
        <v>402</v>
      </c>
      <c r="N53" s="23">
        <v>2</v>
      </c>
      <c r="O53" s="23">
        <v>40</v>
      </c>
      <c r="P53" s="20" t="s">
        <v>403</v>
      </c>
      <c r="Q53" s="23">
        <v>4.6666666666666661</v>
      </c>
      <c r="R53" s="24">
        <v>4.67</v>
      </c>
      <c r="S53" s="20" t="s">
        <v>404</v>
      </c>
      <c r="T53" s="25"/>
      <c r="U53" s="25">
        <v>43767</v>
      </c>
      <c r="V53" s="25">
        <v>43767</v>
      </c>
      <c r="W53" s="26">
        <v>44</v>
      </c>
      <c r="X53" s="26">
        <v>10</v>
      </c>
      <c r="Y53" s="27">
        <v>2019</v>
      </c>
      <c r="Z53" s="20" t="s">
        <v>550</v>
      </c>
      <c r="AA53" s="20" t="s">
        <v>551</v>
      </c>
      <c r="AB53" s="20" t="s">
        <v>407</v>
      </c>
      <c r="AC53" s="20" t="s">
        <v>408</v>
      </c>
      <c r="AD53" s="22">
        <v>4.67</v>
      </c>
      <c r="AE53" s="22">
        <v>1</v>
      </c>
      <c r="AF53" s="22">
        <v>1</v>
      </c>
    </row>
    <row r="54" spans="1:32" s="19" customFormat="1" ht="18" customHeight="1" x14ac:dyDescent="0.2">
      <c r="A54" s="20" t="s">
        <v>395</v>
      </c>
      <c r="B54" s="20" t="s">
        <v>554</v>
      </c>
      <c r="C54" s="20" t="s">
        <v>555</v>
      </c>
      <c r="D54" s="20" t="s">
        <v>398</v>
      </c>
      <c r="E54" s="20" t="s">
        <v>29</v>
      </c>
      <c r="F54" s="20" t="s">
        <v>522</v>
      </c>
      <c r="G54" s="21" t="s">
        <v>522</v>
      </c>
      <c r="H54" s="20" t="s">
        <v>495</v>
      </c>
      <c r="I54" s="22">
        <v>60</v>
      </c>
      <c r="J54" s="22">
        <v>0</v>
      </c>
      <c r="K54" s="22">
        <v>60</v>
      </c>
      <c r="L54" s="20" t="s">
        <v>434</v>
      </c>
      <c r="M54" s="20" t="s">
        <v>402</v>
      </c>
      <c r="N54" s="23">
        <v>1.5</v>
      </c>
      <c r="O54" s="23">
        <v>37.5</v>
      </c>
      <c r="P54" s="20" t="s">
        <v>403</v>
      </c>
      <c r="Q54" s="23">
        <v>39</v>
      </c>
      <c r="R54" s="24">
        <v>39</v>
      </c>
      <c r="S54" s="20" t="s">
        <v>404</v>
      </c>
      <c r="T54" s="25">
        <v>43755</v>
      </c>
      <c r="U54" s="25">
        <v>43766</v>
      </c>
      <c r="V54" s="25">
        <v>43766</v>
      </c>
      <c r="W54" s="26">
        <v>44</v>
      </c>
      <c r="X54" s="26">
        <v>10</v>
      </c>
      <c r="Y54" s="27">
        <v>2019</v>
      </c>
      <c r="Z54" s="20" t="s">
        <v>550</v>
      </c>
      <c r="AA54" s="20" t="s">
        <v>551</v>
      </c>
      <c r="AB54" s="20" t="s">
        <v>407</v>
      </c>
      <c r="AC54" s="20" t="s">
        <v>408</v>
      </c>
      <c r="AD54" s="22">
        <v>39</v>
      </c>
      <c r="AE54" s="22">
        <v>1</v>
      </c>
      <c r="AF54" s="22">
        <v>1</v>
      </c>
    </row>
    <row r="55" spans="1:32" s="19" customFormat="1" ht="18" customHeight="1" x14ac:dyDescent="0.2">
      <c r="A55" s="20" t="s">
        <v>395</v>
      </c>
      <c r="B55" s="20" t="s">
        <v>556</v>
      </c>
      <c r="C55" s="20" t="s">
        <v>557</v>
      </c>
      <c r="D55" s="20" t="s">
        <v>398</v>
      </c>
      <c r="E55" s="20" t="s">
        <v>12</v>
      </c>
      <c r="F55" s="20" t="s">
        <v>461</v>
      </c>
      <c r="G55" s="21" t="s">
        <v>461</v>
      </c>
      <c r="H55" s="20" t="s">
        <v>462</v>
      </c>
      <c r="I55" s="22">
        <v>20</v>
      </c>
      <c r="J55" s="22">
        <v>0</v>
      </c>
      <c r="K55" s="22">
        <v>21</v>
      </c>
      <c r="L55" s="20" t="s">
        <v>558</v>
      </c>
      <c r="M55" s="20" t="s">
        <v>402</v>
      </c>
      <c r="N55" s="23">
        <v>1.5</v>
      </c>
      <c r="O55" s="23">
        <v>205</v>
      </c>
      <c r="P55" s="20" t="s">
        <v>403</v>
      </c>
      <c r="Q55" s="23">
        <v>69.833333333333329</v>
      </c>
      <c r="R55" s="24">
        <v>73.33</v>
      </c>
      <c r="S55" s="20" t="s">
        <v>559</v>
      </c>
      <c r="T55" s="25">
        <v>43752</v>
      </c>
      <c r="U55" s="25">
        <v>43766</v>
      </c>
      <c r="V55" s="25">
        <v>43766</v>
      </c>
      <c r="W55" s="26">
        <v>44</v>
      </c>
      <c r="X55" s="26">
        <v>10</v>
      </c>
      <c r="Y55" s="27">
        <v>2019</v>
      </c>
      <c r="Z55" s="20" t="s">
        <v>550</v>
      </c>
      <c r="AA55" s="20" t="s">
        <v>551</v>
      </c>
      <c r="AB55" s="20" t="s">
        <v>407</v>
      </c>
      <c r="AC55" s="20" t="s">
        <v>408</v>
      </c>
      <c r="AD55" s="22">
        <v>73.33</v>
      </c>
      <c r="AE55" s="22">
        <v>1</v>
      </c>
      <c r="AF55" s="22">
        <v>1</v>
      </c>
    </row>
    <row r="56" spans="1:32" s="19" customFormat="1" ht="18" customHeight="1" x14ac:dyDescent="0.2">
      <c r="A56" s="20" t="s">
        <v>395</v>
      </c>
      <c r="B56" s="20" t="s">
        <v>560</v>
      </c>
      <c r="C56" s="20" t="s">
        <v>561</v>
      </c>
      <c r="D56" s="20" t="s">
        <v>398</v>
      </c>
      <c r="E56" s="20" t="s">
        <v>41</v>
      </c>
      <c r="F56" s="20" t="s">
        <v>448</v>
      </c>
      <c r="G56" s="21" t="e">
        <v>#N/A</v>
      </c>
      <c r="H56" s="20" t="s">
        <v>400</v>
      </c>
      <c r="I56" s="22">
        <v>24</v>
      </c>
      <c r="J56" s="22">
        <v>0</v>
      </c>
      <c r="K56" s="22">
        <v>23</v>
      </c>
      <c r="L56" s="20" t="s">
        <v>429</v>
      </c>
      <c r="M56" s="20" t="s">
        <v>402</v>
      </c>
      <c r="N56" s="23">
        <v>1</v>
      </c>
      <c r="O56" s="23">
        <v>50</v>
      </c>
      <c r="P56" s="20" t="s">
        <v>403</v>
      </c>
      <c r="Q56" s="23">
        <v>21</v>
      </c>
      <c r="R56" s="24">
        <v>21</v>
      </c>
      <c r="S56" s="20" t="s">
        <v>404</v>
      </c>
      <c r="T56" s="25"/>
      <c r="U56" s="25">
        <v>43763</v>
      </c>
      <c r="V56" s="25">
        <v>43763</v>
      </c>
      <c r="W56" s="26">
        <v>43</v>
      </c>
      <c r="X56" s="26">
        <v>10</v>
      </c>
      <c r="Y56" s="27">
        <v>2019</v>
      </c>
      <c r="Z56" s="20" t="s">
        <v>562</v>
      </c>
      <c r="AA56" s="20" t="s">
        <v>551</v>
      </c>
      <c r="AB56" s="20" t="s">
        <v>563</v>
      </c>
      <c r="AC56" s="20" t="s">
        <v>564</v>
      </c>
      <c r="AD56" s="22">
        <v>21</v>
      </c>
      <c r="AE56" s="22">
        <v>1</v>
      </c>
      <c r="AF56" s="22">
        <v>1</v>
      </c>
    </row>
    <row r="57" spans="1:32" s="19" customFormat="1" ht="18" customHeight="1" x14ac:dyDescent="0.2">
      <c r="A57" s="20" t="s">
        <v>395</v>
      </c>
      <c r="B57" s="20" t="s">
        <v>565</v>
      </c>
      <c r="C57" s="20" t="s">
        <v>566</v>
      </c>
      <c r="D57" s="20" t="s">
        <v>398</v>
      </c>
      <c r="E57" s="20" t="s">
        <v>55</v>
      </c>
      <c r="F57" s="20" t="s">
        <v>428</v>
      </c>
      <c r="G57" s="21" t="s">
        <v>428</v>
      </c>
      <c r="H57" s="20" t="s">
        <v>400</v>
      </c>
      <c r="I57" s="22">
        <v>8</v>
      </c>
      <c r="J57" s="22">
        <v>0</v>
      </c>
      <c r="K57" s="22">
        <v>8</v>
      </c>
      <c r="L57" s="20" t="s">
        <v>420</v>
      </c>
      <c r="M57" s="20" t="s">
        <v>402</v>
      </c>
      <c r="N57" s="23">
        <v>1</v>
      </c>
      <c r="O57" s="23">
        <v>97</v>
      </c>
      <c r="P57" s="20" t="s">
        <v>403</v>
      </c>
      <c r="Q57" s="23">
        <v>13.933333333333334</v>
      </c>
      <c r="R57" s="24">
        <v>13.93</v>
      </c>
      <c r="S57" s="20" t="s">
        <v>404</v>
      </c>
      <c r="T57" s="25">
        <v>43749</v>
      </c>
      <c r="U57" s="25">
        <v>43760</v>
      </c>
      <c r="V57" s="25">
        <v>43760</v>
      </c>
      <c r="W57" s="26">
        <v>43</v>
      </c>
      <c r="X57" s="26">
        <v>10</v>
      </c>
      <c r="Y57" s="27">
        <v>2019</v>
      </c>
      <c r="Z57" s="20" t="s">
        <v>562</v>
      </c>
      <c r="AA57" s="20" t="s">
        <v>551</v>
      </c>
      <c r="AB57" s="20" t="s">
        <v>567</v>
      </c>
      <c r="AC57" s="20" t="s">
        <v>568</v>
      </c>
      <c r="AD57" s="22">
        <v>13.93</v>
      </c>
      <c r="AE57" s="22">
        <v>1</v>
      </c>
      <c r="AF57" s="22">
        <v>1</v>
      </c>
    </row>
    <row r="58" spans="1:32" s="19" customFormat="1" ht="18" customHeight="1" x14ac:dyDescent="0.2">
      <c r="A58" s="20" t="s">
        <v>395</v>
      </c>
      <c r="B58" s="20" t="s">
        <v>569</v>
      </c>
      <c r="C58" s="20" t="s">
        <v>570</v>
      </c>
      <c r="D58" s="20" t="s">
        <v>398</v>
      </c>
      <c r="E58" s="20" t="s">
        <v>72</v>
      </c>
      <c r="F58" s="20" t="s">
        <v>571</v>
      </c>
      <c r="G58" s="21" t="s">
        <v>571</v>
      </c>
      <c r="H58" s="20" t="s">
        <v>400</v>
      </c>
      <c r="I58" s="22">
        <v>10</v>
      </c>
      <c r="J58" s="22">
        <v>0</v>
      </c>
      <c r="K58" s="22">
        <v>10</v>
      </c>
      <c r="L58" s="20" t="s">
        <v>401</v>
      </c>
      <c r="M58" s="20" t="s">
        <v>402</v>
      </c>
      <c r="N58" s="23">
        <v>1.5</v>
      </c>
      <c r="O58" s="23">
        <v>134</v>
      </c>
      <c r="P58" s="20" t="s">
        <v>403</v>
      </c>
      <c r="Q58" s="23">
        <v>23.833333333333332</v>
      </c>
      <c r="R58" s="24">
        <v>23.83</v>
      </c>
      <c r="S58" s="20" t="s">
        <v>404</v>
      </c>
      <c r="T58" s="25">
        <v>43745</v>
      </c>
      <c r="U58" s="25">
        <v>43759</v>
      </c>
      <c r="V58" s="25">
        <v>43759</v>
      </c>
      <c r="W58" s="26">
        <v>43</v>
      </c>
      <c r="X58" s="26">
        <v>10</v>
      </c>
      <c r="Y58" s="27">
        <v>2019</v>
      </c>
      <c r="Z58" s="20" t="s">
        <v>562</v>
      </c>
      <c r="AA58" s="20" t="s">
        <v>551</v>
      </c>
      <c r="AB58" s="20" t="s">
        <v>572</v>
      </c>
      <c r="AC58" s="20" t="s">
        <v>573</v>
      </c>
      <c r="AD58" s="22">
        <v>23.83</v>
      </c>
      <c r="AE58" s="22">
        <v>1</v>
      </c>
      <c r="AF58" s="22">
        <v>1</v>
      </c>
    </row>
    <row r="59" spans="1:32" s="19" customFormat="1" ht="18" customHeight="1" x14ac:dyDescent="0.2">
      <c r="A59" s="20" t="s">
        <v>395</v>
      </c>
      <c r="B59" s="20" t="s">
        <v>574</v>
      </c>
      <c r="C59" s="20" t="s">
        <v>575</v>
      </c>
      <c r="D59" s="20" t="s">
        <v>398</v>
      </c>
      <c r="E59" s="20" t="s">
        <v>9</v>
      </c>
      <c r="F59" s="20" t="s">
        <v>576</v>
      </c>
      <c r="G59" s="21" t="s">
        <v>576</v>
      </c>
      <c r="H59" s="20" t="s">
        <v>452</v>
      </c>
      <c r="I59" s="22">
        <v>5</v>
      </c>
      <c r="J59" s="22">
        <v>0</v>
      </c>
      <c r="K59" s="22">
        <v>5</v>
      </c>
      <c r="L59" s="20" t="s">
        <v>420</v>
      </c>
      <c r="M59" s="20" t="s">
        <v>402</v>
      </c>
      <c r="N59" s="23">
        <v>1.5</v>
      </c>
      <c r="O59" s="23">
        <v>255</v>
      </c>
      <c r="P59" s="20" t="s">
        <v>403</v>
      </c>
      <c r="Q59" s="23">
        <v>22.75</v>
      </c>
      <c r="R59" s="24">
        <v>22.75</v>
      </c>
      <c r="S59" s="20" t="s">
        <v>404</v>
      </c>
      <c r="T59" s="25">
        <v>43745</v>
      </c>
      <c r="U59" s="25">
        <v>43759</v>
      </c>
      <c r="V59" s="25">
        <v>43759</v>
      </c>
      <c r="W59" s="26">
        <v>43</v>
      </c>
      <c r="X59" s="26">
        <v>10</v>
      </c>
      <c r="Y59" s="27">
        <v>2019</v>
      </c>
      <c r="Z59" s="20" t="s">
        <v>562</v>
      </c>
      <c r="AA59" s="20" t="s">
        <v>551</v>
      </c>
      <c r="AB59" s="20" t="s">
        <v>572</v>
      </c>
      <c r="AC59" s="20" t="s">
        <v>573</v>
      </c>
      <c r="AD59" s="22">
        <v>22.75</v>
      </c>
      <c r="AE59" s="22">
        <v>1</v>
      </c>
      <c r="AF59" s="22">
        <v>1</v>
      </c>
    </row>
    <row r="60" spans="1:32" s="19" customFormat="1" ht="18" customHeight="1" x14ac:dyDescent="0.2">
      <c r="A60" s="20" t="s">
        <v>395</v>
      </c>
      <c r="B60" s="20" t="s">
        <v>577</v>
      </c>
      <c r="C60" s="20" t="s">
        <v>578</v>
      </c>
      <c r="D60" s="20" t="s">
        <v>398</v>
      </c>
      <c r="E60" s="20" t="s">
        <v>35</v>
      </c>
      <c r="F60" s="20" t="s">
        <v>428</v>
      </c>
      <c r="G60" s="21" t="s">
        <v>428</v>
      </c>
      <c r="H60" s="20" t="s">
        <v>400</v>
      </c>
      <c r="I60" s="22">
        <v>7</v>
      </c>
      <c r="J60" s="22">
        <v>0</v>
      </c>
      <c r="K60" s="22">
        <v>7</v>
      </c>
      <c r="L60" s="20" t="s">
        <v>401</v>
      </c>
      <c r="M60" s="20" t="s">
        <v>402</v>
      </c>
      <c r="N60" s="23">
        <v>1</v>
      </c>
      <c r="O60" s="23">
        <v>29</v>
      </c>
      <c r="P60" s="20" t="s">
        <v>403</v>
      </c>
      <c r="Q60" s="23">
        <v>4.3833333333333329</v>
      </c>
      <c r="R60" s="24">
        <v>4.38</v>
      </c>
      <c r="S60" s="20" t="s">
        <v>404</v>
      </c>
      <c r="T60" s="25"/>
      <c r="U60" s="25">
        <v>43759</v>
      </c>
      <c r="V60" s="25">
        <v>43759</v>
      </c>
      <c r="W60" s="26">
        <v>43</v>
      </c>
      <c r="X60" s="26">
        <v>10</v>
      </c>
      <c r="Y60" s="27">
        <v>2019</v>
      </c>
      <c r="Z60" s="20" t="s">
        <v>562</v>
      </c>
      <c r="AA60" s="20" t="s">
        <v>551</v>
      </c>
      <c r="AB60" s="20" t="s">
        <v>572</v>
      </c>
      <c r="AC60" s="20" t="s">
        <v>573</v>
      </c>
      <c r="AD60" s="22">
        <v>4.38</v>
      </c>
      <c r="AE60" s="22">
        <v>1</v>
      </c>
      <c r="AF60" s="22">
        <v>1</v>
      </c>
    </row>
    <row r="61" spans="1:32" s="19" customFormat="1" ht="18" customHeight="1" x14ac:dyDescent="0.2">
      <c r="A61" s="20" t="s">
        <v>395</v>
      </c>
      <c r="B61" s="20" t="s">
        <v>579</v>
      </c>
      <c r="C61" s="20" t="s">
        <v>580</v>
      </c>
      <c r="D61" s="20" t="s">
        <v>398</v>
      </c>
      <c r="E61" s="20" t="s">
        <v>12</v>
      </c>
      <c r="F61" s="20" t="s">
        <v>461</v>
      </c>
      <c r="G61" s="21" t="s">
        <v>461</v>
      </c>
      <c r="H61" s="20" t="s">
        <v>462</v>
      </c>
      <c r="I61" s="22">
        <v>20</v>
      </c>
      <c r="J61" s="22">
        <v>0</v>
      </c>
      <c r="K61" s="22">
        <v>20</v>
      </c>
      <c r="L61" s="20" t="s">
        <v>558</v>
      </c>
      <c r="M61" s="20" t="s">
        <v>402</v>
      </c>
      <c r="N61" s="23">
        <v>1.5</v>
      </c>
      <c r="O61" s="23">
        <v>205</v>
      </c>
      <c r="P61" s="20" t="s">
        <v>403</v>
      </c>
      <c r="Q61" s="23">
        <v>69.833333333333329</v>
      </c>
      <c r="R61" s="24">
        <v>69.83</v>
      </c>
      <c r="S61" s="20" t="s">
        <v>404</v>
      </c>
      <c r="T61" s="25">
        <v>43734</v>
      </c>
      <c r="U61" s="25">
        <v>43756</v>
      </c>
      <c r="V61" s="25">
        <v>43756</v>
      </c>
      <c r="W61" s="26">
        <v>42</v>
      </c>
      <c r="X61" s="26">
        <v>10</v>
      </c>
      <c r="Y61" s="27">
        <v>2019</v>
      </c>
      <c r="Z61" s="20" t="s">
        <v>581</v>
      </c>
      <c r="AA61" s="20" t="s">
        <v>551</v>
      </c>
      <c r="AB61" s="20" t="s">
        <v>567</v>
      </c>
      <c r="AC61" s="20" t="s">
        <v>568</v>
      </c>
      <c r="AD61" s="22">
        <v>69.83</v>
      </c>
      <c r="AE61" s="22">
        <v>1</v>
      </c>
      <c r="AF61" s="22">
        <v>1</v>
      </c>
    </row>
    <row r="62" spans="1:32" s="19" customFormat="1" ht="18" customHeight="1" x14ac:dyDescent="0.2">
      <c r="A62" s="20" t="s">
        <v>395</v>
      </c>
      <c r="B62" s="20" t="s">
        <v>582</v>
      </c>
      <c r="C62" s="20" t="s">
        <v>583</v>
      </c>
      <c r="D62" s="20" t="s">
        <v>398</v>
      </c>
      <c r="E62" s="20" t="s">
        <v>27</v>
      </c>
      <c r="F62" s="20" t="s">
        <v>494</v>
      </c>
      <c r="G62" s="21" t="e">
        <v>#N/A</v>
      </c>
      <c r="H62" s="20" t="s">
        <v>495</v>
      </c>
      <c r="I62" s="22">
        <v>6</v>
      </c>
      <c r="J62" s="22">
        <v>0</v>
      </c>
      <c r="K62" s="22">
        <v>0</v>
      </c>
      <c r="L62" s="20" t="s">
        <v>434</v>
      </c>
      <c r="M62" s="20" t="s">
        <v>402</v>
      </c>
      <c r="N62" s="23">
        <v>2</v>
      </c>
      <c r="O62" s="23">
        <v>48</v>
      </c>
      <c r="P62" s="20" t="s">
        <v>403</v>
      </c>
      <c r="Q62" s="23">
        <v>6.8</v>
      </c>
      <c r="R62" s="24">
        <v>6.8</v>
      </c>
      <c r="S62" s="20" t="s">
        <v>404</v>
      </c>
      <c r="T62" s="25">
        <v>43718</v>
      </c>
      <c r="U62" s="25">
        <v>43755</v>
      </c>
      <c r="V62" s="25">
        <v>43755</v>
      </c>
      <c r="W62" s="26">
        <v>42</v>
      </c>
      <c r="X62" s="26">
        <v>10</v>
      </c>
      <c r="Y62" s="27">
        <v>2019</v>
      </c>
      <c r="Z62" s="20" t="s">
        <v>581</v>
      </c>
      <c r="AA62" s="20" t="s">
        <v>551</v>
      </c>
      <c r="AB62" s="20" t="s">
        <v>572</v>
      </c>
      <c r="AC62" s="20" t="s">
        <v>573</v>
      </c>
      <c r="AD62" s="22">
        <v>6.8</v>
      </c>
      <c r="AE62" s="22">
        <v>1</v>
      </c>
      <c r="AF62" s="22">
        <v>1</v>
      </c>
    </row>
    <row r="63" spans="1:32" s="19" customFormat="1" ht="18" customHeight="1" x14ac:dyDescent="0.2">
      <c r="A63" s="20" t="s">
        <v>395</v>
      </c>
      <c r="B63" s="20" t="s">
        <v>584</v>
      </c>
      <c r="C63" s="20" t="s">
        <v>585</v>
      </c>
      <c r="D63" s="20" t="s">
        <v>398</v>
      </c>
      <c r="E63" s="20" t="s">
        <v>56</v>
      </c>
      <c r="F63" s="20" t="s">
        <v>428</v>
      </c>
      <c r="G63" s="21" t="s">
        <v>428</v>
      </c>
      <c r="H63" s="20" t="s">
        <v>400</v>
      </c>
      <c r="I63" s="22">
        <v>4</v>
      </c>
      <c r="J63" s="22">
        <v>0</v>
      </c>
      <c r="K63" s="22">
        <v>4</v>
      </c>
      <c r="L63" s="20" t="s">
        <v>420</v>
      </c>
      <c r="M63" s="20" t="s">
        <v>402</v>
      </c>
      <c r="N63" s="23">
        <v>1</v>
      </c>
      <c r="O63" s="23">
        <v>80</v>
      </c>
      <c r="P63" s="20" t="s">
        <v>403</v>
      </c>
      <c r="Q63" s="23">
        <v>6.333333333333333</v>
      </c>
      <c r="R63" s="24">
        <v>6.33</v>
      </c>
      <c r="S63" s="20" t="s">
        <v>404</v>
      </c>
      <c r="T63" s="25">
        <v>43724</v>
      </c>
      <c r="U63" s="25">
        <v>43755</v>
      </c>
      <c r="V63" s="25">
        <v>43755</v>
      </c>
      <c r="W63" s="26">
        <v>42</v>
      </c>
      <c r="X63" s="26">
        <v>10</v>
      </c>
      <c r="Y63" s="27">
        <v>2019</v>
      </c>
      <c r="Z63" s="20" t="s">
        <v>581</v>
      </c>
      <c r="AA63" s="20" t="s">
        <v>551</v>
      </c>
      <c r="AB63" s="20" t="s">
        <v>567</v>
      </c>
      <c r="AC63" s="20" t="s">
        <v>568</v>
      </c>
      <c r="AD63" s="22">
        <v>6.33</v>
      </c>
      <c r="AE63" s="22">
        <v>1</v>
      </c>
      <c r="AF63" s="22">
        <v>1</v>
      </c>
    </row>
    <row r="64" spans="1:32" s="19" customFormat="1" ht="18" customHeight="1" x14ac:dyDescent="0.2">
      <c r="A64" s="20" t="s">
        <v>395</v>
      </c>
      <c r="B64" s="20" t="s">
        <v>586</v>
      </c>
      <c r="C64" s="20" t="s">
        <v>587</v>
      </c>
      <c r="D64" s="20" t="s">
        <v>398</v>
      </c>
      <c r="E64" s="20" t="s">
        <v>15</v>
      </c>
      <c r="F64" s="20" t="s">
        <v>525</v>
      </c>
      <c r="G64" s="21" t="s">
        <v>525</v>
      </c>
      <c r="H64" s="20" t="s">
        <v>452</v>
      </c>
      <c r="I64" s="22">
        <v>10</v>
      </c>
      <c r="J64" s="22">
        <v>0</v>
      </c>
      <c r="K64" s="22">
        <v>10</v>
      </c>
      <c r="L64" s="20" t="s">
        <v>429</v>
      </c>
      <c r="M64" s="20" t="s">
        <v>402</v>
      </c>
      <c r="N64" s="23">
        <v>1.5</v>
      </c>
      <c r="O64" s="23">
        <v>257</v>
      </c>
      <c r="P64" s="20" t="s">
        <v>403</v>
      </c>
      <c r="Q64" s="23">
        <v>44.333333333333336</v>
      </c>
      <c r="R64" s="24">
        <v>44.33</v>
      </c>
      <c r="S64" s="20" t="s">
        <v>404</v>
      </c>
      <c r="T64" s="25">
        <v>43704</v>
      </c>
      <c r="U64" s="25">
        <v>43755</v>
      </c>
      <c r="V64" s="25">
        <v>43755</v>
      </c>
      <c r="W64" s="26">
        <v>42</v>
      </c>
      <c r="X64" s="26">
        <v>10</v>
      </c>
      <c r="Y64" s="27">
        <v>2019</v>
      </c>
      <c r="Z64" s="20" t="s">
        <v>581</v>
      </c>
      <c r="AA64" s="20" t="s">
        <v>551</v>
      </c>
      <c r="AB64" s="20" t="s">
        <v>567</v>
      </c>
      <c r="AC64" s="20" t="s">
        <v>568</v>
      </c>
      <c r="AD64" s="22">
        <v>44.33</v>
      </c>
      <c r="AE64" s="22">
        <v>1</v>
      </c>
      <c r="AF64" s="22">
        <v>1</v>
      </c>
    </row>
    <row r="65" spans="1:32" s="19" customFormat="1" ht="18" customHeight="1" x14ac:dyDescent="0.2">
      <c r="A65" s="20" t="s">
        <v>395</v>
      </c>
      <c r="B65" s="20" t="s">
        <v>588</v>
      </c>
      <c r="C65" s="20" t="s">
        <v>589</v>
      </c>
      <c r="D65" s="20" t="s">
        <v>398</v>
      </c>
      <c r="E65" s="20" t="s">
        <v>53</v>
      </c>
      <c r="F65" s="20" t="s">
        <v>428</v>
      </c>
      <c r="G65" s="21" t="s">
        <v>428</v>
      </c>
      <c r="H65" s="20" t="s">
        <v>400</v>
      </c>
      <c r="I65" s="22">
        <v>10</v>
      </c>
      <c r="J65" s="22">
        <v>0</v>
      </c>
      <c r="K65" s="22">
        <v>10</v>
      </c>
      <c r="L65" s="20" t="s">
        <v>420</v>
      </c>
      <c r="M65" s="20" t="s">
        <v>402</v>
      </c>
      <c r="N65" s="23">
        <v>1.5</v>
      </c>
      <c r="O65" s="23">
        <v>95</v>
      </c>
      <c r="P65" s="20" t="s">
        <v>403</v>
      </c>
      <c r="Q65" s="23">
        <v>17.333333333333336</v>
      </c>
      <c r="R65" s="24">
        <v>17.330000000000002</v>
      </c>
      <c r="S65" s="20" t="s">
        <v>404</v>
      </c>
      <c r="T65" s="25">
        <v>43734</v>
      </c>
      <c r="U65" s="25">
        <v>43755</v>
      </c>
      <c r="V65" s="25">
        <v>43755</v>
      </c>
      <c r="W65" s="26">
        <v>42</v>
      </c>
      <c r="X65" s="26">
        <v>10</v>
      </c>
      <c r="Y65" s="27">
        <v>2019</v>
      </c>
      <c r="Z65" s="20" t="s">
        <v>581</v>
      </c>
      <c r="AA65" s="20" t="s">
        <v>551</v>
      </c>
      <c r="AB65" s="20" t="s">
        <v>572</v>
      </c>
      <c r="AC65" s="20" t="s">
        <v>573</v>
      </c>
      <c r="AD65" s="22">
        <v>17.330000000000002</v>
      </c>
      <c r="AE65" s="22">
        <v>1</v>
      </c>
      <c r="AF65" s="22">
        <v>1</v>
      </c>
    </row>
    <row r="66" spans="1:32" s="19" customFormat="1" ht="18" customHeight="1" x14ac:dyDescent="0.2">
      <c r="A66" s="20" t="s">
        <v>395</v>
      </c>
      <c r="B66" s="20" t="s">
        <v>590</v>
      </c>
      <c r="C66" s="20" t="s">
        <v>591</v>
      </c>
      <c r="D66" s="20" t="s">
        <v>398</v>
      </c>
      <c r="E66" s="20" t="s">
        <v>42</v>
      </c>
      <c r="F66" s="20" t="s">
        <v>448</v>
      </c>
      <c r="G66" s="21" t="s">
        <v>448</v>
      </c>
      <c r="H66" s="20" t="s">
        <v>400</v>
      </c>
      <c r="I66" s="22">
        <v>54</v>
      </c>
      <c r="J66" s="22">
        <v>0</v>
      </c>
      <c r="K66" s="22">
        <v>54</v>
      </c>
      <c r="L66" s="20" t="s">
        <v>429</v>
      </c>
      <c r="M66" s="20" t="s">
        <v>402</v>
      </c>
      <c r="N66" s="23">
        <v>1</v>
      </c>
      <c r="O66" s="23">
        <v>45</v>
      </c>
      <c r="P66" s="20" t="s">
        <v>403</v>
      </c>
      <c r="Q66" s="23">
        <v>41.5</v>
      </c>
      <c r="R66" s="24">
        <v>41.5</v>
      </c>
      <c r="S66" s="20" t="s">
        <v>404</v>
      </c>
      <c r="T66" s="25"/>
      <c r="U66" s="25">
        <v>43754</v>
      </c>
      <c r="V66" s="25">
        <v>43754</v>
      </c>
      <c r="W66" s="26">
        <v>42</v>
      </c>
      <c r="X66" s="26">
        <v>10</v>
      </c>
      <c r="Y66" s="27">
        <v>2019</v>
      </c>
      <c r="Z66" s="20" t="s">
        <v>581</v>
      </c>
      <c r="AA66" s="20" t="s">
        <v>551</v>
      </c>
      <c r="AB66" s="20" t="s">
        <v>592</v>
      </c>
      <c r="AC66" s="20" t="s">
        <v>593</v>
      </c>
      <c r="AD66" s="22">
        <v>41.5</v>
      </c>
      <c r="AE66" s="22">
        <v>1</v>
      </c>
      <c r="AF66" s="22">
        <v>1</v>
      </c>
    </row>
    <row r="67" spans="1:32" s="19" customFormat="1" ht="18" customHeight="1" x14ac:dyDescent="0.2">
      <c r="A67" s="20" t="s">
        <v>395</v>
      </c>
      <c r="B67" s="20" t="s">
        <v>594</v>
      </c>
      <c r="C67" s="20" t="s">
        <v>595</v>
      </c>
      <c r="D67" s="20" t="s">
        <v>398</v>
      </c>
      <c r="E67" s="20" t="s">
        <v>59</v>
      </c>
      <c r="F67" s="20" t="s">
        <v>445</v>
      </c>
      <c r="G67" s="21" t="s">
        <v>445</v>
      </c>
      <c r="H67" s="20" t="s">
        <v>400</v>
      </c>
      <c r="I67" s="22">
        <v>14</v>
      </c>
      <c r="J67" s="22">
        <v>0</v>
      </c>
      <c r="K67" s="22">
        <v>14</v>
      </c>
      <c r="L67" s="20" t="s">
        <v>434</v>
      </c>
      <c r="M67" s="20" t="s">
        <v>402</v>
      </c>
      <c r="N67" s="23">
        <v>1</v>
      </c>
      <c r="O67" s="23">
        <v>33</v>
      </c>
      <c r="P67" s="20" t="s">
        <v>403</v>
      </c>
      <c r="Q67" s="23">
        <v>8.6999999999999993</v>
      </c>
      <c r="R67" s="24">
        <v>8.7000000000000011</v>
      </c>
      <c r="S67" s="20" t="s">
        <v>404</v>
      </c>
      <c r="T67" s="25"/>
      <c r="U67" s="25">
        <v>43752</v>
      </c>
      <c r="V67" s="25">
        <v>43752</v>
      </c>
      <c r="W67" s="26">
        <v>42</v>
      </c>
      <c r="X67" s="26">
        <v>10</v>
      </c>
      <c r="Y67" s="27">
        <v>2019</v>
      </c>
      <c r="Z67" s="20" t="s">
        <v>581</v>
      </c>
      <c r="AA67" s="20" t="s">
        <v>551</v>
      </c>
      <c r="AB67" s="20" t="s">
        <v>567</v>
      </c>
      <c r="AC67" s="20" t="s">
        <v>568</v>
      </c>
      <c r="AD67" s="22">
        <v>8.7000000000000011</v>
      </c>
      <c r="AE67" s="22">
        <v>1</v>
      </c>
      <c r="AF67" s="22">
        <v>1</v>
      </c>
    </row>
    <row r="68" spans="1:32" s="19" customFormat="1" ht="18" customHeight="1" x14ac:dyDescent="0.2">
      <c r="A68" s="20" t="s">
        <v>395</v>
      </c>
      <c r="B68" s="20" t="s">
        <v>596</v>
      </c>
      <c r="C68" s="20" t="s">
        <v>597</v>
      </c>
      <c r="D68" s="20" t="s">
        <v>398</v>
      </c>
      <c r="E68" s="20" t="s">
        <v>24</v>
      </c>
      <c r="F68" s="20" t="s">
        <v>598</v>
      </c>
      <c r="G68" s="21" t="s">
        <v>598</v>
      </c>
      <c r="H68" s="20" t="s">
        <v>495</v>
      </c>
      <c r="I68" s="22">
        <v>45</v>
      </c>
      <c r="J68" s="22">
        <v>0</v>
      </c>
      <c r="K68" s="22">
        <v>45</v>
      </c>
      <c r="L68" s="20" t="s">
        <v>420</v>
      </c>
      <c r="M68" s="20" t="s">
        <v>402</v>
      </c>
      <c r="N68" s="23">
        <v>1.5</v>
      </c>
      <c r="O68" s="23">
        <v>60</v>
      </c>
      <c r="P68" s="20" t="s">
        <v>403</v>
      </c>
      <c r="Q68" s="23">
        <v>46.5</v>
      </c>
      <c r="R68" s="24">
        <v>46.5</v>
      </c>
      <c r="S68" s="20" t="s">
        <v>404</v>
      </c>
      <c r="T68" s="25">
        <v>43707</v>
      </c>
      <c r="U68" s="25">
        <v>43749</v>
      </c>
      <c r="V68" s="25">
        <v>43749</v>
      </c>
      <c r="W68" s="26">
        <v>41</v>
      </c>
      <c r="X68" s="26">
        <v>10</v>
      </c>
      <c r="Y68" s="27">
        <v>2019</v>
      </c>
      <c r="Z68" s="20" t="s">
        <v>599</v>
      </c>
      <c r="AA68" s="20" t="s">
        <v>551</v>
      </c>
      <c r="AB68" s="20" t="s">
        <v>567</v>
      </c>
      <c r="AC68" s="20" t="s">
        <v>568</v>
      </c>
      <c r="AD68" s="22">
        <v>46.5</v>
      </c>
      <c r="AE68" s="22">
        <v>1</v>
      </c>
      <c r="AF68" s="22">
        <v>1</v>
      </c>
    </row>
    <row r="69" spans="1:32" s="19" customFormat="1" ht="18" customHeight="1" x14ac:dyDescent="0.2">
      <c r="A69" s="20" t="s">
        <v>395</v>
      </c>
      <c r="B69" s="20" t="s">
        <v>600</v>
      </c>
      <c r="C69" s="20" t="s">
        <v>601</v>
      </c>
      <c r="D69" s="20" t="s">
        <v>398</v>
      </c>
      <c r="E69" s="20" t="s">
        <v>38</v>
      </c>
      <c r="F69" s="20" t="s">
        <v>428</v>
      </c>
      <c r="G69" s="21" t="s">
        <v>428</v>
      </c>
      <c r="H69" s="20" t="s">
        <v>400</v>
      </c>
      <c r="I69" s="22">
        <v>4</v>
      </c>
      <c r="J69" s="22">
        <v>0</v>
      </c>
      <c r="K69" s="22">
        <v>4</v>
      </c>
      <c r="L69" s="20" t="s">
        <v>401</v>
      </c>
      <c r="M69" s="20" t="s">
        <v>402</v>
      </c>
      <c r="N69" s="23">
        <v>2</v>
      </c>
      <c r="O69" s="23">
        <v>50</v>
      </c>
      <c r="P69" s="20" t="s">
        <v>403</v>
      </c>
      <c r="Q69" s="23">
        <v>5.3333333333333339</v>
      </c>
      <c r="R69" s="24">
        <v>5.33</v>
      </c>
      <c r="S69" s="20" t="s">
        <v>404</v>
      </c>
      <c r="T69" s="25"/>
      <c r="U69" s="25">
        <v>43749</v>
      </c>
      <c r="V69" s="25">
        <v>43749</v>
      </c>
      <c r="W69" s="26">
        <v>41</v>
      </c>
      <c r="X69" s="26">
        <v>10</v>
      </c>
      <c r="Y69" s="27">
        <v>2019</v>
      </c>
      <c r="Z69" s="20" t="s">
        <v>599</v>
      </c>
      <c r="AA69" s="20" t="s">
        <v>551</v>
      </c>
      <c r="AB69" s="20" t="s">
        <v>572</v>
      </c>
      <c r="AC69" s="20" t="s">
        <v>573</v>
      </c>
      <c r="AD69" s="22">
        <v>5.33</v>
      </c>
      <c r="AE69" s="22">
        <v>1</v>
      </c>
      <c r="AF69" s="22">
        <v>1</v>
      </c>
    </row>
    <row r="70" spans="1:32" s="19" customFormat="1" ht="18" customHeight="1" x14ac:dyDescent="0.2">
      <c r="A70" s="20" t="s">
        <v>395</v>
      </c>
      <c r="B70" s="20" t="s">
        <v>602</v>
      </c>
      <c r="C70" s="20" t="s">
        <v>603</v>
      </c>
      <c r="D70" s="20" t="s">
        <v>398</v>
      </c>
      <c r="E70" s="20" t="s">
        <v>42</v>
      </c>
      <c r="F70" s="20" t="s">
        <v>448</v>
      </c>
      <c r="G70" s="21" t="s">
        <v>448</v>
      </c>
      <c r="H70" s="20" t="s">
        <v>400</v>
      </c>
      <c r="I70" s="22">
        <v>54</v>
      </c>
      <c r="J70" s="22">
        <v>0</v>
      </c>
      <c r="K70" s="22">
        <v>54</v>
      </c>
      <c r="L70" s="20" t="s">
        <v>429</v>
      </c>
      <c r="M70" s="20" t="s">
        <v>402</v>
      </c>
      <c r="N70" s="23">
        <v>1</v>
      </c>
      <c r="O70" s="23">
        <v>45</v>
      </c>
      <c r="P70" s="20" t="s">
        <v>403</v>
      </c>
      <c r="Q70" s="23">
        <v>41.5</v>
      </c>
      <c r="R70" s="24">
        <v>41.5</v>
      </c>
      <c r="S70" s="20" t="s">
        <v>404</v>
      </c>
      <c r="T70" s="25"/>
      <c r="U70" s="25">
        <v>43749</v>
      </c>
      <c r="V70" s="25">
        <v>43749</v>
      </c>
      <c r="W70" s="26">
        <v>41</v>
      </c>
      <c r="X70" s="26">
        <v>10</v>
      </c>
      <c r="Y70" s="27">
        <v>2019</v>
      </c>
      <c r="Z70" s="20" t="s">
        <v>599</v>
      </c>
      <c r="AA70" s="20" t="s">
        <v>551</v>
      </c>
      <c r="AB70" s="20" t="s">
        <v>592</v>
      </c>
      <c r="AC70" s="20" t="s">
        <v>593</v>
      </c>
      <c r="AD70" s="22">
        <v>41.5</v>
      </c>
      <c r="AE70" s="22">
        <v>1</v>
      </c>
      <c r="AF70" s="22">
        <v>1</v>
      </c>
    </row>
    <row r="71" spans="1:32" s="19" customFormat="1" ht="18" customHeight="1" x14ac:dyDescent="0.2">
      <c r="A71" s="20" t="s">
        <v>395</v>
      </c>
      <c r="B71" s="20" t="s">
        <v>604</v>
      </c>
      <c r="C71" s="20" t="s">
        <v>605</v>
      </c>
      <c r="D71" s="20" t="s">
        <v>398</v>
      </c>
      <c r="E71" s="20" t="s">
        <v>43</v>
      </c>
      <c r="F71" s="20" t="s">
        <v>448</v>
      </c>
      <c r="G71" s="21" t="s">
        <v>448</v>
      </c>
      <c r="H71" s="20" t="s">
        <v>400</v>
      </c>
      <c r="I71" s="22">
        <v>52</v>
      </c>
      <c r="J71" s="22">
        <v>0</v>
      </c>
      <c r="K71" s="22">
        <v>51</v>
      </c>
      <c r="L71" s="20" t="s">
        <v>401</v>
      </c>
      <c r="M71" s="20" t="s">
        <v>402</v>
      </c>
      <c r="N71" s="23">
        <v>1</v>
      </c>
      <c r="O71" s="23">
        <v>46</v>
      </c>
      <c r="P71" s="20" t="s">
        <v>403</v>
      </c>
      <c r="Q71" s="23">
        <v>40.866666666666667</v>
      </c>
      <c r="R71" s="24">
        <v>40.869999999999997</v>
      </c>
      <c r="S71" s="20" t="s">
        <v>404</v>
      </c>
      <c r="T71" s="25"/>
      <c r="U71" s="25">
        <v>43747</v>
      </c>
      <c r="V71" s="25">
        <v>43747</v>
      </c>
      <c r="W71" s="26">
        <v>41</v>
      </c>
      <c r="X71" s="26">
        <v>10</v>
      </c>
      <c r="Y71" s="27">
        <v>2019</v>
      </c>
      <c r="Z71" s="20" t="s">
        <v>599</v>
      </c>
      <c r="AA71" s="20" t="s">
        <v>551</v>
      </c>
      <c r="AB71" s="20" t="s">
        <v>592</v>
      </c>
      <c r="AC71" s="20" t="s">
        <v>593</v>
      </c>
      <c r="AD71" s="22">
        <v>40.869999999999997</v>
      </c>
      <c r="AE71" s="22">
        <v>1</v>
      </c>
      <c r="AF71" s="22">
        <v>1</v>
      </c>
    </row>
    <row r="72" spans="1:32" s="19" customFormat="1" ht="18" customHeight="1" x14ac:dyDescent="0.2">
      <c r="A72" s="20" t="s">
        <v>395</v>
      </c>
      <c r="B72" s="20" t="s">
        <v>606</v>
      </c>
      <c r="C72" s="20" t="s">
        <v>607</v>
      </c>
      <c r="D72" s="20" t="s">
        <v>398</v>
      </c>
      <c r="E72" s="20" t="s">
        <v>16</v>
      </c>
      <c r="F72" s="20" t="s">
        <v>451</v>
      </c>
      <c r="G72" s="21" t="s">
        <v>451</v>
      </c>
      <c r="H72" s="20" t="s">
        <v>452</v>
      </c>
      <c r="I72" s="22">
        <v>10</v>
      </c>
      <c r="J72" s="22">
        <v>0</v>
      </c>
      <c r="K72" s="22">
        <v>10</v>
      </c>
      <c r="L72" s="20" t="s">
        <v>420</v>
      </c>
      <c r="M72" s="20" t="s">
        <v>402</v>
      </c>
      <c r="N72" s="23">
        <v>1.5</v>
      </c>
      <c r="O72" s="23">
        <v>259</v>
      </c>
      <c r="P72" s="20" t="s">
        <v>403</v>
      </c>
      <c r="Q72" s="23">
        <v>44.666666666666664</v>
      </c>
      <c r="R72" s="24">
        <v>44.67</v>
      </c>
      <c r="S72" s="20" t="s">
        <v>404</v>
      </c>
      <c r="T72" s="25">
        <v>43726</v>
      </c>
      <c r="U72" s="25">
        <v>43745</v>
      </c>
      <c r="V72" s="25">
        <v>43745</v>
      </c>
      <c r="W72" s="26">
        <v>41</v>
      </c>
      <c r="X72" s="26">
        <v>10</v>
      </c>
      <c r="Y72" s="27">
        <v>2019</v>
      </c>
      <c r="Z72" s="20" t="s">
        <v>599</v>
      </c>
      <c r="AA72" s="20" t="s">
        <v>551</v>
      </c>
      <c r="AB72" s="20" t="s">
        <v>567</v>
      </c>
      <c r="AC72" s="20" t="s">
        <v>568</v>
      </c>
      <c r="AD72" s="22">
        <v>44.67</v>
      </c>
      <c r="AE72" s="22">
        <v>1</v>
      </c>
      <c r="AF72" s="22">
        <v>1</v>
      </c>
    </row>
    <row r="73" spans="1:32" s="19" customFormat="1" ht="18" customHeight="1" x14ac:dyDescent="0.2">
      <c r="A73" s="20" t="s">
        <v>395</v>
      </c>
      <c r="B73" s="20" t="s">
        <v>608</v>
      </c>
      <c r="C73" s="20" t="s">
        <v>609</v>
      </c>
      <c r="D73" s="20" t="s">
        <v>398</v>
      </c>
      <c r="E73" s="20" t="s">
        <v>63</v>
      </c>
      <c r="F73" s="20" t="s">
        <v>445</v>
      </c>
      <c r="G73" s="21" t="s">
        <v>445</v>
      </c>
      <c r="H73" s="20" t="s">
        <v>400</v>
      </c>
      <c r="I73" s="22">
        <v>7</v>
      </c>
      <c r="J73" s="22">
        <v>0</v>
      </c>
      <c r="K73" s="22">
        <v>7</v>
      </c>
      <c r="L73" s="20" t="s">
        <v>434</v>
      </c>
      <c r="M73" s="20" t="s">
        <v>402</v>
      </c>
      <c r="N73" s="23">
        <v>1</v>
      </c>
      <c r="O73" s="23">
        <v>31</v>
      </c>
      <c r="P73" s="20" t="s">
        <v>403</v>
      </c>
      <c r="Q73" s="23">
        <v>4.6166666666666671</v>
      </c>
      <c r="R73" s="24">
        <v>4.62</v>
      </c>
      <c r="S73" s="20" t="s">
        <v>404</v>
      </c>
      <c r="T73" s="25"/>
      <c r="U73" s="25">
        <v>43742</v>
      </c>
      <c r="V73" s="25">
        <v>43742</v>
      </c>
      <c r="W73" s="26">
        <v>40</v>
      </c>
      <c r="X73" s="26">
        <v>10</v>
      </c>
      <c r="Y73" s="27">
        <v>2019</v>
      </c>
      <c r="Z73" s="20" t="s">
        <v>610</v>
      </c>
      <c r="AA73" s="20" t="s">
        <v>551</v>
      </c>
      <c r="AB73" s="20" t="s">
        <v>572</v>
      </c>
      <c r="AC73" s="20" t="s">
        <v>573</v>
      </c>
      <c r="AD73" s="22">
        <v>4.62</v>
      </c>
      <c r="AE73" s="22">
        <v>1</v>
      </c>
      <c r="AF73" s="22">
        <v>1</v>
      </c>
    </row>
    <row r="74" spans="1:32" s="19" customFormat="1" ht="18" customHeight="1" x14ac:dyDescent="0.2">
      <c r="A74" s="20" t="s">
        <v>395</v>
      </c>
      <c r="B74" s="20" t="s">
        <v>611</v>
      </c>
      <c r="C74" s="20" t="s">
        <v>612</v>
      </c>
      <c r="D74" s="20" t="s">
        <v>398</v>
      </c>
      <c r="E74" s="20" t="s">
        <v>57</v>
      </c>
      <c r="F74" s="20" t="s">
        <v>433</v>
      </c>
      <c r="G74" s="21" t="s">
        <v>433</v>
      </c>
      <c r="H74" s="20" t="s">
        <v>400</v>
      </c>
      <c r="I74" s="22">
        <v>2</v>
      </c>
      <c r="J74" s="22">
        <v>0</v>
      </c>
      <c r="K74" s="22">
        <v>2</v>
      </c>
      <c r="L74" s="20" t="s">
        <v>434</v>
      </c>
      <c r="M74" s="20" t="s">
        <v>402</v>
      </c>
      <c r="N74" s="23">
        <v>1</v>
      </c>
      <c r="O74" s="23">
        <v>33</v>
      </c>
      <c r="P74" s="20" t="s">
        <v>403</v>
      </c>
      <c r="Q74" s="23">
        <v>2.1</v>
      </c>
      <c r="R74" s="24">
        <v>2.1</v>
      </c>
      <c r="S74" s="20" t="s">
        <v>404</v>
      </c>
      <c r="T74" s="25">
        <v>43707</v>
      </c>
      <c r="U74" s="25">
        <v>43741</v>
      </c>
      <c r="V74" s="25">
        <v>43741</v>
      </c>
      <c r="W74" s="26">
        <v>40</v>
      </c>
      <c r="X74" s="26">
        <v>10</v>
      </c>
      <c r="Y74" s="27">
        <v>2019</v>
      </c>
      <c r="Z74" s="20" t="s">
        <v>610</v>
      </c>
      <c r="AA74" s="20" t="s">
        <v>551</v>
      </c>
      <c r="AB74" s="20" t="s">
        <v>572</v>
      </c>
      <c r="AC74" s="20" t="s">
        <v>573</v>
      </c>
      <c r="AD74" s="22">
        <v>2.1</v>
      </c>
      <c r="AE74" s="22">
        <v>1</v>
      </c>
      <c r="AF74" s="22">
        <v>1</v>
      </c>
    </row>
    <row r="75" spans="1:32" s="19" customFormat="1" ht="18" customHeight="1" x14ac:dyDescent="0.2">
      <c r="A75" s="20" t="s">
        <v>395</v>
      </c>
      <c r="B75" s="20" t="s">
        <v>613</v>
      </c>
      <c r="C75" s="20" t="s">
        <v>614</v>
      </c>
      <c r="D75" s="20" t="s">
        <v>398</v>
      </c>
      <c r="E75" s="20" t="s">
        <v>60</v>
      </c>
      <c r="F75" s="20" t="s">
        <v>433</v>
      </c>
      <c r="G75" s="21" t="s">
        <v>433</v>
      </c>
      <c r="H75" s="20" t="s">
        <v>400</v>
      </c>
      <c r="I75" s="22">
        <v>2</v>
      </c>
      <c r="J75" s="22">
        <v>0</v>
      </c>
      <c r="K75" s="22">
        <v>2</v>
      </c>
      <c r="L75" s="20" t="s">
        <v>434</v>
      </c>
      <c r="M75" s="20" t="s">
        <v>402</v>
      </c>
      <c r="N75" s="23">
        <v>1</v>
      </c>
      <c r="O75" s="23">
        <v>31</v>
      </c>
      <c r="P75" s="20" t="s">
        <v>403</v>
      </c>
      <c r="Q75" s="23">
        <v>2.0333333333333332</v>
      </c>
      <c r="R75" s="24">
        <v>2.0300000000000002</v>
      </c>
      <c r="S75" s="20" t="s">
        <v>404</v>
      </c>
      <c r="T75" s="25">
        <v>43707</v>
      </c>
      <c r="U75" s="25">
        <v>43741</v>
      </c>
      <c r="V75" s="25">
        <v>43741</v>
      </c>
      <c r="W75" s="26">
        <v>40</v>
      </c>
      <c r="X75" s="26">
        <v>10</v>
      </c>
      <c r="Y75" s="27">
        <v>2019</v>
      </c>
      <c r="Z75" s="20" t="s">
        <v>610</v>
      </c>
      <c r="AA75" s="20" t="s">
        <v>551</v>
      </c>
      <c r="AB75" s="20" t="s">
        <v>572</v>
      </c>
      <c r="AC75" s="20" t="s">
        <v>573</v>
      </c>
      <c r="AD75" s="22">
        <v>2.0300000000000002</v>
      </c>
      <c r="AE75" s="22">
        <v>1</v>
      </c>
      <c r="AF75" s="22">
        <v>1</v>
      </c>
    </row>
    <row r="76" spans="1:32" s="19" customFormat="1" ht="18" customHeight="1" x14ac:dyDescent="0.2">
      <c r="A76" s="20" t="s">
        <v>395</v>
      </c>
      <c r="B76" s="20" t="s">
        <v>615</v>
      </c>
      <c r="C76" s="20" t="s">
        <v>616</v>
      </c>
      <c r="D76" s="20" t="s">
        <v>398</v>
      </c>
      <c r="E76" s="20" t="s">
        <v>62</v>
      </c>
      <c r="F76" s="20" t="s">
        <v>433</v>
      </c>
      <c r="G76" s="21" t="s">
        <v>433</v>
      </c>
      <c r="H76" s="20" t="s">
        <v>400</v>
      </c>
      <c r="I76" s="22">
        <v>2</v>
      </c>
      <c r="J76" s="22">
        <v>0</v>
      </c>
      <c r="K76" s="22">
        <v>2</v>
      </c>
      <c r="L76" s="20" t="s">
        <v>434</v>
      </c>
      <c r="M76" s="20" t="s">
        <v>402</v>
      </c>
      <c r="N76" s="23">
        <v>1</v>
      </c>
      <c r="O76" s="23">
        <v>31</v>
      </c>
      <c r="P76" s="20" t="s">
        <v>403</v>
      </c>
      <c r="Q76" s="23">
        <v>2.0333333333333332</v>
      </c>
      <c r="R76" s="24">
        <v>2.0300000000000002</v>
      </c>
      <c r="S76" s="20" t="s">
        <v>404</v>
      </c>
      <c r="T76" s="25">
        <v>43707</v>
      </c>
      <c r="U76" s="25">
        <v>43741</v>
      </c>
      <c r="V76" s="25">
        <v>43741</v>
      </c>
      <c r="W76" s="26">
        <v>40</v>
      </c>
      <c r="X76" s="26">
        <v>10</v>
      </c>
      <c r="Y76" s="27">
        <v>2019</v>
      </c>
      <c r="Z76" s="20" t="s">
        <v>610</v>
      </c>
      <c r="AA76" s="20" t="s">
        <v>551</v>
      </c>
      <c r="AB76" s="20" t="s">
        <v>572</v>
      </c>
      <c r="AC76" s="20" t="s">
        <v>573</v>
      </c>
      <c r="AD76" s="22">
        <v>2.0300000000000002</v>
      </c>
      <c r="AE76" s="22">
        <v>1</v>
      </c>
      <c r="AF76" s="22">
        <v>1</v>
      </c>
    </row>
    <row r="77" spans="1:32" s="19" customFormat="1" ht="18" customHeight="1" x14ac:dyDescent="0.2">
      <c r="A77" s="20" t="s">
        <v>395</v>
      </c>
      <c r="B77" s="20" t="s">
        <v>617</v>
      </c>
      <c r="C77" s="20" t="s">
        <v>618</v>
      </c>
      <c r="D77" s="20" t="s">
        <v>398</v>
      </c>
      <c r="E77" s="20" t="s">
        <v>61</v>
      </c>
      <c r="F77" s="20" t="s">
        <v>445</v>
      </c>
      <c r="G77" s="21" t="s">
        <v>445</v>
      </c>
      <c r="H77" s="20" t="s">
        <v>400</v>
      </c>
      <c r="I77" s="22">
        <v>7</v>
      </c>
      <c r="J77" s="22">
        <v>0</v>
      </c>
      <c r="K77" s="22">
        <v>7</v>
      </c>
      <c r="L77" s="20" t="s">
        <v>434</v>
      </c>
      <c r="M77" s="20" t="s">
        <v>402</v>
      </c>
      <c r="N77" s="23">
        <v>1</v>
      </c>
      <c r="O77" s="23">
        <v>31</v>
      </c>
      <c r="P77" s="20" t="s">
        <v>403</v>
      </c>
      <c r="Q77" s="23">
        <v>4.6166666666666671</v>
      </c>
      <c r="R77" s="24">
        <v>4.62</v>
      </c>
      <c r="S77" s="20" t="s">
        <v>404</v>
      </c>
      <c r="T77" s="25"/>
      <c r="U77" s="25">
        <v>43741</v>
      </c>
      <c r="V77" s="25">
        <v>43741</v>
      </c>
      <c r="W77" s="26">
        <v>40</v>
      </c>
      <c r="X77" s="26">
        <v>10</v>
      </c>
      <c r="Y77" s="27">
        <v>2019</v>
      </c>
      <c r="Z77" s="20" t="s">
        <v>610</v>
      </c>
      <c r="AA77" s="20" t="s">
        <v>551</v>
      </c>
      <c r="AB77" s="20" t="s">
        <v>572</v>
      </c>
      <c r="AC77" s="20" t="s">
        <v>573</v>
      </c>
      <c r="AD77" s="22">
        <v>4.62</v>
      </c>
      <c r="AE77" s="22">
        <v>1</v>
      </c>
      <c r="AF77" s="22">
        <v>1</v>
      </c>
    </row>
    <row r="78" spans="1:32" s="19" customFormat="1" ht="18" customHeight="1" x14ac:dyDescent="0.2">
      <c r="A78" s="20" t="s">
        <v>395</v>
      </c>
      <c r="B78" s="20" t="s">
        <v>619</v>
      </c>
      <c r="C78" s="20" t="s">
        <v>620</v>
      </c>
      <c r="D78" s="20" t="s">
        <v>398</v>
      </c>
      <c r="E78" s="20" t="s">
        <v>35</v>
      </c>
      <c r="F78" s="20" t="s">
        <v>428</v>
      </c>
      <c r="G78" s="21" t="s">
        <v>428</v>
      </c>
      <c r="H78" s="20" t="s">
        <v>400</v>
      </c>
      <c r="I78" s="22">
        <v>5</v>
      </c>
      <c r="J78" s="22">
        <v>0</v>
      </c>
      <c r="K78" s="22">
        <v>4</v>
      </c>
      <c r="L78" s="20" t="s">
        <v>401</v>
      </c>
      <c r="M78" s="20" t="s">
        <v>402</v>
      </c>
      <c r="N78" s="23">
        <v>1</v>
      </c>
      <c r="O78" s="23">
        <v>29</v>
      </c>
      <c r="P78" s="20" t="s">
        <v>403</v>
      </c>
      <c r="Q78" s="23">
        <v>3.4166666666666665</v>
      </c>
      <c r="R78" s="24">
        <v>3.42</v>
      </c>
      <c r="S78" s="20" t="s">
        <v>404</v>
      </c>
      <c r="T78" s="25"/>
      <c r="U78" s="25">
        <v>43739</v>
      </c>
      <c r="V78" s="25">
        <v>43739</v>
      </c>
      <c r="W78" s="26">
        <v>40</v>
      </c>
      <c r="X78" s="26">
        <v>10</v>
      </c>
      <c r="Y78" s="27">
        <v>2019</v>
      </c>
      <c r="Z78" s="20" t="s">
        <v>610</v>
      </c>
      <c r="AA78" s="20" t="s">
        <v>551</v>
      </c>
      <c r="AB78" s="20" t="s">
        <v>572</v>
      </c>
      <c r="AC78" s="20" t="s">
        <v>573</v>
      </c>
      <c r="AD78" s="22">
        <v>3.42</v>
      </c>
      <c r="AE78" s="22">
        <v>1</v>
      </c>
      <c r="AF78" s="22">
        <v>1</v>
      </c>
    </row>
    <row r="79" spans="1:32" s="19" customFormat="1" ht="18" customHeight="1" x14ac:dyDescent="0.2">
      <c r="A79" s="20" t="s">
        <v>395</v>
      </c>
      <c r="B79" s="20" t="s">
        <v>621</v>
      </c>
      <c r="C79" s="20" t="s">
        <v>622</v>
      </c>
      <c r="D79" s="20" t="s">
        <v>398</v>
      </c>
      <c r="E79" s="20" t="s">
        <v>46</v>
      </c>
      <c r="F79" s="20" t="s">
        <v>448</v>
      </c>
      <c r="G79" s="21" t="s">
        <v>448</v>
      </c>
      <c r="H79" s="20" t="s">
        <v>400</v>
      </c>
      <c r="I79" s="22">
        <v>16</v>
      </c>
      <c r="J79" s="22">
        <v>0</v>
      </c>
      <c r="K79" s="22">
        <v>16</v>
      </c>
      <c r="L79" s="20" t="s">
        <v>401</v>
      </c>
      <c r="M79" s="20" t="s">
        <v>402</v>
      </c>
      <c r="N79" s="23">
        <v>1</v>
      </c>
      <c r="O79" s="23">
        <v>28</v>
      </c>
      <c r="P79" s="20" t="s">
        <v>403</v>
      </c>
      <c r="Q79" s="23">
        <v>8.4666666666666668</v>
      </c>
      <c r="R79" s="24">
        <v>8.4700000000000006</v>
      </c>
      <c r="S79" s="20" t="s">
        <v>404</v>
      </c>
      <c r="T79" s="25"/>
      <c r="U79" s="25">
        <v>43739</v>
      </c>
      <c r="V79" s="25">
        <v>43739</v>
      </c>
      <c r="W79" s="26">
        <v>40</v>
      </c>
      <c r="X79" s="26">
        <v>10</v>
      </c>
      <c r="Y79" s="27">
        <v>2019</v>
      </c>
      <c r="Z79" s="20" t="s">
        <v>610</v>
      </c>
      <c r="AA79" s="20" t="s">
        <v>551</v>
      </c>
      <c r="AB79" s="20" t="s">
        <v>592</v>
      </c>
      <c r="AC79" s="20" t="s">
        <v>593</v>
      </c>
      <c r="AD79" s="22">
        <v>8.4700000000000006</v>
      </c>
      <c r="AE79" s="22">
        <v>1</v>
      </c>
      <c r="AF79" s="22">
        <v>1</v>
      </c>
    </row>
    <row r="80" spans="1:32" s="19" customFormat="1" ht="18" customHeight="1" x14ac:dyDescent="0.2">
      <c r="A80" s="20" t="s">
        <v>395</v>
      </c>
      <c r="B80" s="20" t="s">
        <v>623</v>
      </c>
      <c r="C80" s="20" t="s">
        <v>624</v>
      </c>
      <c r="D80" s="20" t="s">
        <v>398</v>
      </c>
      <c r="E80" s="20" t="s">
        <v>15</v>
      </c>
      <c r="F80" s="20" t="s">
        <v>525</v>
      </c>
      <c r="G80" s="21" t="s">
        <v>525</v>
      </c>
      <c r="H80" s="20" t="s">
        <v>452</v>
      </c>
      <c r="I80" s="22">
        <v>10</v>
      </c>
      <c r="J80" s="22">
        <v>0</v>
      </c>
      <c r="K80" s="22">
        <v>10</v>
      </c>
      <c r="L80" s="20" t="s">
        <v>429</v>
      </c>
      <c r="M80" s="20" t="s">
        <v>402</v>
      </c>
      <c r="N80" s="23">
        <v>1.5</v>
      </c>
      <c r="O80" s="23">
        <v>257</v>
      </c>
      <c r="P80" s="20" t="s">
        <v>403</v>
      </c>
      <c r="Q80" s="23">
        <v>44.333333333333336</v>
      </c>
      <c r="R80" s="24">
        <v>44.33</v>
      </c>
      <c r="S80" s="20" t="s">
        <v>404</v>
      </c>
      <c r="T80" s="25">
        <v>43704</v>
      </c>
      <c r="U80" s="25">
        <v>43739</v>
      </c>
      <c r="V80" s="25">
        <v>43739</v>
      </c>
      <c r="W80" s="26">
        <v>40</v>
      </c>
      <c r="X80" s="26">
        <v>10</v>
      </c>
      <c r="Y80" s="27">
        <v>2019</v>
      </c>
      <c r="Z80" s="20" t="s">
        <v>610</v>
      </c>
      <c r="AA80" s="20" t="s">
        <v>551</v>
      </c>
      <c r="AB80" s="20" t="s">
        <v>567</v>
      </c>
      <c r="AC80" s="20" t="s">
        <v>568</v>
      </c>
      <c r="AD80" s="22">
        <v>44.33</v>
      </c>
      <c r="AE80" s="22">
        <v>1</v>
      </c>
      <c r="AF80" s="22">
        <v>1</v>
      </c>
    </row>
    <row r="81" spans="1:32" s="19" customFormat="1" ht="18" customHeight="1" x14ac:dyDescent="0.2">
      <c r="A81" s="20" t="s">
        <v>395</v>
      </c>
      <c r="B81" s="20" t="s">
        <v>625</v>
      </c>
      <c r="C81" s="20" t="s">
        <v>626</v>
      </c>
      <c r="D81" s="20" t="s">
        <v>398</v>
      </c>
      <c r="E81" s="20" t="s">
        <v>42</v>
      </c>
      <c r="F81" s="20" t="s">
        <v>448</v>
      </c>
      <c r="G81" s="21" t="s">
        <v>448</v>
      </c>
      <c r="H81" s="20" t="s">
        <v>400</v>
      </c>
      <c r="I81" s="22">
        <v>54</v>
      </c>
      <c r="J81" s="22">
        <v>0</v>
      </c>
      <c r="K81" s="22">
        <v>54</v>
      </c>
      <c r="L81" s="20" t="s">
        <v>429</v>
      </c>
      <c r="M81" s="20" t="s">
        <v>402</v>
      </c>
      <c r="N81" s="23">
        <v>1</v>
      </c>
      <c r="O81" s="23">
        <v>45</v>
      </c>
      <c r="P81" s="20" t="s">
        <v>403</v>
      </c>
      <c r="Q81" s="23">
        <v>41.5</v>
      </c>
      <c r="R81" s="24">
        <v>41.5</v>
      </c>
      <c r="S81" s="20" t="s">
        <v>404</v>
      </c>
      <c r="T81" s="25"/>
      <c r="U81" s="25">
        <v>43739</v>
      </c>
      <c r="V81" s="25">
        <v>43739</v>
      </c>
      <c r="W81" s="26">
        <v>40</v>
      </c>
      <c r="X81" s="26">
        <v>10</v>
      </c>
      <c r="Y81" s="27">
        <v>2019</v>
      </c>
      <c r="Z81" s="20" t="s">
        <v>610</v>
      </c>
      <c r="AA81" s="20" t="s">
        <v>551</v>
      </c>
      <c r="AB81" s="20" t="s">
        <v>592</v>
      </c>
      <c r="AC81" s="20" t="s">
        <v>593</v>
      </c>
      <c r="AD81" s="22">
        <v>41.5</v>
      </c>
      <c r="AE81" s="22">
        <v>1</v>
      </c>
      <c r="AF81" s="22">
        <v>1</v>
      </c>
    </row>
    <row r="82" spans="1:32" s="19" customFormat="1" ht="18" customHeight="1" x14ac:dyDescent="0.2">
      <c r="A82" s="20" t="s">
        <v>395</v>
      </c>
      <c r="B82" s="20" t="s">
        <v>627</v>
      </c>
      <c r="C82" s="20" t="s">
        <v>628</v>
      </c>
      <c r="D82" s="20" t="s">
        <v>398</v>
      </c>
      <c r="E82" s="20" t="s">
        <v>44</v>
      </c>
      <c r="F82" s="20" t="s">
        <v>448</v>
      </c>
      <c r="G82" s="21" t="s">
        <v>448</v>
      </c>
      <c r="H82" s="20" t="s">
        <v>400</v>
      </c>
      <c r="I82" s="22">
        <v>50</v>
      </c>
      <c r="J82" s="22">
        <v>0</v>
      </c>
      <c r="K82" s="22">
        <v>47</v>
      </c>
      <c r="L82" s="20" t="s">
        <v>401</v>
      </c>
      <c r="M82" s="20" t="s">
        <v>402</v>
      </c>
      <c r="N82" s="23">
        <v>1</v>
      </c>
      <c r="O82" s="23">
        <v>28</v>
      </c>
      <c r="P82" s="20" t="s">
        <v>403</v>
      </c>
      <c r="Q82" s="23">
        <v>24.333333333333332</v>
      </c>
      <c r="R82" s="24">
        <v>24.33</v>
      </c>
      <c r="S82" s="20" t="s">
        <v>404</v>
      </c>
      <c r="T82" s="25"/>
      <c r="U82" s="25">
        <v>43739</v>
      </c>
      <c r="V82" s="25">
        <v>43739</v>
      </c>
      <c r="W82" s="26">
        <v>40</v>
      </c>
      <c r="X82" s="26">
        <v>10</v>
      </c>
      <c r="Y82" s="27">
        <v>2019</v>
      </c>
      <c r="Z82" s="20" t="s">
        <v>610</v>
      </c>
      <c r="AA82" s="20" t="s">
        <v>551</v>
      </c>
      <c r="AB82" s="20" t="s">
        <v>592</v>
      </c>
      <c r="AC82" s="20" t="s">
        <v>593</v>
      </c>
      <c r="AD82" s="22">
        <v>24.33</v>
      </c>
      <c r="AE82" s="22">
        <v>1</v>
      </c>
      <c r="AF82" s="22">
        <v>1</v>
      </c>
    </row>
    <row r="83" spans="1:32" s="19" customFormat="1" ht="18" customHeight="1" x14ac:dyDescent="0.2">
      <c r="A83" s="20" t="s">
        <v>395</v>
      </c>
      <c r="B83" s="20" t="s">
        <v>629</v>
      </c>
      <c r="C83" s="20" t="s">
        <v>630</v>
      </c>
      <c r="D83" s="20" t="s">
        <v>398</v>
      </c>
      <c r="E83" s="20" t="s">
        <v>74</v>
      </c>
      <c r="F83" s="20" t="s">
        <v>416</v>
      </c>
      <c r="G83" s="21" t="s">
        <v>416</v>
      </c>
      <c r="H83" s="20" t="s">
        <v>400</v>
      </c>
      <c r="I83" s="22">
        <v>10</v>
      </c>
      <c r="J83" s="22">
        <v>0</v>
      </c>
      <c r="K83" s="22">
        <v>10</v>
      </c>
      <c r="L83" s="20" t="s">
        <v>401</v>
      </c>
      <c r="M83" s="20" t="s">
        <v>402</v>
      </c>
      <c r="N83" s="23">
        <v>1.5</v>
      </c>
      <c r="O83" s="23">
        <v>180</v>
      </c>
      <c r="P83" s="20" t="s">
        <v>403</v>
      </c>
      <c r="Q83" s="23">
        <v>31.5</v>
      </c>
      <c r="R83" s="24">
        <v>31.5</v>
      </c>
      <c r="S83" s="20" t="s">
        <v>404</v>
      </c>
      <c r="T83" s="25">
        <v>43692</v>
      </c>
      <c r="U83" s="25">
        <v>43738</v>
      </c>
      <c r="V83" s="25">
        <v>43738</v>
      </c>
      <c r="W83" s="26">
        <v>40</v>
      </c>
      <c r="X83" s="26">
        <v>9</v>
      </c>
      <c r="Y83" s="27">
        <v>2019</v>
      </c>
      <c r="Z83" s="20" t="s">
        <v>610</v>
      </c>
      <c r="AA83" s="20" t="s">
        <v>631</v>
      </c>
      <c r="AB83" s="20" t="s">
        <v>572</v>
      </c>
      <c r="AC83" s="20" t="s">
        <v>573</v>
      </c>
      <c r="AD83" s="22">
        <v>31.5</v>
      </c>
      <c r="AE83" s="22">
        <v>1</v>
      </c>
      <c r="AF83" s="22">
        <v>1</v>
      </c>
    </row>
    <row r="84" spans="1:32" s="19" customFormat="1" ht="18" customHeight="1" x14ac:dyDescent="0.2">
      <c r="A84" s="20" t="s">
        <v>395</v>
      </c>
      <c r="B84" s="20" t="s">
        <v>632</v>
      </c>
      <c r="C84" s="20" t="s">
        <v>633</v>
      </c>
      <c r="D84" s="20" t="s">
        <v>398</v>
      </c>
      <c r="E84" s="20" t="s">
        <v>17</v>
      </c>
      <c r="F84" s="20" t="s">
        <v>437</v>
      </c>
      <c r="G84" s="21" t="s">
        <v>437</v>
      </c>
      <c r="H84" s="20" t="s">
        <v>412</v>
      </c>
      <c r="I84" s="22">
        <v>20</v>
      </c>
      <c r="J84" s="22">
        <v>0</v>
      </c>
      <c r="K84" s="22">
        <v>20</v>
      </c>
      <c r="L84" s="20" t="s">
        <v>438</v>
      </c>
      <c r="M84" s="20" t="s">
        <v>402</v>
      </c>
      <c r="N84" s="23">
        <v>1.5</v>
      </c>
      <c r="O84" s="23">
        <v>99</v>
      </c>
      <c r="P84" s="20" t="s">
        <v>403</v>
      </c>
      <c r="Q84" s="23">
        <v>34.5</v>
      </c>
      <c r="R84" s="24">
        <v>34.5</v>
      </c>
      <c r="S84" s="20" t="s">
        <v>404</v>
      </c>
      <c r="T84" s="25">
        <v>43719</v>
      </c>
      <c r="U84" s="25">
        <v>43734</v>
      </c>
      <c r="V84" s="25">
        <v>43734</v>
      </c>
      <c r="W84" s="26">
        <v>39</v>
      </c>
      <c r="X84" s="26">
        <v>9</v>
      </c>
      <c r="Y84" s="27">
        <v>2019</v>
      </c>
      <c r="Z84" s="20" t="s">
        <v>634</v>
      </c>
      <c r="AA84" s="20" t="s">
        <v>631</v>
      </c>
      <c r="AB84" s="20" t="s">
        <v>567</v>
      </c>
      <c r="AC84" s="20" t="s">
        <v>568</v>
      </c>
      <c r="AD84" s="22">
        <v>34.5</v>
      </c>
      <c r="AE84" s="22">
        <v>1</v>
      </c>
      <c r="AF84" s="22">
        <v>1</v>
      </c>
    </row>
    <row r="85" spans="1:32" s="19" customFormat="1" ht="18" customHeight="1" x14ac:dyDescent="0.2">
      <c r="A85" s="20" t="s">
        <v>395</v>
      </c>
      <c r="B85" s="20" t="s">
        <v>635</v>
      </c>
      <c r="C85" s="20" t="s">
        <v>636</v>
      </c>
      <c r="D85" s="20" t="s">
        <v>398</v>
      </c>
      <c r="E85" s="20" t="s">
        <v>22</v>
      </c>
      <c r="F85" s="20" t="s">
        <v>498</v>
      </c>
      <c r="G85" s="21" t="s">
        <v>498</v>
      </c>
      <c r="H85" s="20" t="s">
        <v>499</v>
      </c>
      <c r="I85" s="22">
        <v>94</v>
      </c>
      <c r="J85" s="22">
        <v>0</v>
      </c>
      <c r="K85" s="22">
        <v>92</v>
      </c>
      <c r="L85" s="20" t="s">
        <v>420</v>
      </c>
      <c r="M85" s="20" t="s">
        <v>402</v>
      </c>
      <c r="N85" s="23">
        <v>1.5</v>
      </c>
      <c r="O85" s="23">
        <v>46</v>
      </c>
      <c r="P85" s="20" t="s">
        <v>403</v>
      </c>
      <c r="Q85" s="23">
        <v>73.566666666666663</v>
      </c>
      <c r="R85" s="24">
        <v>73.570000000000007</v>
      </c>
      <c r="S85" s="20" t="s">
        <v>404</v>
      </c>
      <c r="T85" s="25">
        <v>43743</v>
      </c>
      <c r="U85" s="25">
        <v>43733</v>
      </c>
      <c r="V85" s="25">
        <v>43733</v>
      </c>
      <c r="W85" s="26">
        <v>39</v>
      </c>
      <c r="X85" s="26">
        <v>9</v>
      </c>
      <c r="Y85" s="27">
        <v>2019</v>
      </c>
      <c r="Z85" s="20" t="s">
        <v>634</v>
      </c>
      <c r="AA85" s="20" t="s">
        <v>631</v>
      </c>
      <c r="AB85" s="20" t="s">
        <v>572</v>
      </c>
      <c r="AC85" s="20" t="s">
        <v>573</v>
      </c>
      <c r="AD85" s="22">
        <v>73.570000000000007</v>
      </c>
      <c r="AE85" s="22">
        <v>1</v>
      </c>
      <c r="AF85" s="22">
        <v>1</v>
      </c>
    </row>
    <row r="86" spans="1:32" s="19" customFormat="1" ht="18" customHeight="1" x14ac:dyDescent="0.2">
      <c r="A86" s="20" t="s">
        <v>395</v>
      </c>
      <c r="B86" s="20" t="s">
        <v>637</v>
      </c>
      <c r="C86" s="20" t="s">
        <v>638</v>
      </c>
      <c r="D86" s="20" t="s">
        <v>398</v>
      </c>
      <c r="E86" s="20" t="s">
        <v>17</v>
      </c>
      <c r="F86" s="20" t="s">
        <v>437</v>
      </c>
      <c r="G86" s="21" t="s">
        <v>437</v>
      </c>
      <c r="H86" s="20" t="s">
        <v>412</v>
      </c>
      <c r="I86" s="22">
        <v>20</v>
      </c>
      <c r="J86" s="22">
        <v>0</v>
      </c>
      <c r="K86" s="22">
        <v>20</v>
      </c>
      <c r="L86" s="20" t="s">
        <v>438</v>
      </c>
      <c r="M86" s="20" t="s">
        <v>402</v>
      </c>
      <c r="N86" s="23">
        <v>1.5</v>
      </c>
      <c r="O86" s="23">
        <v>99</v>
      </c>
      <c r="P86" s="20" t="s">
        <v>403</v>
      </c>
      <c r="Q86" s="23">
        <v>34.5</v>
      </c>
      <c r="R86" s="24">
        <v>34.5</v>
      </c>
      <c r="S86" s="20" t="s">
        <v>404</v>
      </c>
      <c r="T86" s="25">
        <v>43719</v>
      </c>
      <c r="U86" s="25">
        <v>43731</v>
      </c>
      <c r="V86" s="25">
        <v>43731</v>
      </c>
      <c r="W86" s="26">
        <v>39</v>
      </c>
      <c r="X86" s="26">
        <v>9</v>
      </c>
      <c r="Y86" s="27">
        <v>2019</v>
      </c>
      <c r="Z86" s="20" t="s">
        <v>634</v>
      </c>
      <c r="AA86" s="20" t="s">
        <v>631</v>
      </c>
      <c r="AB86" s="20" t="s">
        <v>567</v>
      </c>
      <c r="AC86" s="20" t="s">
        <v>568</v>
      </c>
      <c r="AD86" s="22">
        <v>34.5</v>
      </c>
      <c r="AE86" s="22">
        <v>1</v>
      </c>
      <c r="AF86" s="22">
        <v>1</v>
      </c>
    </row>
    <row r="87" spans="1:32" s="19" customFormat="1" ht="18" customHeight="1" x14ac:dyDescent="0.2">
      <c r="A87" s="20" t="s">
        <v>395</v>
      </c>
      <c r="B87" s="20" t="s">
        <v>639</v>
      </c>
      <c r="C87" s="20" t="s">
        <v>640</v>
      </c>
      <c r="D87" s="20" t="s">
        <v>398</v>
      </c>
      <c r="E87" s="20" t="s">
        <v>16</v>
      </c>
      <c r="F87" s="20" t="s">
        <v>451</v>
      </c>
      <c r="G87" s="21" t="s">
        <v>451</v>
      </c>
      <c r="H87" s="20" t="s">
        <v>452</v>
      </c>
      <c r="I87" s="22">
        <v>10</v>
      </c>
      <c r="J87" s="22">
        <v>0</v>
      </c>
      <c r="K87" s="22">
        <v>10</v>
      </c>
      <c r="L87" s="20" t="s">
        <v>420</v>
      </c>
      <c r="M87" s="20" t="s">
        <v>402</v>
      </c>
      <c r="N87" s="23">
        <v>1.5</v>
      </c>
      <c r="O87" s="23">
        <v>259</v>
      </c>
      <c r="P87" s="20" t="s">
        <v>403</v>
      </c>
      <c r="Q87" s="23">
        <v>44.666666666666664</v>
      </c>
      <c r="R87" s="24">
        <v>44.67</v>
      </c>
      <c r="S87" s="20" t="s">
        <v>404</v>
      </c>
      <c r="T87" s="25">
        <v>43704</v>
      </c>
      <c r="U87" s="25">
        <v>43731</v>
      </c>
      <c r="V87" s="25">
        <v>43731</v>
      </c>
      <c r="W87" s="26">
        <v>39</v>
      </c>
      <c r="X87" s="26">
        <v>9</v>
      </c>
      <c r="Y87" s="27">
        <v>2019</v>
      </c>
      <c r="Z87" s="20" t="s">
        <v>634</v>
      </c>
      <c r="AA87" s="20" t="s">
        <v>631</v>
      </c>
      <c r="AB87" s="20" t="s">
        <v>567</v>
      </c>
      <c r="AC87" s="20" t="s">
        <v>568</v>
      </c>
      <c r="AD87" s="22">
        <v>44.67</v>
      </c>
      <c r="AE87" s="22">
        <v>1</v>
      </c>
      <c r="AF87" s="22">
        <v>1</v>
      </c>
    </row>
    <row r="88" spans="1:32" s="19" customFormat="1" ht="18" customHeight="1" x14ac:dyDescent="0.2">
      <c r="A88" s="20" t="s">
        <v>395</v>
      </c>
      <c r="B88" s="20" t="s">
        <v>641</v>
      </c>
      <c r="C88" s="20" t="s">
        <v>642</v>
      </c>
      <c r="D88" s="20" t="s">
        <v>398</v>
      </c>
      <c r="E88" s="20" t="s">
        <v>70</v>
      </c>
      <c r="F88" s="20" t="s">
        <v>571</v>
      </c>
      <c r="G88" s="21" t="s">
        <v>571</v>
      </c>
      <c r="H88" s="20" t="s">
        <v>400</v>
      </c>
      <c r="I88" s="22">
        <v>10</v>
      </c>
      <c r="J88" s="22">
        <v>0</v>
      </c>
      <c r="K88" s="22">
        <v>10</v>
      </c>
      <c r="L88" s="20" t="s">
        <v>401</v>
      </c>
      <c r="M88" s="20" t="s">
        <v>402</v>
      </c>
      <c r="N88" s="23">
        <v>1.5</v>
      </c>
      <c r="O88" s="23">
        <v>134</v>
      </c>
      <c r="P88" s="20" t="s">
        <v>403</v>
      </c>
      <c r="Q88" s="23">
        <v>23.833333333333332</v>
      </c>
      <c r="R88" s="24">
        <v>23.83</v>
      </c>
      <c r="S88" s="20" t="s">
        <v>404</v>
      </c>
      <c r="T88" s="25">
        <v>43692</v>
      </c>
      <c r="U88" s="25">
        <v>43727</v>
      </c>
      <c r="V88" s="25">
        <v>43727</v>
      </c>
      <c r="W88" s="26">
        <v>38</v>
      </c>
      <c r="X88" s="26">
        <v>9</v>
      </c>
      <c r="Y88" s="27">
        <v>2019</v>
      </c>
      <c r="Z88" s="20" t="s">
        <v>643</v>
      </c>
      <c r="AA88" s="20" t="s">
        <v>631</v>
      </c>
      <c r="AB88" s="20" t="s">
        <v>572</v>
      </c>
      <c r="AC88" s="20" t="s">
        <v>573</v>
      </c>
      <c r="AD88" s="22">
        <v>23.83</v>
      </c>
      <c r="AE88" s="22">
        <v>1</v>
      </c>
      <c r="AF88" s="22">
        <v>1</v>
      </c>
    </row>
    <row r="89" spans="1:32" s="19" customFormat="1" ht="18" customHeight="1" x14ac:dyDescent="0.2">
      <c r="A89" s="20" t="s">
        <v>395</v>
      </c>
      <c r="B89" s="20" t="s">
        <v>644</v>
      </c>
      <c r="C89" s="20" t="s">
        <v>645</v>
      </c>
      <c r="D89" s="20" t="s">
        <v>398</v>
      </c>
      <c r="E89" s="20" t="s">
        <v>66</v>
      </c>
      <c r="F89" s="20" t="s">
        <v>399</v>
      </c>
      <c r="G89" s="21" t="s">
        <v>399</v>
      </c>
      <c r="H89" s="20" t="s">
        <v>400</v>
      </c>
      <c r="I89" s="22">
        <v>21</v>
      </c>
      <c r="J89" s="22">
        <v>0</v>
      </c>
      <c r="K89" s="22">
        <v>17</v>
      </c>
      <c r="L89" s="20" t="s">
        <v>401</v>
      </c>
      <c r="M89" s="20" t="s">
        <v>402</v>
      </c>
      <c r="N89" s="23">
        <v>1.5</v>
      </c>
      <c r="O89" s="23">
        <v>51</v>
      </c>
      <c r="P89" s="20" t="s">
        <v>403</v>
      </c>
      <c r="Q89" s="23">
        <v>19.350000000000001</v>
      </c>
      <c r="R89" s="24">
        <v>19.350000000000001</v>
      </c>
      <c r="S89" s="20" t="s">
        <v>404</v>
      </c>
      <c r="T89" s="25">
        <v>43706</v>
      </c>
      <c r="U89" s="25">
        <v>43725</v>
      </c>
      <c r="V89" s="25">
        <v>43725</v>
      </c>
      <c r="W89" s="26">
        <v>38</v>
      </c>
      <c r="X89" s="26">
        <v>9</v>
      </c>
      <c r="Y89" s="27">
        <v>2019</v>
      </c>
      <c r="Z89" s="20" t="s">
        <v>643</v>
      </c>
      <c r="AA89" s="20" t="s">
        <v>631</v>
      </c>
      <c r="AB89" s="20" t="s">
        <v>572</v>
      </c>
      <c r="AC89" s="20" t="s">
        <v>573</v>
      </c>
      <c r="AD89" s="22">
        <v>19.350000000000001</v>
      </c>
      <c r="AE89" s="22">
        <v>1</v>
      </c>
      <c r="AF89" s="22">
        <v>1</v>
      </c>
    </row>
    <row r="90" spans="1:32" s="19" customFormat="1" ht="18" customHeight="1" x14ac:dyDescent="0.2">
      <c r="A90" s="20" t="s">
        <v>395</v>
      </c>
      <c r="B90" s="20" t="s">
        <v>646</v>
      </c>
      <c r="C90" s="20" t="s">
        <v>647</v>
      </c>
      <c r="D90" s="20" t="s">
        <v>398</v>
      </c>
      <c r="E90" s="20" t="s">
        <v>33</v>
      </c>
      <c r="F90" s="20" t="s">
        <v>482</v>
      </c>
      <c r="G90" s="21" t="s">
        <v>482</v>
      </c>
      <c r="H90" s="20" t="s">
        <v>400</v>
      </c>
      <c r="I90" s="22">
        <v>75</v>
      </c>
      <c r="J90" s="22">
        <v>0</v>
      </c>
      <c r="K90" s="22">
        <v>74</v>
      </c>
      <c r="L90" s="20" t="s">
        <v>401</v>
      </c>
      <c r="M90" s="20" t="s">
        <v>402</v>
      </c>
      <c r="N90" s="23">
        <v>1</v>
      </c>
      <c r="O90" s="23">
        <v>28</v>
      </c>
      <c r="P90" s="20" t="s">
        <v>403</v>
      </c>
      <c r="Q90" s="23">
        <v>36</v>
      </c>
      <c r="R90" s="24">
        <v>36</v>
      </c>
      <c r="S90" s="20" t="s">
        <v>404</v>
      </c>
      <c r="T90" s="25"/>
      <c r="U90" s="25">
        <v>43725</v>
      </c>
      <c r="V90" s="25">
        <v>43725</v>
      </c>
      <c r="W90" s="26">
        <v>38</v>
      </c>
      <c r="X90" s="26">
        <v>9</v>
      </c>
      <c r="Y90" s="27">
        <v>2019</v>
      </c>
      <c r="Z90" s="20" t="s">
        <v>643</v>
      </c>
      <c r="AA90" s="20" t="s">
        <v>631</v>
      </c>
      <c r="AB90" s="20" t="s">
        <v>592</v>
      </c>
      <c r="AC90" s="20" t="s">
        <v>593</v>
      </c>
      <c r="AD90" s="22">
        <v>36</v>
      </c>
      <c r="AE90" s="22">
        <v>1</v>
      </c>
      <c r="AF90" s="22">
        <v>1</v>
      </c>
    </row>
    <row r="91" spans="1:32" s="19" customFormat="1" ht="18" customHeight="1" x14ac:dyDescent="0.2">
      <c r="A91" s="20" t="s">
        <v>395</v>
      </c>
      <c r="B91" s="20" t="s">
        <v>648</v>
      </c>
      <c r="C91" s="20" t="s">
        <v>649</v>
      </c>
      <c r="D91" s="20" t="s">
        <v>398</v>
      </c>
      <c r="E91" s="20" t="s">
        <v>41</v>
      </c>
      <c r="F91" s="20" t="s">
        <v>448</v>
      </c>
      <c r="G91" s="21" t="e">
        <v>#N/A</v>
      </c>
      <c r="H91" s="20" t="s">
        <v>400</v>
      </c>
      <c r="I91" s="22">
        <v>12</v>
      </c>
      <c r="J91" s="22">
        <v>0</v>
      </c>
      <c r="K91" s="22">
        <v>11</v>
      </c>
      <c r="L91" s="20" t="s">
        <v>429</v>
      </c>
      <c r="M91" s="20" t="s">
        <v>402</v>
      </c>
      <c r="N91" s="23">
        <v>1</v>
      </c>
      <c r="O91" s="23">
        <v>50</v>
      </c>
      <c r="P91" s="20" t="s">
        <v>403</v>
      </c>
      <c r="Q91" s="23">
        <v>11</v>
      </c>
      <c r="R91" s="24">
        <v>11</v>
      </c>
      <c r="S91" s="20" t="s">
        <v>404</v>
      </c>
      <c r="T91" s="25"/>
      <c r="U91" s="25">
        <v>43725</v>
      </c>
      <c r="V91" s="25">
        <v>43725</v>
      </c>
      <c r="W91" s="26">
        <v>38</v>
      </c>
      <c r="X91" s="26">
        <v>9</v>
      </c>
      <c r="Y91" s="27">
        <v>2019</v>
      </c>
      <c r="Z91" s="20" t="s">
        <v>643</v>
      </c>
      <c r="AA91" s="20" t="s">
        <v>631</v>
      </c>
      <c r="AB91" s="20" t="s">
        <v>592</v>
      </c>
      <c r="AC91" s="20" t="s">
        <v>593</v>
      </c>
      <c r="AD91" s="22">
        <v>11</v>
      </c>
      <c r="AE91" s="22">
        <v>1</v>
      </c>
      <c r="AF91" s="22">
        <v>1</v>
      </c>
    </row>
    <row r="92" spans="1:32" s="19" customFormat="1" ht="18" customHeight="1" x14ac:dyDescent="0.2">
      <c r="A92" s="20" t="s">
        <v>395</v>
      </c>
      <c r="B92" s="20" t="s">
        <v>650</v>
      </c>
      <c r="C92" s="20" t="s">
        <v>651</v>
      </c>
      <c r="D92" s="20" t="s">
        <v>398</v>
      </c>
      <c r="E92" s="20" t="s">
        <v>29</v>
      </c>
      <c r="F92" s="20" t="s">
        <v>522</v>
      </c>
      <c r="G92" s="21" t="s">
        <v>522</v>
      </c>
      <c r="H92" s="20" t="s">
        <v>495</v>
      </c>
      <c r="I92" s="22">
        <v>60</v>
      </c>
      <c r="J92" s="22">
        <v>0</v>
      </c>
      <c r="K92" s="22">
        <v>60</v>
      </c>
      <c r="L92" s="20" t="s">
        <v>434</v>
      </c>
      <c r="M92" s="20" t="s">
        <v>402</v>
      </c>
      <c r="N92" s="23">
        <v>1.5</v>
      </c>
      <c r="O92" s="23">
        <v>37.5</v>
      </c>
      <c r="P92" s="20" t="s">
        <v>403</v>
      </c>
      <c r="Q92" s="23">
        <v>39</v>
      </c>
      <c r="R92" s="24">
        <v>39</v>
      </c>
      <c r="S92" s="20" t="s">
        <v>404</v>
      </c>
      <c r="T92" s="25">
        <v>43704</v>
      </c>
      <c r="U92" s="25">
        <v>43724</v>
      </c>
      <c r="V92" s="25">
        <v>43724</v>
      </c>
      <c r="W92" s="26">
        <v>38</v>
      </c>
      <c r="X92" s="26">
        <v>9</v>
      </c>
      <c r="Y92" s="27">
        <v>2019</v>
      </c>
      <c r="Z92" s="20" t="s">
        <v>643</v>
      </c>
      <c r="AA92" s="20" t="s">
        <v>631</v>
      </c>
      <c r="AB92" s="20" t="s">
        <v>572</v>
      </c>
      <c r="AC92" s="20" t="s">
        <v>573</v>
      </c>
      <c r="AD92" s="22">
        <v>39</v>
      </c>
      <c r="AE92" s="22">
        <v>1</v>
      </c>
      <c r="AF92" s="22">
        <v>1</v>
      </c>
    </row>
    <row r="93" spans="1:32" s="19" customFormat="1" ht="18" customHeight="1" x14ac:dyDescent="0.2">
      <c r="A93" s="20" t="s">
        <v>395</v>
      </c>
      <c r="B93" s="20" t="s">
        <v>652</v>
      </c>
      <c r="C93" s="20" t="s">
        <v>653</v>
      </c>
      <c r="D93" s="20" t="s">
        <v>398</v>
      </c>
      <c r="E93" s="20" t="s">
        <v>24</v>
      </c>
      <c r="F93" s="20" t="s">
        <v>598</v>
      </c>
      <c r="G93" s="21" t="s">
        <v>598</v>
      </c>
      <c r="H93" s="20" t="s">
        <v>495</v>
      </c>
      <c r="I93" s="22">
        <v>45</v>
      </c>
      <c r="J93" s="22">
        <v>0</v>
      </c>
      <c r="K93" s="22">
        <v>45</v>
      </c>
      <c r="L93" s="20" t="s">
        <v>420</v>
      </c>
      <c r="M93" s="20" t="s">
        <v>402</v>
      </c>
      <c r="N93" s="23">
        <v>1.5</v>
      </c>
      <c r="O93" s="23">
        <v>60</v>
      </c>
      <c r="P93" s="20" t="s">
        <v>403</v>
      </c>
      <c r="Q93" s="23">
        <v>46.5</v>
      </c>
      <c r="R93" s="24">
        <v>46.5</v>
      </c>
      <c r="S93" s="20" t="s">
        <v>404</v>
      </c>
      <c r="T93" s="25">
        <v>43692</v>
      </c>
      <c r="U93" s="25">
        <v>43724</v>
      </c>
      <c r="V93" s="25">
        <v>43724</v>
      </c>
      <c r="W93" s="26">
        <v>38</v>
      </c>
      <c r="X93" s="26">
        <v>9</v>
      </c>
      <c r="Y93" s="27">
        <v>2019</v>
      </c>
      <c r="Z93" s="20" t="s">
        <v>643</v>
      </c>
      <c r="AA93" s="20" t="s">
        <v>631</v>
      </c>
      <c r="AB93" s="20" t="s">
        <v>572</v>
      </c>
      <c r="AC93" s="20" t="s">
        <v>573</v>
      </c>
      <c r="AD93" s="22">
        <v>46.5</v>
      </c>
      <c r="AE93" s="22">
        <v>1</v>
      </c>
      <c r="AF93" s="22">
        <v>1</v>
      </c>
    </row>
    <row r="94" spans="1:32" s="19" customFormat="1" ht="18" customHeight="1" x14ac:dyDescent="0.2">
      <c r="A94" s="20" t="s">
        <v>395</v>
      </c>
      <c r="B94" s="20" t="s">
        <v>654</v>
      </c>
      <c r="C94" s="20" t="s">
        <v>655</v>
      </c>
      <c r="D94" s="20" t="s">
        <v>398</v>
      </c>
      <c r="E94" s="20" t="s">
        <v>12</v>
      </c>
      <c r="F94" s="20" t="s">
        <v>461</v>
      </c>
      <c r="G94" s="21" t="s">
        <v>461</v>
      </c>
      <c r="H94" s="20" t="s">
        <v>462</v>
      </c>
      <c r="I94" s="22">
        <v>20</v>
      </c>
      <c r="J94" s="22">
        <v>0</v>
      </c>
      <c r="K94" s="22">
        <v>24</v>
      </c>
      <c r="L94" s="20" t="s">
        <v>558</v>
      </c>
      <c r="M94" s="20" t="s">
        <v>402</v>
      </c>
      <c r="N94" s="23">
        <v>1.5</v>
      </c>
      <c r="O94" s="23">
        <v>205</v>
      </c>
      <c r="P94" s="20" t="s">
        <v>403</v>
      </c>
      <c r="Q94" s="23">
        <v>69.833333333333329</v>
      </c>
      <c r="R94" s="24">
        <v>69.83</v>
      </c>
      <c r="S94" s="20" t="s">
        <v>404</v>
      </c>
      <c r="T94" s="25">
        <v>43690</v>
      </c>
      <c r="U94" s="25">
        <v>43724</v>
      </c>
      <c r="V94" s="25">
        <v>43724</v>
      </c>
      <c r="W94" s="26">
        <v>38</v>
      </c>
      <c r="X94" s="26">
        <v>9</v>
      </c>
      <c r="Y94" s="27">
        <v>2019</v>
      </c>
      <c r="Z94" s="20" t="s">
        <v>643</v>
      </c>
      <c r="AA94" s="20" t="s">
        <v>631</v>
      </c>
      <c r="AB94" s="20" t="s">
        <v>567</v>
      </c>
      <c r="AC94" s="20" t="s">
        <v>568</v>
      </c>
      <c r="AD94" s="22">
        <v>69.83</v>
      </c>
      <c r="AE94" s="22">
        <v>1</v>
      </c>
      <c r="AF94" s="22">
        <v>1</v>
      </c>
    </row>
    <row r="95" spans="1:32" s="19" customFormat="1" ht="18" customHeight="1" x14ac:dyDescent="0.2">
      <c r="A95" s="20" t="s">
        <v>395</v>
      </c>
      <c r="B95" s="20" t="s">
        <v>656</v>
      </c>
      <c r="C95" s="20" t="s">
        <v>657</v>
      </c>
      <c r="D95" s="20" t="s">
        <v>398</v>
      </c>
      <c r="E95" s="20" t="s">
        <v>12</v>
      </c>
      <c r="F95" s="20" t="s">
        <v>461</v>
      </c>
      <c r="G95" s="21" t="s">
        <v>461</v>
      </c>
      <c r="H95" s="20" t="s">
        <v>462</v>
      </c>
      <c r="I95" s="22">
        <v>20</v>
      </c>
      <c r="J95" s="22">
        <v>0</v>
      </c>
      <c r="K95" s="22">
        <v>23</v>
      </c>
      <c r="L95" s="20" t="s">
        <v>558</v>
      </c>
      <c r="M95" s="20" t="s">
        <v>402</v>
      </c>
      <c r="N95" s="23">
        <v>1.5</v>
      </c>
      <c r="O95" s="23">
        <v>205</v>
      </c>
      <c r="P95" s="20" t="s">
        <v>403</v>
      </c>
      <c r="Q95" s="23">
        <v>69.833333333333329</v>
      </c>
      <c r="R95" s="24">
        <v>69.83</v>
      </c>
      <c r="S95" s="20" t="s">
        <v>404</v>
      </c>
      <c r="T95" s="25">
        <v>43692</v>
      </c>
      <c r="U95" s="25">
        <v>43717</v>
      </c>
      <c r="V95" s="25">
        <v>43717</v>
      </c>
      <c r="W95" s="26">
        <v>37</v>
      </c>
      <c r="X95" s="26">
        <v>9</v>
      </c>
      <c r="Y95" s="27">
        <v>2019</v>
      </c>
      <c r="Z95" s="20" t="s">
        <v>658</v>
      </c>
      <c r="AA95" s="20" t="s">
        <v>631</v>
      </c>
      <c r="AB95" s="20" t="s">
        <v>572</v>
      </c>
      <c r="AC95" s="20" t="s">
        <v>573</v>
      </c>
      <c r="AD95" s="22">
        <v>69.83</v>
      </c>
      <c r="AE95" s="22">
        <v>1</v>
      </c>
      <c r="AF95" s="22">
        <v>1</v>
      </c>
    </row>
    <row r="96" spans="1:32" s="19" customFormat="1" ht="18" customHeight="1" x14ac:dyDescent="0.2">
      <c r="A96" s="20" t="s">
        <v>395</v>
      </c>
      <c r="B96" s="20" t="s">
        <v>659</v>
      </c>
      <c r="C96" s="20" t="s">
        <v>660</v>
      </c>
      <c r="D96" s="20" t="s">
        <v>398</v>
      </c>
      <c r="E96" s="20" t="s">
        <v>42</v>
      </c>
      <c r="F96" s="20" t="s">
        <v>448</v>
      </c>
      <c r="G96" s="21" t="s">
        <v>448</v>
      </c>
      <c r="H96" s="20" t="s">
        <v>400</v>
      </c>
      <c r="I96" s="22">
        <v>54</v>
      </c>
      <c r="J96" s="22">
        <v>0</v>
      </c>
      <c r="K96" s="22">
        <v>52</v>
      </c>
      <c r="L96" s="20" t="s">
        <v>429</v>
      </c>
      <c r="M96" s="20" t="s">
        <v>402</v>
      </c>
      <c r="N96" s="23">
        <v>1</v>
      </c>
      <c r="O96" s="23">
        <v>45</v>
      </c>
      <c r="P96" s="20" t="s">
        <v>403</v>
      </c>
      <c r="Q96" s="23">
        <v>41.5</v>
      </c>
      <c r="R96" s="24">
        <v>41.5</v>
      </c>
      <c r="S96" s="20" t="s">
        <v>404</v>
      </c>
      <c r="T96" s="25"/>
      <c r="U96" s="25">
        <v>43717</v>
      </c>
      <c r="V96" s="25">
        <v>43717</v>
      </c>
      <c r="W96" s="26">
        <v>37</v>
      </c>
      <c r="X96" s="26">
        <v>9</v>
      </c>
      <c r="Y96" s="27">
        <v>2019</v>
      </c>
      <c r="Z96" s="20" t="s">
        <v>658</v>
      </c>
      <c r="AA96" s="20" t="s">
        <v>631</v>
      </c>
      <c r="AB96" s="20" t="s">
        <v>592</v>
      </c>
      <c r="AC96" s="20" t="s">
        <v>593</v>
      </c>
      <c r="AD96" s="22">
        <v>41.5</v>
      </c>
      <c r="AE96" s="22">
        <v>1</v>
      </c>
      <c r="AF96" s="22">
        <v>1</v>
      </c>
    </row>
    <row r="97" spans="1:32" s="19" customFormat="1" ht="18" customHeight="1" x14ac:dyDescent="0.2">
      <c r="A97" s="20" t="s">
        <v>395</v>
      </c>
      <c r="B97" s="20" t="s">
        <v>661</v>
      </c>
      <c r="C97" s="20" t="s">
        <v>662</v>
      </c>
      <c r="D97" s="20" t="s">
        <v>398</v>
      </c>
      <c r="E97" s="20" t="s">
        <v>20</v>
      </c>
      <c r="F97" s="20" t="s">
        <v>663</v>
      </c>
      <c r="G97" s="21" t="e">
        <v>#N/A</v>
      </c>
      <c r="H97" s="20" t="s">
        <v>499</v>
      </c>
      <c r="I97" s="22">
        <v>10</v>
      </c>
      <c r="J97" s="22">
        <v>0</v>
      </c>
      <c r="K97" s="22">
        <v>10</v>
      </c>
      <c r="L97" s="20" t="s">
        <v>420</v>
      </c>
      <c r="M97" s="20" t="s">
        <v>402</v>
      </c>
      <c r="N97" s="23">
        <v>1.5</v>
      </c>
      <c r="O97" s="23">
        <v>11</v>
      </c>
      <c r="P97" s="20" t="s">
        <v>403</v>
      </c>
      <c r="Q97" s="23">
        <v>3.333333333333333</v>
      </c>
      <c r="R97" s="24">
        <v>3.33</v>
      </c>
      <c r="S97" s="20" t="s">
        <v>404</v>
      </c>
      <c r="T97" s="25"/>
      <c r="U97" s="25">
        <v>43713</v>
      </c>
      <c r="V97" s="25">
        <v>43713</v>
      </c>
      <c r="W97" s="26">
        <v>36</v>
      </c>
      <c r="X97" s="26">
        <v>9</v>
      </c>
      <c r="Y97" s="27">
        <v>2019</v>
      </c>
      <c r="Z97" s="20" t="s">
        <v>664</v>
      </c>
      <c r="AA97" s="20" t="s">
        <v>631</v>
      </c>
      <c r="AB97" s="20" t="s">
        <v>567</v>
      </c>
      <c r="AC97" s="20" t="s">
        <v>568</v>
      </c>
      <c r="AD97" s="22">
        <v>3.33</v>
      </c>
      <c r="AE97" s="22">
        <v>1</v>
      </c>
      <c r="AF97" s="22">
        <v>1</v>
      </c>
    </row>
    <row r="98" spans="1:32" s="19" customFormat="1" ht="18" customHeight="1" x14ac:dyDescent="0.2">
      <c r="A98" s="20" t="s">
        <v>395</v>
      </c>
      <c r="B98" s="20" t="s">
        <v>665</v>
      </c>
      <c r="C98" s="20" t="s">
        <v>666</v>
      </c>
      <c r="D98" s="20" t="s">
        <v>398</v>
      </c>
      <c r="E98" s="20" t="s">
        <v>29</v>
      </c>
      <c r="F98" s="20" t="s">
        <v>522</v>
      </c>
      <c r="G98" s="21" t="s">
        <v>522</v>
      </c>
      <c r="H98" s="20" t="s">
        <v>495</v>
      </c>
      <c r="I98" s="22">
        <v>60</v>
      </c>
      <c r="J98" s="22">
        <v>0</v>
      </c>
      <c r="K98" s="22">
        <v>58</v>
      </c>
      <c r="L98" s="20" t="s">
        <v>434</v>
      </c>
      <c r="M98" s="20" t="s">
        <v>402</v>
      </c>
      <c r="N98" s="23">
        <v>1.5</v>
      </c>
      <c r="O98" s="23">
        <v>37.5</v>
      </c>
      <c r="P98" s="20" t="s">
        <v>403</v>
      </c>
      <c r="Q98" s="23">
        <v>39</v>
      </c>
      <c r="R98" s="24">
        <v>39</v>
      </c>
      <c r="S98" s="20" t="s">
        <v>404</v>
      </c>
      <c r="T98" s="25">
        <v>43661</v>
      </c>
      <c r="U98" s="25">
        <v>43712</v>
      </c>
      <c r="V98" s="25">
        <v>43712</v>
      </c>
      <c r="W98" s="26">
        <v>36</v>
      </c>
      <c r="X98" s="26">
        <v>9</v>
      </c>
      <c r="Y98" s="27">
        <v>2019</v>
      </c>
      <c r="Z98" s="20" t="s">
        <v>664</v>
      </c>
      <c r="AA98" s="20" t="s">
        <v>631</v>
      </c>
      <c r="AB98" s="20" t="s">
        <v>572</v>
      </c>
      <c r="AC98" s="20" t="s">
        <v>573</v>
      </c>
      <c r="AD98" s="22">
        <v>39</v>
      </c>
      <c r="AE98" s="22">
        <v>1</v>
      </c>
      <c r="AF98" s="22">
        <v>1</v>
      </c>
    </row>
    <row r="99" spans="1:32" s="19" customFormat="1" ht="18" customHeight="1" x14ac:dyDescent="0.2">
      <c r="A99" s="20" t="s">
        <v>395</v>
      </c>
      <c r="B99" s="20" t="s">
        <v>667</v>
      </c>
      <c r="C99" s="20" t="s">
        <v>668</v>
      </c>
      <c r="D99" s="20" t="s">
        <v>398</v>
      </c>
      <c r="E99" s="20" t="s">
        <v>45</v>
      </c>
      <c r="F99" s="20" t="s">
        <v>448</v>
      </c>
      <c r="G99" s="21" t="s">
        <v>448</v>
      </c>
      <c r="H99" s="20" t="s">
        <v>400</v>
      </c>
      <c r="I99" s="22">
        <v>29</v>
      </c>
      <c r="J99" s="22">
        <v>0</v>
      </c>
      <c r="K99" s="22">
        <v>29</v>
      </c>
      <c r="L99" s="20" t="s">
        <v>401</v>
      </c>
      <c r="M99" s="20" t="s">
        <v>402</v>
      </c>
      <c r="N99" s="23">
        <v>1</v>
      </c>
      <c r="O99" s="23">
        <v>65</v>
      </c>
      <c r="P99" s="20" t="s">
        <v>403</v>
      </c>
      <c r="Q99" s="23">
        <v>32.416666666666671</v>
      </c>
      <c r="R99" s="24">
        <v>32.42</v>
      </c>
      <c r="S99" s="20" t="s">
        <v>404</v>
      </c>
      <c r="T99" s="25"/>
      <c r="U99" s="25">
        <v>43711</v>
      </c>
      <c r="V99" s="25">
        <v>43711</v>
      </c>
      <c r="W99" s="26">
        <v>36</v>
      </c>
      <c r="X99" s="26">
        <v>9</v>
      </c>
      <c r="Y99" s="27">
        <v>2019</v>
      </c>
      <c r="Z99" s="20" t="s">
        <v>664</v>
      </c>
      <c r="AA99" s="20" t="s">
        <v>631</v>
      </c>
      <c r="AB99" s="20" t="s">
        <v>669</v>
      </c>
      <c r="AC99" s="20" t="s">
        <v>670</v>
      </c>
      <c r="AD99" s="22">
        <v>32.42</v>
      </c>
      <c r="AE99" s="22">
        <v>1</v>
      </c>
      <c r="AF99" s="22">
        <v>1</v>
      </c>
    </row>
    <row r="100" spans="1:32" s="19" customFormat="1" ht="18" customHeight="1" x14ac:dyDescent="0.2">
      <c r="A100" s="20" t="s">
        <v>395</v>
      </c>
      <c r="B100" s="20" t="s">
        <v>671</v>
      </c>
      <c r="C100" s="20" t="s">
        <v>672</v>
      </c>
      <c r="D100" s="20" t="s">
        <v>398</v>
      </c>
      <c r="E100" s="20" t="s">
        <v>33</v>
      </c>
      <c r="F100" s="20" t="s">
        <v>482</v>
      </c>
      <c r="G100" s="21" t="s">
        <v>482</v>
      </c>
      <c r="H100" s="20" t="s">
        <v>400</v>
      </c>
      <c r="I100" s="22">
        <v>78</v>
      </c>
      <c r="J100" s="22">
        <v>0</v>
      </c>
      <c r="K100" s="22">
        <v>74</v>
      </c>
      <c r="L100" s="20" t="s">
        <v>401</v>
      </c>
      <c r="M100" s="20" t="s">
        <v>402</v>
      </c>
      <c r="N100" s="23">
        <v>1</v>
      </c>
      <c r="O100" s="23">
        <v>28</v>
      </c>
      <c r="P100" s="20" t="s">
        <v>403</v>
      </c>
      <c r="Q100" s="23">
        <v>37.4</v>
      </c>
      <c r="R100" s="24">
        <v>37.4</v>
      </c>
      <c r="S100" s="20" t="s">
        <v>404</v>
      </c>
      <c r="T100" s="25"/>
      <c r="U100" s="25">
        <v>43707</v>
      </c>
      <c r="V100" s="25">
        <v>43707</v>
      </c>
      <c r="W100" s="26">
        <v>35</v>
      </c>
      <c r="X100" s="26">
        <v>8</v>
      </c>
      <c r="Y100" s="27">
        <v>2019</v>
      </c>
      <c r="Z100" s="20" t="s">
        <v>673</v>
      </c>
      <c r="AA100" s="20" t="s">
        <v>674</v>
      </c>
      <c r="AB100" s="20" t="s">
        <v>592</v>
      </c>
      <c r="AC100" s="20" t="s">
        <v>593</v>
      </c>
      <c r="AD100" s="22">
        <v>37.4</v>
      </c>
      <c r="AE100" s="22">
        <v>1</v>
      </c>
      <c r="AF100" s="22">
        <v>1</v>
      </c>
    </row>
    <row r="101" spans="1:32" s="19" customFormat="1" ht="18" customHeight="1" x14ac:dyDescent="0.2">
      <c r="A101" s="20" t="s">
        <v>395</v>
      </c>
      <c r="B101" s="20" t="s">
        <v>675</v>
      </c>
      <c r="C101" s="20" t="s">
        <v>676</v>
      </c>
      <c r="D101" s="20" t="s">
        <v>398</v>
      </c>
      <c r="E101" s="20" t="s">
        <v>53</v>
      </c>
      <c r="F101" s="20" t="s">
        <v>428</v>
      </c>
      <c r="G101" s="21" t="s">
        <v>428</v>
      </c>
      <c r="H101" s="20" t="s">
        <v>400</v>
      </c>
      <c r="I101" s="22">
        <v>6</v>
      </c>
      <c r="J101" s="22">
        <v>0</v>
      </c>
      <c r="K101" s="22">
        <v>6</v>
      </c>
      <c r="L101" s="20" t="s">
        <v>420</v>
      </c>
      <c r="M101" s="20" t="s">
        <v>402</v>
      </c>
      <c r="N101" s="23">
        <v>1.5</v>
      </c>
      <c r="O101" s="23">
        <v>95</v>
      </c>
      <c r="P101" s="20" t="s">
        <v>403</v>
      </c>
      <c r="Q101" s="23">
        <v>11</v>
      </c>
      <c r="R101" s="24">
        <v>11</v>
      </c>
      <c r="S101" s="20" t="s">
        <v>404</v>
      </c>
      <c r="T101" s="25">
        <v>43692</v>
      </c>
      <c r="U101" s="25">
        <v>43706</v>
      </c>
      <c r="V101" s="25">
        <v>43706</v>
      </c>
      <c r="W101" s="26">
        <v>35</v>
      </c>
      <c r="X101" s="26">
        <v>8</v>
      </c>
      <c r="Y101" s="27">
        <v>2019</v>
      </c>
      <c r="Z101" s="20" t="s">
        <v>673</v>
      </c>
      <c r="AA101" s="20" t="s">
        <v>674</v>
      </c>
      <c r="AB101" s="20" t="s">
        <v>572</v>
      </c>
      <c r="AC101" s="20" t="s">
        <v>573</v>
      </c>
      <c r="AD101" s="22">
        <v>11</v>
      </c>
      <c r="AE101" s="22">
        <v>1</v>
      </c>
      <c r="AF101" s="22">
        <v>1</v>
      </c>
    </row>
    <row r="102" spans="1:32" s="19" customFormat="1" ht="18" customHeight="1" x14ac:dyDescent="0.2">
      <c r="A102" s="20" t="s">
        <v>395</v>
      </c>
      <c r="B102" s="20" t="s">
        <v>677</v>
      </c>
      <c r="C102" s="20" t="s">
        <v>678</v>
      </c>
      <c r="D102" s="20" t="s">
        <v>398</v>
      </c>
      <c r="E102" s="20" t="s">
        <v>19</v>
      </c>
      <c r="F102" s="20" t="s">
        <v>411</v>
      </c>
      <c r="G102" s="21" t="s">
        <v>411</v>
      </c>
      <c r="H102" s="20" t="s">
        <v>412</v>
      </c>
      <c r="I102" s="22">
        <v>20</v>
      </c>
      <c r="J102" s="22">
        <v>0</v>
      </c>
      <c r="K102" s="22">
        <v>20</v>
      </c>
      <c r="L102" s="20" t="s">
        <v>413</v>
      </c>
      <c r="M102" s="20" t="s">
        <v>402</v>
      </c>
      <c r="N102" s="23">
        <v>1.5</v>
      </c>
      <c r="O102" s="23">
        <v>101</v>
      </c>
      <c r="P102" s="20" t="s">
        <v>403</v>
      </c>
      <c r="Q102" s="23">
        <v>35.166666666666664</v>
      </c>
      <c r="R102" s="24">
        <v>35.17</v>
      </c>
      <c r="S102" s="20" t="s">
        <v>404</v>
      </c>
      <c r="T102" s="25">
        <v>43698</v>
      </c>
      <c r="U102" s="25">
        <v>43706</v>
      </c>
      <c r="V102" s="25">
        <v>43706</v>
      </c>
      <c r="W102" s="26">
        <v>35</v>
      </c>
      <c r="X102" s="26">
        <v>8</v>
      </c>
      <c r="Y102" s="27">
        <v>2019</v>
      </c>
      <c r="Z102" s="20" t="s">
        <v>673</v>
      </c>
      <c r="AA102" s="20" t="s">
        <v>674</v>
      </c>
      <c r="AB102" s="20" t="s">
        <v>567</v>
      </c>
      <c r="AC102" s="20" t="s">
        <v>568</v>
      </c>
      <c r="AD102" s="22">
        <v>35.17</v>
      </c>
      <c r="AE102" s="22">
        <v>1</v>
      </c>
      <c r="AF102" s="22">
        <v>1</v>
      </c>
    </row>
    <row r="103" spans="1:32" s="19" customFormat="1" ht="18" customHeight="1" x14ac:dyDescent="0.2">
      <c r="A103" s="20" t="s">
        <v>395</v>
      </c>
      <c r="B103" s="20" t="s">
        <v>679</v>
      </c>
      <c r="C103" s="20" t="s">
        <v>680</v>
      </c>
      <c r="D103" s="20" t="s">
        <v>398</v>
      </c>
      <c r="E103" s="20" t="s">
        <v>22</v>
      </c>
      <c r="F103" s="20" t="s">
        <v>498</v>
      </c>
      <c r="G103" s="21" t="s">
        <v>498</v>
      </c>
      <c r="H103" s="20" t="s">
        <v>499</v>
      </c>
      <c r="I103" s="22">
        <v>170</v>
      </c>
      <c r="J103" s="22">
        <v>0</v>
      </c>
      <c r="K103" s="22">
        <v>169</v>
      </c>
      <c r="L103" s="20" t="s">
        <v>420</v>
      </c>
      <c r="M103" s="20" t="s">
        <v>402</v>
      </c>
      <c r="N103" s="23">
        <v>1.5</v>
      </c>
      <c r="O103" s="23">
        <v>46</v>
      </c>
      <c r="P103" s="20" t="s">
        <v>403</v>
      </c>
      <c r="Q103" s="23">
        <v>131.83333333333334</v>
      </c>
      <c r="R103" s="24">
        <v>131.83000000000001</v>
      </c>
      <c r="S103" s="20" t="s">
        <v>404</v>
      </c>
      <c r="T103" s="25">
        <v>43725</v>
      </c>
      <c r="U103" s="25">
        <v>43705</v>
      </c>
      <c r="V103" s="25">
        <v>43705</v>
      </c>
      <c r="W103" s="26">
        <v>35</v>
      </c>
      <c r="X103" s="26">
        <v>8</v>
      </c>
      <c r="Y103" s="27">
        <v>2019</v>
      </c>
      <c r="Z103" s="20" t="s">
        <v>673</v>
      </c>
      <c r="AA103" s="20" t="s">
        <v>674</v>
      </c>
      <c r="AB103" s="20" t="s">
        <v>572</v>
      </c>
      <c r="AC103" s="20" t="s">
        <v>573</v>
      </c>
      <c r="AD103" s="22">
        <v>131.83000000000001</v>
      </c>
      <c r="AE103" s="22">
        <v>1</v>
      </c>
      <c r="AF103" s="22">
        <v>1</v>
      </c>
    </row>
    <row r="104" spans="1:32" s="19" customFormat="1" ht="18" customHeight="1" x14ac:dyDescent="0.2">
      <c r="A104" s="20" t="s">
        <v>395</v>
      </c>
      <c r="B104" s="20" t="s">
        <v>681</v>
      </c>
      <c r="C104" s="20" t="s">
        <v>682</v>
      </c>
      <c r="D104" s="20" t="s">
        <v>398</v>
      </c>
      <c r="E104" s="20" t="s">
        <v>11</v>
      </c>
      <c r="F104" s="20" t="s">
        <v>549</v>
      </c>
      <c r="G104" s="21" t="s">
        <v>549</v>
      </c>
      <c r="H104" s="20" t="s">
        <v>452</v>
      </c>
      <c r="I104" s="22">
        <v>5</v>
      </c>
      <c r="J104" s="22">
        <v>0</v>
      </c>
      <c r="K104" s="22">
        <v>5</v>
      </c>
      <c r="L104" s="20" t="s">
        <v>420</v>
      </c>
      <c r="M104" s="20" t="s">
        <v>402</v>
      </c>
      <c r="N104" s="23">
        <v>1.5</v>
      </c>
      <c r="O104" s="23">
        <v>259</v>
      </c>
      <c r="P104" s="20" t="s">
        <v>403</v>
      </c>
      <c r="Q104" s="23">
        <v>23.083333333333332</v>
      </c>
      <c r="R104" s="24">
        <v>23.08</v>
      </c>
      <c r="S104" s="20" t="s">
        <v>404</v>
      </c>
      <c r="T104" s="25">
        <v>43698</v>
      </c>
      <c r="U104" s="25">
        <v>43703</v>
      </c>
      <c r="V104" s="25">
        <v>43703</v>
      </c>
      <c r="W104" s="26">
        <v>35</v>
      </c>
      <c r="X104" s="26">
        <v>8</v>
      </c>
      <c r="Y104" s="27">
        <v>2019</v>
      </c>
      <c r="Z104" s="20" t="s">
        <v>673</v>
      </c>
      <c r="AA104" s="20" t="s">
        <v>674</v>
      </c>
      <c r="AB104" s="20" t="s">
        <v>567</v>
      </c>
      <c r="AC104" s="20" t="s">
        <v>568</v>
      </c>
      <c r="AD104" s="22">
        <v>23.08</v>
      </c>
      <c r="AE104" s="22">
        <v>1</v>
      </c>
      <c r="AF104" s="22">
        <v>1</v>
      </c>
    </row>
    <row r="105" spans="1:32" s="19" customFormat="1" ht="18" customHeight="1" x14ac:dyDescent="0.2">
      <c r="A105" s="20" t="s">
        <v>395</v>
      </c>
      <c r="B105" s="20" t="s">
        <v>683</v>
      </c>
      <c r="C105" s="20" t="s">
        <v>684</v>
      </c>
      <c r="D105" s="20" t="s">
        <v>398</v>
      </c>
      <c r="E105" s="20" t="s">
        <v>15</v>
      </c>
      <c r="F105" s="20" t="s">
        <v>525</v>
      </c>
      <c r="G105" s="21" t="s">
        <v>525</v>
      </c>
      <c r="H105" s="20" t="s">
        <v>452</v>
      </c>
      <c r="I105" s="22">
        <v>10</v>
      </c>
      <c r="J105" s="22">
        <v>0</v>
      </c>
      <c r="K105" s="22">
        <v>10</v>
      </c>
      <c r="L105" s="20" t="s">
        <v>429</v>
      </c>
      <c r="M105" s="20" t="s">
        <v>402</v>
      </c>
      <c r="N105" s="23">
        <v>1.5</v>
      </c>
      <c r="O105" s="23">
        <v>257</v>
      </c>
      <c r="P105" s="20" t="s">
        <v>403</v>
      </c>
      <c r="Q105" s="23">
        <v>44.333333333333336</v>
      </c>
      <c r="R105" s="24">
        <v>44.33</v>
      </c>
      <c r="S105" s="20" t="s">
        <v>404</v>
      </c>
      <c r="T105" s="25">
        <v>43684</v>
      </c>
      <c r="U105" s="25">
        <v>43699</v>
      </c>
      <c r="V105" s="25">
        <v>43699</v>
      </c>
      <c r="W105" s="26">
        <v>34</v>
      </c>
      <c r="X105" s="26">
        <v>8</v>
      </c>
      <c r="Y105" s="27">
        <v>2019</v>
      </c>
      <c r="Z105" s="20" t="s">
        <v>685</v>
      </c>
      <c r="AA105" s="20" t="s">
        <v>674</v>
      </c>
      <c r="AB105" s="20" t="s">
        <v>567</v>
      </c>
      <c r="AC105" s="20" t="s">
        <v>568</v>
      </c>
      <c r="AD105" s="22">
        <v>44.33</v>
      </c>
      <c r="AE105" s="22">
        <v>1</v>
      </c>
      <c r="AF105" s="22">
        <v>1</v>
      </c>
    </row>
    <row r="106" spans="1:32" s="19" customFormat="1" ht="18" customHeight="1" x14ac:dyDescent="0.2">
      <c r="A106" s="20" t="s">
        <v>395</v>
      </c>
      <c r="B106" s="20" t="s">
        <v>686</v>
      </c>
      <c r="C106" s="20" t="s">
        <v>687</v>
      </c>
      <c r="D106" s="20" t="s">
        <v>398</v>
      </c>
      <c r="E106" s="20" t="s">
        <v>44</v>
      </c>
      <c r="F106" s="20" t="s">
        <v>448</v>
      </c>
      <c r="G106" s="21" t="s">
        <v>448</v>
      </c>
      <c r="H106" s="20" t="s">
        <v>400</v>
      </c>
      <c r="I106" s="22">
        <v>220</v>
      </c>
      <c r="J106" s="22">
        <v>0</v>
      </c>
      <c r="K106" s="22">
        <v>215</v>
      </c>
      <c r="L106" s="20" t="s">
        <v>401</v>
      </c>
      <c r="M106" s="20" t="s">
        <v>402</v>
      </c>
      <c r="N106" s="23">
        <v>1</v>
      </c>
      <c r="O106" s="23">
        <v>28</v>
      </c>
      <c r="P106" s="20" t="s">
        <v>403</v>
      </c>
      <c r="Q106" s="23">
        <v>103.66666666666667</v>
      </c>
      <c r="R106" s="24">
        <v>103.67</v>
      </c>
      <c r="S106" s="20" t="s">
        <v>404</v>
      </c>
      <c r="T106" s="25"/>
      <c r="U106" s="25">
        <v>43697</v>
      </c>
      <c r="V106" s="25">
        <v>43697</v>
      </c>
      <c r="W106" s="26">
        <v>34</v>
      </c>
      <c r="X106" s="26">
        <v>8</v>
      </c>
      <c r="Y106" s="27">
        <v>2019</v>
      </c>
      <c r="Z106" s="20" t="s">
        <v>685</v>
      </c>
      <c r="AA106" s="20" t="s">
        <v>674</v>
      </c>
      <c r="AB106" s="20" t="s">
        <v>592</v>
      </c>
      <c r="AC106" s="20" t="s">
        <v>593</v>
      </c>
      <c r="AD106" s="22">
        <v>43.67</v>
      </c>
      <c r="AE106" s="22">
        <v>1</v>
      </c>
      <c r="AF106" s="22">
        <v>1</v>
      </c>
    </row>
    <row r="107" spans="1:32" s="19" customFormat="1" ht="18" customHeight="1" x14ac:dyDescent="0.2">
      <c r="A107" s="20" t="s">
        <v>395</v>
      </c>
      <c r="B107" s="20" t="s">
        <v>688</v>
      </c>
      <c r="C107" s="20" t="s">
        <v>689</v>
      </c>
      <c r="D107" s="20" t="s">
        <v>398</v>
      </c>
      <c r="E107" s="20" t="s">
        <v>22</v>
      </c>
      <c r="F107" s="20" t="s">
        <v>498</v>
      </c>
      <c r="G107" s="21" t="s">
        <v>498</v>
      </c>
      <c r="H107" s="20" t="s">
        <v>499</v>
      </c>
      <c r="I107" s="22">
        <v>4</v>
      </c>
      <c r="J107" s="22">
        <v>0</v>
      </c>
      <c r="K107" s="22">
        <v>4</v>
      </c>
      <c r="L107" s="20" t="s">
        <v>420</v>
      </c>
      <c r="M107" s="20" t="s">
        <v>402</v>
      </c>
      <c r="N107" s="23">
        <v>1.5</v>
      </c>
      <c r="O107" s="23">
        <v>46</v>
      </c>
      <c r="P107" s="20" t="s">
        <v>403</v>
      </c>
      <c r="Q107" s="23">
        <v>4.5666666666666664</v>
      </c>
      <c r="R107" s="24">
        <v>4.57</v>
      </c>
      <c r="S107" s="20" t="s">
        <v>404</v>
      </c>
      <c r="T107" s="25">
        <v>43707</v>
      </c>
      <c r="U107" s="25">
        <v>43696</v>
      </c>
      <c r="V107" s="25">
        <v>43696</v>
      </c>
      <c r="W107" s="26">
        <v>34</v>
      </c>
      <c r="X107" s="26">
        <v>8</v>
      </c>
      <c r="Y107" s="27">
        <v>2019</v>
      </c>
      <c r="Z107" s="20" t="s">
        <v>685</v>
      </c>
      <c r="AA107" s="20" t="s">
        <v>674</v>
      </c>
      <c r="AB107" s="20" t="s">
        <v>572</v>
      </c>
      <c r="AC107" s="20" t="s">
        <v>573</v>
      </c>
      <c r="AD107" s="22">
        <v>4.57</v>
      </c>
      <c r="AE107" s="22">
        <v>1</v>
      </c>
      <c r="AF107" s="22">
        <v>1</v>
      </c>
    </row>
    <row r="108" spans="1:32" s="19" customFormat="1" ht="18" customHeight="1" x14ac:dyDescent="0.2">
      <c r="A108" s="20" t="s">
        <v>395</v>
      </c>
      <c r="B108" s="20" t="s">
        <v>690</v>
      </c>
      <c r="C108" s="20" t="s">
        <v>691</v>
      </c>
      <c r="D108" s="20" t="s">
        <v>398</v>
      </c>
      <c r="E108" s="20" t="s">
        <v>70</v>
      </c>
      <c r="F108" s="20" t="s">
        <v>571</v>
      </c>
      <c r="G108" s="21" t="s">
        <v>571</v>
      </c>
      <c r="H108" s="20" t="s">
        <v>400</v>
      </c>
      <c r="I108" s="22">
        <v>5</v>
      </c>
      <c r="J108" s="22">
        <v>0</v>
      </c>
      <c r="K108" s="22">
        <v>5</v>
      </c>
      <c r="L108" s="20" t="s">
        <v>401</v>
      </c>
      <c r="M108" s="20" t="s">
        <v>402</v>
      </c>
      <c r="N108" s="23">
        <v>1.5</v>
      </c>
      <c r="O108" s="23">
        <v>134</v>
      </c>
      <c r="P108" s="20" t="s">
        <v>403</v>
      </c>
      <c r="Q108" s="23">
        <v>12.666666666666666</v>
      </c>
      <c r="R108" s="24">
        <v>12.67</v>
      </c>
      <c r="S108" s="20" t="s">
        <v>404</v>
      </c>
      <c r="T108" s="25">
        <v>43661</v>
      </c>
      <c r="U108" s="25">
        <v>43696</v>
      </c>
      <c r="V108" s="25">
        <v>43696</v>
      </c>
      <c r="W108" s="26">
        <v>34</v>
      </c>
      <c r="X108" s="26">
        <v>8</v>
      </c>
      <c r="Y108" s="27">
        <v>2019</v>
      </c>
      <c r="Z108" s="20" t="s">
        <v>685</v>
      </c>
      <c r="AA108" s="20" t="s">
        <v>674</v>
      </c>
      <c r="AB108" s="20" t="s">
        <v>572</v>
      </c>
      <c r="AC108" s="20" t="s">
        <v>573</v>
      </c>
      <c r="AD108" s="22">
        <v>12.67</v>
      </c>
      <c r="AE108" s="22">
        <v>1</v>
      </c>
      <c r="AF108" s="22">
        <v>1</v>
      </c>
    </row>
    <row r="109" spans="1:32" s="19" customFormat="1" ht="18" customHeight="1" x14ac:dyDescent="0.2">
      <c r="A109" s="20" t="s">
        <v>395</v>
      </c>
      <c r="B109" s="20" t="s">
        <v>692</v>
      </c>
      <c r="C109" s="20" t="s">
        <v>693</v>
      </c>
      <c r="D109" s="20" t="s">
        <v>398</v>
      </c>
      <c r="E109" s="20" t="s">
        <v>11</v>
      </c>
      <c r="F109" s="20" t="s">
        <v>549</v>
      </c>
      <c r="G109" s="21" t="s">
        <v>549</v>
      </c>
      <c r="H109" s="20" t="s">
        <v>452</v>
      </c>
      <c r="I109" s="22">
        <v>5</v>
      </c>
      <c r="J109" s="22">
        <v>0</v>
      </c>
      <c r="K109" s="22">
        <v>5</v>
      </c>
      <c r="L109" s="20" t="s">
        <v>420</v>
      </c>
      <c r="M109" s="20" t="s">
        <v>402</v>
      </c>
      <c r="N109" s="23">
        <v>1.5</v>
      </c>
      <c r="O109" s="23">
        <v>259</v>
      </c>
      <c r="P109" s="20" t="s">
        <v>403</v>
      </c>
      <c r="Q109" s="23">
        <v>23.083333333333332</v>
      </c>
      <c r="R109" s="24">
        <v>23.08</v>
      </c>
      <c r="S109" s="20" t="s">
        <v>404</v>
      </c>
      <c r="T109" s="25">
        <v>43683</v>
      </c>
      <c r="U109" s="25">
        <v>43696</v>
      </c>
      <c r="V109" s="25">
        <v>43696</v>
      </c>
      <c r="W109" s="26">
        <v>34</v>
      </c>
      <c r="X109" s="26">
        <v>8</v>
      </c>
      <c r="Y109" s="27">
        <v>2019</v>
      </c>
      <c r="Z109" s="20" t="s">
        <v>685</v>
      </c>
      <c r="AA109" s="20" t="s">
        <v>674</v>
      </c>
      <c r="AB109" s="20" t="s">
        <v>567</v>
      </c>
      <c r="AC109" s="20" t="s">
        <v>568</v>
      </c>
      <c r="AD109" s="22">
        <v>23.08</v>
      </c>
      <c r="AE109" s="22">
        <v>1</v>
      </c>
      <c r="AF109" s="22">
        <v>1</v>
      </c>
    </row>
    <row r="110" spans="1:32" s="19" customFormat="1" ht="18" customHeight="1" x14ac:dyDescent="0.2">
      <c r="A110" s="20" t="s">
        <v>395</v>
      </c>
      <c r="B110" s="20" t="s">
        <v>694</v>
      </c>
      <c r="C110" s="20" t="s">
        <v>695</v>
      </c>
      <c r="D110" s="20" t="s">
        <v>398</v>
      </c>
      <c r="E110" s="20" t="s">
        <v>73</v>
      </c>
      <c r="F110" s="20" t="s">
        <v>416</v>
      </c>
      <c r="G110" s="21" t="e">
        <v>#N/A</v>
      </c>
      <c r="H110" s="20" t="s">
        <v>400</v>
      </c>
      <c r="I110" s="22">
        <v>10</v>
      </c>
      <c r="J110" s="22">
        <v>0</v>
      </c>
      <c r="K110" s="22">
        <v>10</v>
      </c>
      <c r="L110" s="20" t="s">
        <v>401</v>
      </c>
      <c r="M110" s="20" t="s">
        <v>402</v>
      </c>
      <c r="N110" s="23">
        <v>1.5</v>
      </c>
      <c r="O110" s="23">
        <v>145</v>
      </c>
      <c r="P110" s="20" t="s">
        <v>403</v>
      </c>
      <c r="Q110" s="23">
        <v>25.666666666666668</v>
      </c>
      <c r="R110" s="24">
        <v>25.67</v>
      </c>
      <c r="S110" s="20" t="s">
        <v>404</v>
      </c>
      <c r="T110" s="25">
        <v>43679</v>
      </c>
      <c r="U110" s="25">
        <v>43692</v>
      </c>
      <c r="V110" s="25">
        <v>43692</v>
      </c>
      <c r="W110" s="26">
        <v>33</v>
      </c>
      <c r="X110" s="26">
        <v>8</v>
      </c>
      <c r="Y110" s="27">
        <v>2019</v>
      </c>
      <c r="Z110" s="20" t="s">
        <v>696</v>
      </c>
      <c r="AA110" s="20" t="s">
        <v>674</v>
      </c>
      <c r="AB110" s="20" t="s">
        <v>572</v>
      </c>
      <c r="AC110" s="20" t="s">
        <v>573</v>
      </c>
      <c r="AD110" s="22">
        <v>25.67</v>
      </c>
      <c r="AE110" s="22">
        <v>1</v>
      </c>
      <c r="AF110" s="22">
        <v>1</v>
      </c>
    </row>
    <row r="111" spans="1:32" s="19" customFormat="1" ht="18" customHeight="1" x14ac:dyDescent="0.2">
      <c r="A111" s="20" t="s">
        <v>395</v>
      </c>
      <c r="B111" s="20" t="s">
        <v>697</v>
      </c>
      <c r="C111" s="20" t="s">
        <v>698</v>
      </c>
      <c r="D111" s="20" t="s">
        <v>398</v>
      </c>
      <c r="E111" s="20" t="s">
        <v>17</v>
      </c>
      <c r="F111" s="20" t="s">
        <v>437</v>
      </c>
      <c r="G111" s="21" t="s">
        <v>437</v>
      </c>
      <c r="H111" s="20" t="s">
        <v>412</v>
      </c>
      <c r="I111" s="22">
        <v>12</v>
      </c>
      <c r="J111" s="22">
        <v>0</v>
      </c>
      <c r="K111" s="22">
        <v>12</v>
      </c>
      <c r="L111" s="20" t="s">
        <v>438</v>
      </c>
      <c r="M111" s="20" t="s">
        <v>402</v>
      </c>
      <c r="N111" s="23">
        <v>1.5</v>
      </c>
      <c r="O111" s="23">
        <v>99</v>
      </c>
      <c r="P111" s="20" t="s">
        <v>403</v>
      </c>
      <c r="Q111" s="23">
        <v>21.3</v>
      </c>
      <c r="R111" s="24">
        <v>21.3</v>
      </c>
      <c r="S111" s="20" t="s">
        <v>404</v>
      </c>
      <c r="T111" s="25">
        <v>43685</v>
      </c>
      <c r="U111" s="25">
        <v>43692</v>
      </c>
      <c r="V111" s="25">
        <v>43692</v>
      </c>
      <c r="W111" s="26">
        <v>33</v>
      </c>
      <c r="X111" s="26">
        <v>8</v>
      </c>
      <c r="Y111" s="27">
        <v>2019</v>
      </c>
      <c r="Z111" s="20" t="s">
        <v>696</v>
      </c>
      <c r="AA111" s="20" t="s">
        <v>674</v>
      </c>
      <c r="AB111" s="20" t="s">
        <v>567</v>
      </c>
      <c r="AC111" s="20" t="s">
        <v>568</v>
      </c>
      <c r="AD111" s="22">
        <v>21.3</v>
      </c>
      <c r="AE111" s="22">
        <v>1</v>
      </c>
      <c r="AF111" s="22">
        <v>1</v>
      </c>
    </row>
    <row r="112" spans="1:32" s="19" customFormat="1" ht="18" customHeight="1" x14ac:dyDescent="0.2">
      <c r="A112" s="20" t="s">
        <v>395</v>
      </c>
      <c r="B112" s="20" t="s">
        <v>699</v>
      </c>
      <c r="C112" s="20" t="s">
        <v>700</v>
      </c>
      <c r="D112" s="20" t="s">
        <v>398</v>
      </c>
      <c r="E112" s="20" t="s">
        <v>19</v>
      </c>
      <c r="F112" s="20" t="s">
        <v>411</v>
      </c>
      <c r="G112" s="21" t="s">
        <v>411</v>
      </c>
      <c r="H112" s="20" t="s">
        <v>412</v>
      </c>
      <c r="I112" s="22">
        <v>16</v>
      </c>
      <c r="J112" s="22">
        <v>0</v>
      </c>
      <c r="K112" s="22">
        <v>16</v>
      </c>
      <c r="L112" s="20" t="s">
        <v>413</v>
      </c>
      <c r="M112" s="20" t="s">
        <v>402</v>
      </c>
      <c r="N112" s="23">
        <v>1.5</v>
      </c>
      <c r="O112" s="23">
        <v>101</v>
      </c>
      <c r="P112" s="20" t="s">
        <v>403</v>
      </c>
      <c r="Q112" s="23">
        <v>28.433333333333334</v>
      </c>
      <c r="R112" s="24">
        <v>35.17</v>
      </c>
      <c r="S112" s="20" t="s">
        <v>701</v>
      </c>
      <c r="T112" s="25">
        <v>43679</v>
      </c>
      <c r="U112" s="25">
        <v>43690</v>
      </c>
      <c r="V112" s="25">
        <v>43690</v>
      </c>
      <c r="W112" s="26">
        <v>33</v>
      </c>
      <c r="X112" s="26">
        <v>8</v>
      </c>
      <c r="Y112" s="27">
        <v>2019</v>
      </c>
      <c r="Z112" s="20" t="s">
        <v>696</v>
      </c>
      <c r="AA112" s="20" t="s">
        <v>674</v>
      </c>
      <c r="AB112" s="20" t="s">
        <v>592</v>
      </c>
      <c r="AC112" s="20" t="s">
        <v>593</v>
      </c>
      <c r="AD112" s="22">
        <v>35.17</v>
      </c>
      <c r="AE112" s="22">
        <v>1</v>
      </c>
      <c r="AF112" s="22">
        <v>1</v>
      </c>
    </row>
    <row r="113" spans="1:32" s="19" customFormat="1" ht="18" customHeight="1" x14ac:dyDescent="0.2">
      <c r="A113" s="20" t="s">
        <v>395</v>
      </c>
      <c r="B113" s="20" t="s">
        <v>686</v>
      </c>
      <c r="C113" s="20" t="s">
        <v>687</v>
      </c>
      <c r="D113" s="20" t="s">
        <v>398</v>
      </c>
      <c r="E113" s="20" t="s">
        <v>44</v>
      </c>
      <c r="F113" s="20" t="s">
        <v>448</v>
      </c>
      <c r="G113" s="21" t="s">
        <v>448</v>
      </c>
      <c r="H113" s="20" t="s">
        <v>400</v>
      </c>
      <c r="I113" s="22">
        <v>220</v>
      </c>
      <c r="J113" s="22">
        <v>0</v>
      </c>
      <c r="K113" s="22">
        <v>215</v>
      </c>
      <c r="L113" s="20" t="s">
        <v>401</v>
      </c>
      <c r="M113" s="20" t="s">
        <v>402</v>
      </c>
      <c r="N113" s="23">
        <v>1</v>
      </c>
      <c r="O113" s="23">
        <v>28</v>
      </c>
      <c r="P113" s="20" t="s">
        <v>403</v>
      </c>
      <c r="Q113" s="23">
        <v>103.66666666666667</v>
      </c>
      <c r="R113" s="24">
        <v>103.67</v>
      </c>
      <c r="S113" s="20" t="s">
        <v>404</v>
      </c>
      <c r="T113" s="25"/>
      <c r="U113" s="25">
        <v>43697</v>
      </c>
      <c r="V113" s="25">
        <v>43690</v>
      </c>
      <c r="W113" s="26">
        <v>33</v>
      </c>
      <c r="X113" s="26">
        <v>8</v>
      </c>
      <c r="Y113" s="27">
        <v>2019</v>
      </c>
      <c r="Z113" s="20" t="s">
        <v>696</v>
      </c>
      <c r="AA113" s="20" t="s">
        <v>674</v>
      </c>
      <c r="AB113" s="20" t="s">
        <v>592</v>
      </c>
      <c r="AC113" s="20" t="s">
        <v>593</v>
      </c>
      <c r="AD113" s="22">
        <v>60</v>
      </c>
      <c r="AE113" s="22">
        <v>1</v>
      </c>
      <c r="AF113" s="22">
        <v>1</v>
      </c>
    </row>
    <row r="114" spans="1:32" s="19" customFormat="1" ht="18" customHeight="1" x14ac:dyDescent="0.2">
      <c r="A114" s="20" t="s">
        <v>395</v>
      </c>
      <c r="B114" s="20" t="s">
        <v>702</v>
      </c>
      <c r="C114" s="20" t="s">
        <v>703</v>
      </c>
      <c r="D114" s="20" t="s">
        <v>398</v>
      </c>
      <c r="E114" s="20" t="s">
        <v>64</v>
      </c>
      <c r="F114" s="20" t="s">
        <v>399</v>
      </c>
      <c r="G114" s="21" t="e">
        <v>#N/A</v>
      </c>
      <c r="H114" s="20" t="s">
        <v>400</v>
      </c>
      <c r="I114" s="22">
        <v>20</v>
      </c>
      <c r="J114" s="22">
        <v>0</v>
      </c>
      <c r="K114" s="22">
        <v>20</v>
      </c>
      <c r="L114" s="20" t="s">
        <v>401</v>
      </c>
      <c r="M114" s="20" t="s">
        <v>402</v>
      </c>
      <c r="N114" s="23">
        <v>1.5</v>
      </c>
      <c r="O114" s="23">
        <v>51</v>
      </c>
      <c r="P114" s="20" t="s">
        <v>403</v>
      </c>
      <c r="Q114" s="23">
        <v>18.5</v>
      </c>
      <c r="R114" s="24">
        <v>18.5</v>
      </c>
      <c r="S114" s="20" t="s">
        <v>404</v>
      </c>
      <c r="T114" s="25">
        <v>43651</v>
      </c>
      <c r="U114" s="25">
        <v>43689</v>
      </c>
      <c r="V114" s="25">
        <v>43689</v>
      </c>
      <c r="W114" s="26">
        <v>33</v>
      </c>
      <c r="X114" s="26">
        <v>8</v>
      </c>
      <c r="Y114" s="27">
        <v>2019</v>
      </c>
      <c r="Z114" s="20" t="s">
        <v>696</v>
      </c>
      <c r="AA114" s="20" t="s">
        <v>674</v>
      </c>
      <c r="AB114" s="20" t="s">
        <v>567</v>
      </c>
      <c r="AC114" s="20" t="s">
        <v>568</v>
      </c>
      <c r="AD114" s="22">
        <v>18.5</v>
      </c>
      <c r="AE114" s="22">
        <v>1</v>
      </c>
      <c r="AF114" s="22">
        <v>1</v>
      </c>
    </row>
    <row r="115" spans="1:32" s="19" customFormat="1" ht="18" customHeight="1" x14ac:dyDescent="0.2">
      <c r="A115" s="20" t="s">
        <v>395</v>
      </c>
      <c r="B115" s="20" t="s">
        <v>704</v>
      </c>
      <c r="C115" s="20" t="s">
        <v>705</v>
      </c>
      <c r="D115" s="20" t="s">
        <v>398</v>
      </c>
      <c r="E115" s="20" t="s">
        <v>19</v>
      </c>
      <c r="F115" s="20" t="s">
        <v>411</v>
      </c>
      <c r="G115" s="21" t="s">
        <v>411</v>
      </c>
      <c r="H115" s="20" t="s">
        <v>412</v>
      </c>
      <c r="I115" s="22">
        <v>20</v>
      </c>
      <c r="J115" s="22">
        <v>0</v>
      </c>
      <c r="K115" s="22">
        <v>20</v>
      </c>
      <c r="L115" s="20" t="s">
        <v>413</v>
      </c>
      <c r="M115" s="20" t="s">
        <v>402</v>
      </c>
      <c r="N115" s="23">
        <v>1.5</v>
      </c>
      <c r="O115" s="23">
        <v>101</v>
      </c>
      <c r="P115" s="20" t="s">
        <v>403</v>
      </c>
      <c r="Q115" s="23">
        <v>35.166666666666664</v>
      </c>
      <c r="R115" s="24">
        <v>35.17</v>
      </c>
      <c r="S115" s="20" t="s">
        <v>404</v>
      </c>
      <c r="T115" s="25">
        <v>43651</v>
      </c>
      <c r="U115" s="25">
        <v>43689</v>
      </c>
      <c r="V115" s="25">
        <v>43689</v>
      </c>
      <c r="W115" s="26">
        <v>33</v>
      </c>
      <c r="X115" s="26">
        <v>8</v>
      </c>
      <c r="Y115" s="27">
        <v>2019</v>
      </c>
      <c r="Z115" s="20" t="s">
        <v>696</v>
      </c>
      <c r="AA115" s="20" t="s">
        <v>674</v>
      </c>
      <c r="AB115" s="20" t="s">
        <v>567</v>
      </c>
      <c r="AC115" s="20" t="s">
        <v>568</v>
      </c>
      <c r="AD115" s="22">
        <v>35.17</v>
      </c>
      <c r="AE115" s="22">
        <v>1</v>
      </c>
      <c r="AF115" s="22">
        <v>1</v>
      </c>
    </row>
    <row r="116" spans="1:32" s="19" customFormat="1" ht="18" customHeight="1" x14ac:dyDescent="0.2">
      <c r="A116" s="20" t="s">
        <v>395</v>
      </c>
      <c r="B116" s="20" t="s">
        <v>706</v>
      </c>
      <c r="C116" s="20" t="s">
        <v>707</v>
      </c>
      <c r="D116" s="20" t="s">
        <v>398</v>
      </c>
      <c r="E116" s="20" t="s">
        <v>24</v>
      </c>
      <c r="F116" s="20" t="s">
        <v>598</v>
      </c>
      <c r="G116" s="21" t="s">
        <v>598</v>
      </c>
      <c r="H116" s="20" t="s">
        <v>495</v>
      </c>
      <c r="I116" s="22">
        <v>45</v>
      </c>
      <c r="J116" s="22">
        <v>0</v>
      </c>
      <c r="K116" s="22">
        <v>45</v>
      </c>
      <c r="L116" s="20" t="s">
        <v>420</v>
      </c>
      <c r="M116" s="20" t="s">
        <v>402</v>
      </c>
      <c r="N116" s="23">
        <v>1.5</v>
      </c>
      <c r="O116" s="23">
        <v>60</v>
      </c>
      <c r="P116" s="20" t="s">
        <v>403</v>
      </c>
      <c r="Q116" s="23">
        <v>46.5</v>
      </c>
      <c r="R116" s="24">
        <v>46.5</v>
      </c>
      <c r="S116" s="20" t="s">
        <v>404</v>
      </c>
      <c r="T116" s="25">
        <v>43658</v>
      </c>
      <c r="U116" s="25">
        <v>43679</v>
      </c>
      <c r="V116" s="25">
        <v>43679</v>
      </c>
      <c r="W116" s="26">
        <v>31</v>
      </c>
      <c r="X116" s="26">
        <v>8</v>
      </c>
      <c r="Y116" s="27">
        <v>2019</v>
      </c>
      <c r="Z116" s="20" t="s">
        <v>708</v>
      </c>
      <c r="AA116" s="20" t="s">
        <v>674</v>
      </c>
      <c r="AB116" s="20" t="s">
        <v>572</v>
      </c>
      <c r="AC116" s="20" t="s">
        <v>573</v>
      </c>
      <c r="AD116" s="22">
        <v>46.5</v>
      </c>
      <c r="AE116" s="22">
        <v>1</v>
      </c>
      <c r="AF116" s="22">
        <v>1</v>
      </c>
    </row>
    <row r="117" spans="1:32" s="19" customFormat="1" ht="18" customHeight="1" x14ac:dyDescent="0.2">
      <c r="A117" s="20" t="s">
        <v>395</v>
      </c>
      <c r="B117" s="20" t="s">
        <v>709</v>
      </c>
      <c r="C117" s="20" t="s">
        <v>710</v>
      </c>
      <c r="D117" s="20" t="s">
        <v>398</v>
      </c>
      <c r="E117" s="20" t="s">
        <v>43</v>
      </c>
      <c r="F117" s="20" t="s">
        <v>448</v>
      </c>
      <c r="G117" s="21" t="s">
        <v>448</v>
      </c>
      <c r="H117" s="20" t="s">
        <v>400</v>
      </c>
      <c r="I117" s="22">
        <v>132</v>
      </c>
      <c r="J117" s="22">
        <v>0</v>
      </c>
      <c r="K117" s="22">
        <v>129</v>
      </c>
      <c r="L117" s="20" t="s">
        <v>401</v>
      </c>
      <c r="M117" s="20" t="s">
        <v>402</v>
      </c>
      <c r="N117" s="23">
        <v>1</v>
      </c>
      <c r="O117" s="23">
        <v>64</v>
      </c>
      <c r="P117" s="20" t="s">
        <v>403</v>
      </c>
      <c r="Q117" s="23">
        <v>141.80000000000001</v>
      </c>
      <c r="R117" s="24">
        <v>141.80000000000001</v>
      </c>
      <c r="S117" s="20" t="s">
        <v>404</v>
      </c>
      <c r="T117" s="25"/>
      <c r="U117" s="25">
        <v>43679</v>
      </c>
      <c r="V117" s="25">
        <v>43679</v>
      </c>
      <c r="W117" s="26">
        <v>31</v>
      </c>
      <c r="X117" s="26">
        <v>8</v>
      </c>
      <c r="Y117" s="27">
        <v>2019</v>
      </c>
      <c r="Z117" s="20" t="s">
        <v>708</v>
      </c>
      <c r="AA117" s="20" t="s">
        <v>674</v>
      </c>
      <c r="AB117" s="20" t="s">
        <v>592</v>
      </c>
      <c r="AC117" s="20" t="s">
        <v>593</v>
      </c>
      <c r="AD117" s="22">
        <v>141.80000000000001</v>
      </c>
      <c r="AE117" s="22">
        <v>1</v>
      </c>
      <c r="AF117" s="22">
        <v>1</v>
      </c>
    </row>
    <row r="118" spans="1:32" s="19" customFormat="1" ht="18" customHeight="1" x14ac:dyDescent="0.2">
      <c r="A118" s="20" t="s">
        <v>395</v>
      </c>
      <c r="B118" s="20" t="s">
        <v>711</v>
      </c>
      <c r="C118" s="20" t="s">
        <v>712</v>
      </c>
      <c r="D118" s="20" t="s">
        <v>398</v>
      </c>
      <c r="E118" s="20" t="s">
        <v>15</v>
      </c>
      <c r="F118" s="20" t="s">
        <v>525</v>
      </c>
      <c r="G118" s="21" t="s">
        <v>525</v>
      </c>
      <c r="H118" s="20" t="s">
        <v>452</v>
      </c>
      <c r="I118" s="22">
        <v>10</v>
      </c>
      <c r="J118" s="22">
        <v>0</v>
      </c>
      <c r="K118" s="22">
        <v>10</v>
      </c>
      <c r="L118" s="20" t="s">
        <v>429</v>
      </c>
      <c r="M118" s="20" t="s">
        <v>402</v>
      </c>
      <c r="N118" s="23">
        <v>1.5</v>
      </c>
      <c r="O118" s="23">
        <v>257</v>
      </c>
      <c r="P118" s="20" t="s">
        <v>403</v>
      </c>
      <c r="Q118" s="23">
        <v>44.333333333333336</v>
      </c>
      <c r="R118" s="24">
        <v>44.33</v>
      </c>
      <c r="S118" s="20" t="s">
        <v>404</v>
      </c>
      <c r="T118" s="25">
        <v>43647</v>
      </c>
      <c r="U118" s="25">
        <v>43676</v>
      </c>
      <c r="V118" s="25">
        <v>43676</v>
      </c>
      <c r="W118" s="26">
        <v>31</v>
      </c>
      <c r="X118" s="26">
        <v>7</v>
      </c>
      <c r="Y118" s="27">
        <v>2019</v>
      </c>
      <c r="Z118" s="20" t="s">
        <v>708</v>
      </c>
      <c r="AA118" s="20" t="s">
        <v>713</v>
      </c>
      <c r="AB118" s="20" t="s">
        <v>567</v>
      </c>
      <c r="AC118" s="20" t="s">
        <v>568</v>
      </c>
      <c r="AD118" s="22">
        <v>44.33</v>
      </c>
      <c r="AE118" s="22">
        <v>1</v>
      </c>
      <c r="AF118" s="22">
        <v>1</v>
      </c>
    </row>
    <row r="119" spans="1:32" s="19" customFormat="1" ht="18" customHeight="1" x14ac:dyDescent="0.2">
      <c r="A119" s="20" t="s">
        <v>395</v>
      </c>
      <c r="B119" s="20" t="s">
        <v>714</v>
      </c>
      <c r="C119" s="20" t="s">
        <v>715</v>
      </c>
      <c r="D119" s="20" t="s">
        <v>398</v>
      </c>
      <c r="E119" s="20" t="s">
        <v>16</v>
      </c>
      <c r="F119" s="20" t="s">
        <v>451</v>
      </c>
      <c r="G119" s="21" t="s">
        <v>451</v>
      </c>
      <c r="H119" s="20" t="s">
        <v>452</v>
      </c>
      <c r="I119" s="22">
        <v>10</v>
      </c>
      <c r="J119" s="22">
        <v>0</v>
      </c>
      <c r="K119" s="22">
        <v>10</v>
      </c>
      <c r="L119" s="20" t="s">
        <v>420</v>
      </c>
      <c r="M119" s="20" t="s">
        <v>402</v>
      </c>
      <c r="N119" s="23">
        <v>1.5</v>
      </c>
      <c r="O119" s="23">
        <v>259</v>
      </c>
      <c r="P119" s="20" t="s">
        <v>403</v>
      </c>
      <c r="Q119" s="23">
        <v>44.666666666666664</v>
      </c>
      <c r="R119" s="24">
        <v>44.67</v>
      </c>
      <c r="S119" s="20" t="s">
        <v>404</v>
      </c>
      <c r="T119" s="25">
        <v>43647</v>
      </c>
      <c r="U119" s="25">
        <v>43668</v>
      </c>
      <c r="V119" s="25">
        <v>43668</v>
      </c>
      <c r="W119" s="26">
        <v>30</v>
      </c>
      <c r="X119" s="26">
        <v>7</v>
      </c>
      <c r="Y119" s="27">
        <v>2019</v>
      </c>
      <c r="Z119" s="20" t="s">
        <v>716</v>
      </c>
      <c r="AA119" s="20" t="s">
        <v>713</v>
      </c>
      <c r="AB119" s="20" t="s">
        <v>567</v>
      </c>
      <c r="AC119" s="20" t="s">
        <v>568</v>
      </c>
      <c r="AD119" s="22">
        <v>44.67</v>
      </c>
      <c r="AE119" s="22">
        <v>1</v>
      </c>
      <c r="AF119" s="22">
        <v>1</v>
      </c>
    </row>
    <row r="120" spans="1:32" s="19" customFormat="1" ht="18" customHeight="1" x14ac:dyDescent="0.2">
      <c r="A120" s="20" t="s">
        <v>395</v>
      </c>
      <c r="B120" s="20" t="s">
        <v>717</v>
      </c>
      <c r="C120" s="20" t="s">
        <v>718</v>
      </c>
      <c r="D120" s="20" t="s">
        <v>398</v>
      </c>
      <c r="E120" s="20" t="s">
        <v>16</v>
      </c>
      <c r="F120" s="20" t="s">
        <v>451</v>
      </c>
      <c r="G120" s="21" t="s">
        <v>451</v>
      </c>
      <c r="H120" s="20" t="s">
        <v>452</v>
      </c>
      <c r="I120" s="22">
        <v>10</v>
      </c>
      <c r="J120" s="22">
        <v>0</v>
      </c>
      <c r="K120" s="22">
        <v>10</v>
      </c>
      <c r="L120" s="20" t="s">
        <v>420</v>
      </c>
      <c r="M120" s="20" t="s">
        <v>402</v>
      </c>
      <c r="N120" s="23">
        <v>1.5</v>
      </c>
      <c r="O120" s="23">
        <v>259</v>
      </c>
      <c r="P120" s="20" t="s">
        <v>403</v>
      </c>
      <c r="Q120" s="23">
        <v>44.666666666666664</v>
      </c>
      <c r="R120" s="24">
        <v>44.67</v>
      </c>
      <c r="S120" s="20" t="s">
        <v>404</v>
      </c>
      <c r="T120" s="25">
        <v>43648</v>
      </c>
      <c r="U120" s="25">
        <v>43668</v>
      </c>
      <c r="V120" s="25">
        <v>43668</v>
      </c>
      <c r="W120" s="26">
        <v>30</v>
      </c>
      <c r="X120" s="26">
        <v>7</v>
      </c>
      <c r="Y120" s="27">
        <v>2019</v>
      </c>
      <c r="Z120" s="20" t="s">
        <v>716</v>
      </c>
      <c r="AA120" s="20" t="s">
        <v>713</v>
      </c>
      <c r="AB120" s="20" t="s">
        <v>567</v>
      </c>
      <c r="AC120" s="20" t="s">
        <v>568</v>
      </c>
      <c r="AD120" s="22">
        <v>44.67</v>
      </c>
      <c r="AE120" s="22">
        <v>1</v>
      </c>
      <c r="AF120" s="22">
        <v>1</v>
      </c>
    </row>
    <row r="121" spans="1:32" s="19" customFormat="1" ht="18" customHeight="1" x14ac:dyDescent="0.2">
      <c r="A121" s="20" t="s">
        <v>395</v>
      </c>
      <c r="B121" s="20" t="s">
        <v>719</v>
      </c>
      <c r="C121" s="20" t="s">
        <v>720</v>
      </c>
      <c r="D121" s="20" t="s">
        <v>398</v>
      </c>
      <c r="E121" s="20" t="s">
        <v>26</v>
      </c>
      <c r="F121" s="20" t="s">
        <v>663</v>
      </c>
      <c r="G121" s="21" t="e">
        <v>#N/A</v>
      </c>
      <c r="H121" s="20" t="s">
        <v>499</v>
      </c>
      <c r="I121" s="22">
        <v>90</v>
      </c>
      <c r="J121" s="22">
        <v>0</v>
      </c>
      <c r="K121" s="22">
        <v>90</v>
      </c>
      <c r="L121" s="20" t="s">
        <v>420</v>
      </c>
      <c r="M121" s="20" t="s">
        <v>402</v>
      </c>
      <c r="N121" s="23">
        <v>1.5</v>
      </c>
      <c r="O121" s="23">
        <v>11</v>
      </c>
      <c r="P121" s="20" t="s">
        <v>403</v>
      </c>
      <c r="Q121" s="23">
        <v>18</v>
      </c>
      <c r="R121" s="24">
        <v>18</v>
      </c>
      <c r="S121" s="20" t="s">
        <v>404</v>
      </c>
      <c r="T121" s="25"/>
      <c r="U121" s="25">
        <v>43664</v>
      </c>
      <c r="V121" s="25">
        <v>43664</v>
      </c>
      <c r="W121" s="26">
        <v>29</v>
      </c>
      <c r="X121" s="26">
        <v>7</v>
      </c>
      <c r="Y121" s="27">
        <v>2019</v>
      </c>
      <c r="Z121" s="20" t="s">
        <v>721</v>
      </c>
      <c r="AA121" s="20" t="s">
        <v>713</v>
      </c>
      <c r="AB121" s="20" t="s">
        <v>572</v>
      </c>
      <c r="AC121" s="20" t="s">
        <v>573</v>
      </c>
      <c r="AD121" s="22">
        <v>18</v>
      </c>
      <c r="AE121" s="22">
        <v>1</v>
      </c>
      <c r="AF121" s="22">
        <v>1</v>
      </c>
    </row>
    <row r="122" spans="1:32" s="19" customFormat="1" ht="18" customHeight="1" x14ac:dyDescent="0.2">
      <c r="A122" s="20" t="s">
        <v>395</v>
      </c>
      <c r="B122" s="20" t="s">
        <v>722</v>
      </c>
      <c r="C122" s="20" t="s">
        <v>723</v>
      </c>
      <c r="D122" s="20" t="s">
        <v>398</v>
      </c>
      <c r="E122" s="20" t="s">
        <v>35</v>
      </c>
      <c r="F122" s="20" t="s">
        <v>428</v>
      </c>
      <c r="G122" s="21" t="s">
        <v>428</v>
      </c>
      <c r="H122" s="20" t="s">
        <v>400</v>
      </c>
      <c r="I122" s="22">
        <v>4</v>
      </c>
      <c r="J122" s="22">
        <v>0</v>
      </c>
      <c r="K122" s="22">
        <v>3</v>
      </c>
      <c r="L122" s="20" t="s">
        <v>401</v>
      </c>
      <c r="M122" s="20" t="s">
        <v>402</v>
      </c>
      <c r="N122" s="23">
        <v>1</v>
      </c>
      <c r="O122" s="23">
        <v>29</v>
      </c>
      <c r="P122" s="20" t="s">
        <v>403</v>
      </c>
      <c r="Q122" s="23">
        <v>2.9333333333333336</v>
      </c>
      <c r="R122" s="24">
        <v>2.93</v>
      </c>
      <c r="S122" s="20" t="s">
        <v>404</v>
      </c>
      <c r="T122" s="25"/>
      <c r="U122" s="25">
        <v>43663</v>
      </c>
      <c r="V122" s="25">
        <v>43663</v>
      </c>
      <c r="W122" s="26">
        <v>29</v>
      </c>
      <c r="X122" s="26">
        <v>7</v>
      </c>
      <c r="Y122" s="27">
        <v>2019</v>
      </c>
      <c r="Z122" s="20" t="s">
        <v>721</v>
      </c>
      <c r="AA122" s="20" t="s">
        <v>713</v>
      </c>
      <c r="AB122" s="20" t="s">
        <v>572</v>
      </c>
      <c r="AC122" s="20" t="s">
        <v>573</v>
      </c>
      <c r="AD122" s="22">
        <v>2.93</v>
      </c>
      <c r="AE122" s="22">
        <v>1</v>
      </c>
      <c r="AF122" s="22">
        <v>1</v>
      </c>
    </row>
    <row r="123" spans="1:32" s="19" customFormat="1" ht="18" customHeight="1" x14ac:dyDescent="0.2">
      <c r="A123" s="20" t="s">
        <v>395</v>
      </c>
      <c r="B123" s="20" t="s">
        <v>724</v>
      </c>
      <c r="C123" s="20" t="s">
        <v>725</v>
      </c>
      <c r="D123" s="20" t="s">
        <v>398</v>
      </c>
      <c r="E123" s="20" t="s">
        <v>26</v>
      </c>
      <c r="F123" s="20" t="s">
        <v>663</v>
      </c>
      <c r="G123" s="21" t="e">
        <v>#N/A</v>
      </c>
      <c r="H123" s="20" t="s">
        <v>499</v>
      </c>
      <c r="I123" s="22">
        <v>170</v>
      </c>
      <c r="J123" s="22">
        <v>0</v>
      </c>
      <c r="K123" s="22">
        <v>170</v>
      </c>
      <c r="L123" s="20" t="s">
        <v>420</v>
      </c>
      <c r="M123" s="20" t="s">
        <v>402</v>
      </c>
      <c r="N123" s="23">
        <v>1.5</v>
      </c>
      <c r="O123" s="23">
        <v>11</v>
      </c>
      <c r="P123" s="20" t="s">
        <v>403</v>
      </c>
      <c r="Q123" s="23">
        <v>32.666666666666671</v>
      </c>
      <c r="R123" s="24">
        <v>32.67</v>
      </c>
      <c r="S123" s="20" t="s">
        <v>404</v>
      </c>
      <c r="T123" s="25"/>
      <c r="U123" s="25">
        <v>43662</v>
      </c>
      <c r="V123" s="25">
        <v>43662</v>
      </c>
      <c r="W123" s="26">
        <v>29</v>
      </c>
      <c r="X123" s="26">
        <v>7</v>
      </c>
      <c r="Y123" s="27">
        <v>2019</v>
      </c>
      <c r="Z123" s="20" t="s">
        <v>721</v>
      </c>
      <c r="AA123" s="20" t="s">
        <v>713</v>
      </c>
      <c r="AB123" s="20" t="s">
        <v>572</v>
      </c>
      <c r="AC123" s="20" t="s">
        <v>573</v>
      </c>
      <c r="AD123" s="22">
        <v>32.67</v>
      </c>
      <c r="AE123" s="22">
        <v>1</v>
      </c>
      <c r="AF123" s="22">
        <v>1</v>
      </c>
    </row>
    <row r="124" spans="1:32" s="19" customFormat="1" ht="18" customHeight="1" x14ac:dyDescent="0.2">
      <c r="A124" s="20" t="s">
        <v>395</v>
      </c>
      <c r="B124" s="20" t="s">
        <v>726</v>
      </c>
      <c r="C124" s="20" t="s">
        <v>727</v>
      </c>
      <c r="D124" s="20" t="s">
        <v>398</v>
      </c>
      <c r="E124" s="20" t="s">
        <v>16</v>
      </c>
      <c r="F124" s="20" t="s">
        <v>451</v>
      </c>
      <c r="G124" s="21" t="s">
        <v>451</v>
      </c>
      <c r="H124" s="20" t="s">
        <v>452</v>
      </c>
      <c r="I124" s="22">
        <v>10</v>
      </c>
      <c r="J124" s="22">
        <v>0</v>
      </c>
      <c r="K124" s="22">
        <v>10</v>
      </c>
      <c r="L124" s="20" t="s">
        <v>420</v>
      </c>
      <c r="M124" s="20" t="s">
        <v>402</v>
      </c>
      <c r="N124" s="23">
        <v>1.5</v>
      </c>
      <c r="O124" s="23">
        <v>259</v>
      </c>
      <c r="P124" s="20" t="s">
        <v>403</v>
      </c>
      <c r="Q124" s="23">
        <v>44.666666666666664</v>
      </c>
      <c r="R124" s="24">
        <v>44.67</v>
      </c>
      <c r="S124" s="20" t="s">
        <v>404</v>
      </c>
      <c r="T124" s="25">
        <v>43648</v>
      </c>
      <c r="U124" s="25">
        <v>43659</v>
      </c>
      <c r="V124" s="25">
        <v>43659</v>
      </c>
      <c r="W124" s="26">
        <v>28</v>
      </c>
      <c r="X124" s="26">
        <v>7</v>
      </c>
      <c r="Y124" s="27">
        <v>2019</v>
      </c>
      <c r="Z124" s="20" t="s">
        <v>728</v>
      </c>
      <c r="AA124" s="20" t="s">
        <v>713</v>
      </c>
      <c r="AB124" s="20" t="s">
        <v>567</v>
      </c>
      <c r="AC124" s="20" t="s">
        <v>568</v>
      </c>
      <c r="AD124" s="22">
        <v>44.67</v>
      </c>
      <c r="AE124" s="22">
        <v>1</v>
      </c>
      <c r="AF124" s="22">
        <v>1</v>
      </c>
    </row>
    <row r="125" spans="1:32" s="19" customFormat="1" ht="18" customHeight="1" x14ac:dyDescent="0.2">
      <c r="A125" s="20" t="s">
        <v>395</v>
      </c>
      <c r="B125" s="20" t="s">
        <v>729</v>
      </c>
      <c r="C125" s="20" t="s">
        <v>730</v>
      </c>
      <c r="D125" s="20" t="s">
        <v>398</v>
      </c>
      <c r="E125" s="20" t="s">
        <v>63</v>
      </c>
      <c r="F125" s="20" t="s">
        <v>445</v>
      </c>
      <c r="G125" s="21" t="s">
        <v>445</v>
      </c>
      <c r="H125" s="20" t="s">
        <v>400</v>
      </c>
      <c r="I125" s="22">
        <v>4</v>
      </c>
      <c r="J125" s="22">
        <v>0</v>
      </c>
      <c r="K125" s="22">
        <v>4</v>
      </c>
      <c r="L125" s="20" t="s">
        <v>434</v>
      </c>
      <c r="M125" s="20" t="s">
        <v>402</v>
      </c>
      <c r="N125" s="23">
        <v>1</v>
      </c>
      <c r="O125" s="23">
        <v>31</v>
      </c>
      <c r="P125" s="20" t="s">
        <v>403</v>
      </c>
      <c r="Q125" s="23">
        <v>3.0666666666666669</v>
      </c>
      <c r="R125" s="24">
        <v>3.07</v>
      </c>
      <c r="S125" s="20" t="s">
        <v>404</v>
      </c>
      <c r="T125" s="25"/>
      <c r="U125" s="25">
        <v>43658</v>
      </c>
      <c r="V125" s="25">
        <v>43658</v>
      </c>
      <c r="W125" s="26">
        <v>28</v>
      </c>
      <c r="X125" s="26">
        <v>7</v>
      </c>
      <c r="Y125" s="27">
        <v>2019</v>
      </c>
      <c r="Z125" s="20" t="s">
        <v>728</v>
      </c>
      <c r="AA125" s="20" t="s">
        <v>713</v>
      </c>
      <c r="AB125" s="20" t="s">
        <v>567</v>
      </c>
      <c r="AC125" s="20" t="s">
        <v>568</v>
      </c>
      <c r="AD125" s="22">
        <v>3.07</v>
      </c>
      <c r="AE125" s="22">
        <v>1</v>
      </c>
      <c r="AF125" s="22">
        <v>1</v>
      </c>
    </row>
    <row r="126" spans="1:32" s="19" customFormat="1" ht="18" customHeight="1" x14ac:dyDescent="0.2">
      <c r="A126" s="20" t="s">
        <v>395</v>
      </c>
      <c r="B126" s="20" t="s">
        <v>731</v>
      </c>
      <c r="C126" s="20" t="s">
        <v>732</v>
      </c>
      <c r="D126" s="20" t="s">
        <v>398</v>
      </c>
      <c r="E126" s="20" t="s">
        <v>61</v>
      </c>
      <c r="F126" s="20" t="s">
        <v>445</v>
      </c>
      <c r="G126" s="21" t="s">
        <v>445</v>
      </c>
      <c r="H126" s="20" t="s">
        <v>400</v>
      </c>
      <c r="I126" s="22">
        <v>4</v>
      </c>
      <c r="J126" s="22">
        <v>0</v>
      </c>
      <c r="K126" s="22">
        <v>4</v>
      </c>
      <c r="L126" s="20" t="s">
        <v>434</v>
      </c>
      <c r="M126" s="20" t="s">
        <v>402</v>
      </c>
      <c r="N126" s="23">
        <v>1</v>
      </c>
      <c r="O126" s="23">
        <v>31</v>
      </c>
      <c r="P126" s="20" t="s">
        <v>403</v>
      </c>
      <c r="Q126" s="23">
        <v>3.0666666666666669</v>
      </c>
      <c r="R126" s="24">
        <v>3.07</v>
      </c>
      <c r="S126" s="20" t="s">
        <v>404</v>
      </c>
      <c r="T126" s="25"/>
      <c r="U126" s="25">
        <v>43658</v>
      </c>
      <c r="V126" s="25">
        <v>43658</v>
      </c>
      <c r="W126" s="26">
        <v>28</v>
      </c>
      <c r="X126" s="26">
        <v>7</v>
      </c>
      <c r="Y126" s="27">
        <v>2019</v>
      </c>
      <c r="Z126" s="20" t="s">
        <v>728</v>
      </c>
      <c r="AA126" s="20" t="s">
        <v>713</v>
      </c>
      <c r="AB126" s="20" t="s">
        <v>567</v>
      </c>
      <c r="AC126" s="20" t="s">
        <v>568</v>
      </c>
      <c r="AD126" s="22">
        <v>3.07</v>
      </c>
      <c r="AE126" s="22">
        <v>1</v>
      </c>
      <c r="AF126" s="22">
        <v>1</v>
      </c>
    </row>
    <row r="127" spans="1:32" s="19" customFormat="1" ht="18" customHeight="1" x14ac:dyDescent="0.2">
      <c r="A127" s="20" t="s">
        <v>395</v>
      </c>
      <c r="B127" s="20" t="s">
        <v>733</v>
      </c>
      <c r="C127" s="20" t="s">
        <v>734</v>
      </c>
      <c r="D127" s="20" t="s">
        <v>398</v>
      </c>
      <c r="E127" s="20" t="s">
        <v>19</v>
      </c>
      <c r="F127" s="20" t="s">
        <v>411</v>
      </c>
      <c r="G127" s="21" t="s">
        <v>411</v>
      </c>
      <c r="H127" s="20" t="s">
        <v>412</v>
      </c>
      <c r="I127" s="22">
        <v>21</v>
      </c>
      <c r="J127" s="22">
        <v>0</v>
      </c>
      <c r="K127" s="22">
        <v>21</v>
      </c>
      <c r="L127" s="20" t="s">
        <v>413</v>
      </c>
      <c r="M127" s="20" t="s">
        <v>402</v>
      </c>
      <c r="N127" s="23">
        <v>1.5</v>
      </c>
      <c r="O127" s="23">
        <v>101</v>
      </c>
      <c r="P127" s="20" t="s">
        <v>403</v>
      </c>
      <c r="Q127" s="23">
        <v>36.85</v>
      </c>
      <c r="R127" s="24">
        <v>36.85</v>
      </c>
      <c r="S127" s="20" t="s">
        <v>404</v>
      </c>
      <c r="T127" s="25">
        <v>43636</v>
      </c>
      <c r="U127" s="25">
        <v>43657</v>
      </c>
      <c r="V127" s="25">
        <v>43657</v>
      </c>
      <c r="W127" s="26">
        <v>28</v>
      </c>
      <c r="X127" s="26">
        <v>7</v>
      </c>
      <c r="Y127" s="27">
        <v>2019</v>
      </c>
      <c r="Z127" s="20" t="s">
        <v>728</v>
      </c>
      <c r="AA127" s="20" t="s">
        <v>713</v>
      </c>
      <c r="AB127" s="20" t="s">
        <v>567</v>
      </c>
      <c r="AC127" s="20" t="s">
        <v>568</v>
      </c>
      <c r="AD127" s="22">
        <v>36.85</v>
      </c>
      <c r="AE127" s="22">
        <v>1</v>
      </c>
      <c r="AF127" s="22">
        <v>1</v>
      </c>
    </row>
    <row r="128" spans="1:32" s="19" customFormat="1" ht="18" customHeight="1" x14ac:dyDescent="0.2">
      <c r="A128" s="20" t="s">
        <v>395</v>
      </c>
      <c r="B128" s="20" t="s">
        <v>735</v>
      </c>
      <c r="C128" s="20" t="s">
        <v>736</v>
      </c>
      <c r="D128" s="20" t="s">
        <v>398</v>
      </c>
      <c r="E128" s="20" t="s">
        <v>59</v>
      </c>
      <c r="F128" s="20" t="s">
        <v>445</v>
      </c>
      <c r="G128" s="21" t="s">
        <v>445</v>
      </c>
      <c r="H128" s="20" t="s">
        <v>400</v>
      </c>
      <c r="I128" s="22">
        <v>8</v>
      </c>
      <c r="J128" s="22">
        <v>0</v>
      </c>
      <c r="K128" s="22">
        <v>8</v>
      </c>
      <c r="L128" s="20" t="s">
        <v>434</v>
      </c>
      <c r="M128" s="20" t="s">
        <v>402</v>
      </c>
      <c r="N128" s="23">
        <v>1</v>
      </c>
      <c r="O128" s="23">
        <v>33</v>
      </c>
      <c r="P128" s="20" t="s">
        <v>403</v>
      </c>
      <c r="Q128" s="23">
        <v>5.4</v>
      </c>
      <c r="R128" s="24">
        <v>5.4</v>
      </c>
      <c r="S128" s="20" t="s">
        <v>404</v>
      </c>
      <c r="T128" s="25"/>
      <c r="U128" s="25">
        <v>43657</v>
      </c>
      <c r="V128" s="25">
        <v>43657</v>
      </c>
      <c r="W128" s="26">
        <v>28</v>
      </c>
      <c r="X128" s="26">
        <v>7</v>
      </c>
      <c r="Y128" s="27">
        <v>2019</v>
      </c>
      <c r="Z128" s="20" t="s">
        <v>728</v>
      </c>
      <c r="AA128" s="20" t="s">
        <v>713</v>
      </c>
      <c r="AB128" s="20" t="s">
        <v>567</v>
      </c>
      <c r="AC128" s="20" t="s">
        <v>568</v>
      </c>
      <c r="AD128" s="22">
        <v>5.4</v>
      </c>
      <c r="AE128" s="22">
        <v>1</v>
      </c>
      <c r="AF128" s="22">
        <v>1</v>
      </c>
    </row>
    <row r="129" spans="1:32" s="19" customFormat="1" ht="18" customHeight="1" x14ac:dyDescent="0.2">
      <c r="A129" s="20" t="s">
        <v>395</v>
      </c>
      <c r="B129" s="20" t="s">
        <v>737</v>
      </c>
      <c r="C129" s="20" t="s">
        <v>738</v>
      </c>
      <c r="D129" s="20" t="s">
        <v>398</v>
      </c>
      <c r="E129" s="20" t="s">
        <v>42</v>
      </c>
      <c r="F129" s="20" t="s">
        <v>448</v>
      </c>
      <c r="G129" s="21" t="s">
        <v>448</v>
      </c>
      <c r="H129" s="20" t="s">
        <v>400</v>
      </c>
      <c r="I129" s="22">
        <v>54</v>
      </c>
      <c r="J129" s="22">
        <v>0</v>
      </c>
      <c r="K129" s="22">
        <v>54</v>
      </c>
      <c r="L129" s="20" t="s">
        <v>429</v>
      </c>
      <c r="M129" s="20" t="s">
        <v>402</v>
      </c>
      <c r="N129" s="23">
        <v>1</v>
      </c>
      <c r="O129" s="23">
        <v>45</v>
      </c>
      <c r="P129" s="20" t="s">
        <v>403</v>
      </c>
      <c r="Q129" s="23">
        <v>41.5</v>
      </c>
      <c r="R129" s="24">
        <v>41.5</v>
      </c>
      <c r="S129" s="20" t="s">
        <v>404</v>
      </c>
      <c r="T129" s="25"/>
      <c r="U129" s="25">
        <v>43656</v>
      </c>
      <c r="V129" s="25">
        <v>43656</v>
      </c>
      <c r="W129" s="26">
        <v>28</v>
      </c>
      <c r="X129" s="26">
        <v>7</v>
      </c>
      <c r="Y129" s="27">
        <v>2019</v>
      </c>
      <c r="Z129" s="20" t="s">
        <v>728</v>
      </c>
      <c r="AA129" s="20" t="s">
        <v>713</v>
      </c>
      <c r="AB129" s="20" t="s">
        <v>572</v>
      </c>
      <c r="AC129" s="20" t="s">
        <v>573</v>
      </c>
      <c r="AD129" s="22">
        <v>41.5</v>
      </c>
      <c r="AE129" s="22">
        <v>1</v>
      </c>
      <c r="AF129" s="22">
        <v>1</v>
      </c>
    </row>
    <row r="130" spans="1:32" s="19" customFormat="1" ht="18" customHeight="1" x14ac:dyDescent="0.2">
      <c r="A130" s="20" t="s">
        <v>395</v>
      </c>
      <c r="B130" s="20" t="s">
        <v>739</v>
      </c>
      <c r="C130" s="20" t="s">
        <v>740</v>
      </c>
      <c r="D130" s="20" t="s">
        <v>398</v>
      </c>
      <c r="E130" s="20" t="s">
        <v>15</v>
      </c>
      <c r="F130" s="20" t="s">
        <v>525</v>
      </c>
      <c r="G130" s="21" t="s">
        <v>525</v>
      </c>
      <c r="H130" s="20" t="s">
        <v>452</v>
      </c>
      <c r="I130" s="22">
        <v>10</v>
      </c>
      <c r="J130" s="22">
        <v>0</v>
      </c>
      <c r="K130" s="22">
        <v>10</v>
      </c>
      <c r="L130" s="20" t="s">
        <v>429</v>
      </c>
      <c r="M130" s="20" t="s">
        <v>402</v>
      </c>
      <c r="N130" s="23">
        <v>1.5</v>
      </c>
      <c r="O130" s="23">
        <v>257</v>
      </c>
      <c r="P130" s="20" t="s">
        <v>403</v>
      </c>
      <c r="Q130" s="23">
        <v>44.333333333333336</v>
      </c>
      <c r="R130" s="24">
        <v>44.33</v>
      </c>
      <c r="S130" s="20" t="s">
        <v>404</v>
      </c>
      <c r="T130" s="25">
        <v>43640</v>
      </c>
      <c r="U130" s="25">
        <v>43655</v>
      </c>
      <c r="V130" s="25">
        <v>43655</v>
      </c>
      <c r="W130" s="26">
        <v>28</v>
      </c>
      <c r="X130" s="26">
        <v>7</v>
      </c>
      <c r="Y130" s="27">
        <v>2019</v>
      </c>
      <c r="Z130" s="20" t="s">
        <v>728</v>
      </c>
      <c r="AA130" s="20" t="s">
        <v>713</v>
      </c>
      <c r="AB130" s="20" t="s">
        <v>567</v>
      </c>
      <c r="AC130" s="20" t="s">
        <v>568</v>
      </c>
      <c r="AD130" s="22">
        <v>44.33</v>
      </c>
      <c r="AE130" s="22">
        <v>1</v>
      </c>
      <c r="AF130" s="22">
        <v>1</v>
      </c>
    </row>
    <row r="131" spans="1:32" s="19" customFormat="1" ht="18" customHeight="1" x14ac:dyDescent="0.2">
      <c r="A131" s="20" t="s">
        <v>395</v>
      </c>
      <c r="B131" s="20" t="s">
        <v>741</v>
      </c>
      <c r="C131" s="20" t="s">
        <v>742</v>
      </c>
      <c r="D131" s="20" t="s">
        <v>398</v>
      </c>
      <c r="E131" s="20" t="s">
        <v>41</v>
      </c>
      <c r="F131" s="20" t="s">
        <v>448</v>
      </c>
      <c r="G131" s="21" t="e">
        <v>#N/A</v>
      </c>
      <c r="H131" s="20" t="s">
        <v>400</v>
      </c>
      <c r="I131" s="22">
        <v>20</v>
      </c>
      <c r="J131" s="22">
        <v>0</v>
      </c>
      <c r="K131" s="22">
        <v>20</v>
      </c>
      <c r="L131" s="20" t="s">
        <v>429</v>
      </c>
      <c r="M131" s="20" t="s">
        <v>402</v>
      </c>
      <c r="N131" s="23">
        <v>1</v>
      </c>
      <c r="O131" s="23">
        <v>50</v>
      </c>
      <c r="P131" s="20" t="s">
        <v>403</v>
      </c>
      <c r="Q131" s="23">
        <v>17.666666666666668</v>
      </c>
      <c r="R131" s="24">
        <v>17.670000000000002</v>
      </c>
      <c r="S131" s="20" t="s">
        <v>404</v>
      </c>
      <c r="T131" s="25"/>
      <c r="U131" s="25">
        <v>43652</v>
      </c>
      <c r="V131" s="25">
        <v>43652</v>
      </c>
      <c r="W131" s="26">
        <v>27</v>
      </c>
      <c r="X131" s="26">
        <v>7</v>
      </c>
      <c r="Y131" s="27">
        <v>2019</v>
      </c>
      <c r="Z131" s="20" t="s">
        <v>743</v>
      </c>
      <c r="AA131" s="20" t="s">
        <v>713</v>
      </c>
      <c r="AB131" s="20" t="s">
        <v>572</v>
      </c>
      <c r="AC131" s="20" t="s">
        <v>573</v>
      </c>
      <c r="AD131" s="22">
        <v>17.670000000000002</v>
      </c>
      <c r="AE131" s="22">
        <v>1</v>
      </c>
      <c r="AF131" s="22">
        <v>1</v>
      </c>
    </row>
    <row r="132" spans="1:32" s="19" customFormat="1" ht="18" customHeight="1" x14ac:dyDescent="0.2">
      <c r="A132" s="20" t="s">
        <v>395</v>
      </c>
      <c r="B132" s="20" t="s">
        <v>744</v>
      </c>
      <c r="C132" s="20" t="s">
        <v>745</v>
      </c>
      <c r="D132" s="20" t="s">
        <v>398</v>
      </c>
      <c r="E132" s="20" t="s">
        <v>17</v>
      </c>
      <c r="F132" s="20" t="s">
        <v>437</v>
      </c>
      <c r="G132" s="21" t="s">
        <v>437</v>
      </c>
      <c r="H132" s="20" t="s">
        <v>412</v>
      </c>
      <c r="I132" s="22">
        <v>20</v>
      </c>
      <c r="J132" s="22">
        <v>0</v>
      </c>
      <c r="K132" s="22">
        <v>20</v>
      </c>
      <c r="L132" s="20" t="s">
        <v>438</v>
      </c>
      <c r="M132" s="20" t="s">
        <v>402</v>
      </c>
      <c r="N132" s="23">
        <v>1.5</v>
      </c>
      <c r="O132" s="23">
        <v>99</v>
      </c>
      <c r="P132" s="20" t="s">
        <v>403</v>
      </c>
      <c r="Q132" s="23">
        <v>34.5</v>
      </c>
      <c r="R132" s="24">
        <v>34.5</v>
      </c>
      <c r="S132" s="20" t="s">
        <v>404</v>
      </c>
      <c r="T132" s="25">
        <v>43640</v>
      </c>
      <c r="U132" s="25">
        <v>43651</v>
      </c>
      <c r="V132" s="25">
        <v>43651</v>
      </c>
      <c r="W132" s="26">
        <v>27</v>
      </c>
      <c r="X132" s="26">
        <v>7</v>
      </c>
      <c r="Y132" s="27">
        <v>2019</v>
      </c>
      <c r="Z132" s="20" t="s">
        <v>743</v>
      </c>
      <c r="AA132" s="20" t="s">
        <v>713</v>
      </c>
      <c r="AB132" s="20" t="s">
        <v>567</v>
      </c>
      <c r="AC132" s="20" t="s">
        <v>568</v>
      </c>
      <c r="AD132" s="22">
        <v>34.5</v>
      </c>
      <c r="AE132" s="22">
        <v>1</v>
      </c>
      <c r="AF132" s="22">
        <v>1</v>
      </c>
    </row>
    <row r="133" spans="1:32" s="19" customFormat="1" ht="18" customHeight="1" x14ac:dyDescent="0.2">
      <c r="A133" s="20" t="s">
        <v>395</v>
      </c>
      <c r="B133" s="20" t="s">
        <v>746</v>
      </c>
      <c r="C133" s="20" t="s">
        <v>747</v>
      </c>
      <c r="D133" s="20" t="s">
        <v>398</v>
      </c>
      <c r="E133" s="20" t="s">
        <v>43</v>
      </c>
      <c r="F133" s="20" t="s">
        <v>448</v>
      </c>
      <c r="G133" s="21" t="s">
        <v>448</v>
      </c>
      <c r="H133" s="20" t="s">
        <v>400</v>
      </c>
      <c r="I133" s="22">
        <v>36</v>
      </c>
      <c r="J133" s="22">
        <v>0</v>
      </c>
      <c r="K133" s="22">
        <v>36</v>
      </c>
      <c r="L133" s="20" t="s">
        <v>401</v>
      </c>
      <c r="M133" s="20" t="s">
        <v>402</v>
      </c>
      <c r="N133" s="23">
        <v>1</v>
      </c>
      <c r="O133" s="23">
        <v>64</v>
      </c>
      <c r="P133" s="20" t="s">
        <v>403</v>
      </c>
      <c r="Q133" s="23">
        <v>39.4</v>
      </c>
      <c r="R133" s="24">
        <v>39.4</v>
      </c>
      <c r="S133" s="20" t="s">
        <v>404</v>
      </c>
      <c r="T133" s="25"/>
      <c r="U133" s="25">
        <v>43650</v>
      </c>
      <c r="V133" s="25">
        <v>43650</v>
      </c>
      <c r="W133" s="26">
        <v>27</v>
      </c>
      <c r="X133" s="26">
        <v>7</v>
      </c>
      <c r="Y133" s="27">
        <v>2019</v>
      </c>
      <c r="Z133" s="20" t="s">
        <v>743</v>
      </c>
      <c r="AA133" s="20" t="s">
        <v>713</v>
      </c>
      <c r="AB133" s="20" t="s">
        <v>567</v>
      </c>
      <c r="AC133" s="20" t="s">
        <v>568</v>
      </c>
      <c r="AD133" s="22">
        <v>39.4</v>
      </c>
      <c r="AE133" s="22">
        <v>1</v>
      </c>
      <c r="AF133" s="22">
        <v>1</v>
      </c>
    </row>
    <row r="134" spans="1:32" s="19" customFormat="1" ht="18" customHeight="1" x14ac:dyDescent="0.2">
      <c r="A134" s="20" t="s">
        <v>395</v>
      </c>
      <c r="B134" s="20" t="s">
        <v>748</v>
      </c>
      <c r="C134" s="20" t="s">
        <v>749</v>
      </c>
      <c r="D134" s="20" t="s">
        <v>398</v>
      </c>
      <c r="E134" s="20" t="s">
        <v>45</v>
      </c>
      <c r="F134" s="20" t="s">
        <v>448</v>
      </c>
      <c r="G134" s="21" t="s">
        <v>448</v>
      </c>
      <c r="H134" s="20" t="s">
        <v>400</v>
      </c>
      <c r="I134" s="22">
        <v>5</v>
      </c>
      <c r="J134" s="22">
        <v>0</v>
      </c>
      <c r="K134" s="22">
        <v>5</v>
      </c>
      <c r="L134" s="20" t="s">
        <v>401</v>
      </c>
      <c r="M134" s="20" t="s">
        <v>402</v>
      </c>
      <c r="N134" s="23">
        <v>1</v>
      </c>
      <c r="O134" s="23">
        <v>65</v>
      </c>
      <c r="P134" s="20" t="s">
        <v>403</v>
      </c>
      <c r="Q134" s="23">
        <v>6.416666666666667</v>
      </c>
      <c r="R134" s="24">
        <v>6.42</v>
      </c>
      <c r="S134" s="20" t="s">
        <v>404</v>
      </c>
      <c r="T134" s="25"/>
      <c r="U134" s="25">
        <v>43649</v>
      </c>
      <c r="V134" s="25">
        <v>43649</v>
      </c>
      <c r="W134" s="26">
        <v>27</v>
      </c>
      <c r="X134" s="26">
        <v>7</v>
      </c>
      <c r="Y134" s="27">
        <v>2019</v>
      </c>
      <c r="Z134" s="20" t="s">
        <v>743</v>
      </c>
      <c r="AA134" s="20" t="s">
        <v>713</v>
      </c>
      <c r="AB134" s="20" t="s">
        <v>592</v>
      </c>
      <c r="AC134" s="20" t="s">
        <v>593</v>
      </c>
      <c r="AD134" s="22">
        <v>6.42</v>
      </c>
      <c r="AE134" s="22">
        <v>1</v>
      </c>
      <c r="AF134" s="22">
        <v>1</v>
      </c>
    </row>
    <row r="135" spans="1:32" s="19" customFormat="1" ht="18" customHeight="1" x14ac:dyDescent="0.2">
      <c r="A135" s="20" t="s">
        <v>395</v>
      </c>
      <c r="B135" s="20" t="s">
        <v>750</v>
      </c>
      <c r="C135" s="20" t="s">
        <v>751</v>
      </c>
      <c r="D135" s="20" t="s">
        <v>398</v>
      </c>
      <c r="E135" s="20" t="s">
        <v>15</v>
      </c>
      <c r="F135" s="20" t="s">
        <v>525</v>
      </c>
      <c r="G135" s="21" t="s">
        <v>525</v>
      </c>
      <c r="H135" s="20" t="s">
        <v>452</v>
      </c>
      <c r="I135" s="22">
        <v>10</v>
      </c>
      <c r="J135" s="22">
        <v>0</v>
      </c>
      <c r="K135" s="22">
        <v>10</v>
      </c>
      <c r="L135" s="20" t="s">
        <v>429</v>
      </c>
      <c r="M135" s="20" t="s">
        <v>402</v>
      </c>
      <c r="N135" s="23">
        <v>1.5</v>
      </c>
      <c r="O135" s="23">
        <v>257</v>
      </c>
      <c r="P135" s="20" t="s">
        <v>403</v>
      </c>
      <c r="Q135" s="23">
        <v>44.333333333333336</v>
      </c>
      <c r="R135" s="24">
        <v>44.33</v>
      </c>
      <c r="S135" s="20" t="s">
        <v>404</v>
      </c>
      <c r="T135" s="25">
        <v>43636</v>
      </c>
      <c r="U135" s="25">
        <v>43649</v>
      </c>
      <c r="V135" s="25">
        <v>43649</v>
      </c>
      <c r="W135" s="26">
        <v>27</v>
      </c>
      <c r="X135" s="26">
        <v>7</v>
      </c>
      <c r="Y135" s="27">
        <v>2019</v>
      </c>
      <c r="Z135" s="20" t="s">
        <v>743</v>
      </c>
      <c r="AA135" s="20" t="s">
        <v>713</v>
      </c>
      <c r="AB135" s="20" t="s">
        <v>567</v>
      </c>
      <c r="AC135" s="20" t="s">
        <v>568</v>
      </c>
      <c r="AD135" s="22">
        <v>44.33</v>
      </c>
      <c r="AE135" s="22">
        <v>1</v>
      </c>
      <c r="AF135" s="22">
        <v>1</v>
      </c>
    </row>
    <row r="136" spans="1:32" s="19" customFormat="1" ht="18" customHeight="1" x14ac:dyDescent="0.2">
      <c r="A136" s="20" t="s">
        <v>395</v>
      </c>
      <c r="B136" s="20" t="s">
        <v>752</v>
      </c>
      <c r="C136" s="20" t="s">
        <v>753</v>
      </c>
      <c r="D136" s="20" t="s">
        <v>398</v>
      </c>
      <c r="E136" s="20" t="s">
        <v>43</v>
      </c>
      <c r="F136" s="20" t="s">
        <v>448</v>
      </c>
      <c r="G136" s="21" t="s">
        <v>448</v>
      </c>
      <c r="H136" s="20" t="s">
        <v>400</v>
      </c>
      <c r="I136" s="22">
        <v>60</v>
      </c>
      <c r="J136" s="22">
        <v>0</v>
      </c>
      <c r="K136" s="22">
        <v>60</v>
      </c>
      <c r="L136" s="20" t="s">
        <v>401</v>
      </c>
      <c r="M136" s="20" t="s">
        <v>402</v>
      </c>
      <c r="N136" s="23">
        <v>1</v>
      </c>
      <c r="O136" s="23">
        <v>64</v>
      </c>
      <c r="P136" s="20" t="s">
        <v>403</v>
      </c>
      <c r="Q136" s="23">
        <v>65</v>
      </c>
      <c r="R136" s="24">
        <v>65</v>
      </c>
      <c r="S136" s="20" t="s">
        <v>404</v>
      </c>
      <c r="T136" s="25"/>
      <c r="U136" s="25">
        <v>43648</v>
      </c>
      <c r="V136" s="25">
        <v>43648</v>
      </c>
      <c r="W136" s="26">
        <v>27</v>
      </c>
      <c r="X136" s="26">
        <v>7</v>
      </c>
      <c r="Y136" s="27">
        <v>2019</v>
      </c>
      <c r="Z136" s="20" t="s">
        <v>743</v>
      </c>
      <c r="AA136" s="20" t="s">
        <v>713</v>
      </c>
      <c r="AB136" s="20" t="s">
        <v>567</v>
      </c>
      <c r="AC136" s="20" t="s">
        <v>568</v>
      </c>
      <c r="AD136" s="22">
        <v>65</v>
      </c>
      <c r="AE136" s="22">
        <v>1</v>
      </c>
      <c r="AF136" s="22">
        <v>1</v>
      </c>
    </row>
    <row r="137" spans="1:32" s="19" customFormat="1" ht="18" customHeight="1" x14ac:dyDescent="0.2">
      <c r="A137" s="20" t="s">
        <v>395</v>
      </c>
      <c r="B137" s="20" t="s">
        <v>754</v>
      </c>
      <c r="C137" s="20" t="s">
        <v>755</v>
      </c>
      <c r="D137" s="20" t="s">
        <v>398</v>
      </c>
      <c r="E137" s="20" t="s">
        <v>33</v>
      </c>
      <c r="F137" s="20" t="s">
        <v>482</v>
      </c>
      <c r="G137" s="21" t="s">
        <v>482</v>
      </c>
      <c r="H137" s="20" t="s">
        <v>400</v>
      </c>
      <c r="I137" s="22">
        <v>78</v>
      </c>
      <c r="J137" s="22">
        <v>0</v>
      </c>
      <c r="K137" s="22">
        <v>77</v>
      </c>
      <c r="L137" s="20" t="s">
        <v>401</v>
      </c>
      <c r="M137" s="20" t="s">
        <v>402</v>
      </c>
      <c r="N137" s="23">
        <v>1</v>
      </c>
      <c r="O137" s="23">
        <v>28</v>
      </c>
      <c r="P137" s="20" t="s">
        <v>403</v>
      </c>
      <c r="Q137" s="23">
        <v>37.4</v>
      </c>
      <c r="R137" s="24">
        <v>37.4</v>
      </c>
      <c r="S137" s="20" t="s">
        <v>404</v>
      </c>
      <c r="T137" s="25"/>
      <c r="U137" s="25">
        <v>43648</v>
      </c>
      <c r="V137" s="25">
        <v>43648</v>
      </c>
      <c r="W137" s="26">
        <v>27</v>
      </c>
      <c r="X137" s="26">
        <v>7</v>
      </c>
      <c r="Y137" s="27">
        <v>2019</v>
      </c>
      <c r="Z137" s="20" t="s">
        <v>743</v>
      </c>
      <c r="AA137" s="20" t="s">
        <v>713</v>
      </c>
      <c r="AB137" s="20" t="s">
        <v>669</v>
      </c>
      <c r="AC137" s="20" t="s">
        <v>670</v>
      </c>
      <c r="AD137" s="22">
        <v>37.4</v>
      </c>
      <c r="AE137" s="22">
        <v>1</v>
      </c>
      <c r="AF137" s="22">
        <v>1</v>
      </c>
    </row>
    <row r="138" spans="1:32" s="19" customFormat="1" ht="18" customHeight="1" x14ac:dyDescent="0.2">
      <c r="A138" s="20" t="s">
        <v>395</v>
      </c>
      <c r="B138" s="20" t="s">
        <v>756</v>
      </c>
      <c r="C138" s="20" t="s">
        <v>757</v>
      </c>
      <c r="D138" s="20" t="s">
        <v>398</v>
      </c>
      <c r="E138" s="20" t="s">
        <v>55</v>
      </c>
      <c r="F138" s="20" t="s">
        <v>428</v>
      </c>
      <c r="G138" s="21" t="s">
        <v>428</v>
      </c>
      <c r="H138" s="20" t="s">
        <v>400</v>
      </c>
      <c r="I138" s="22">
        <v>8</v>
      </c>
      <c r="J138" s="22">
        <v>0</v>
      </c>
      <c r="K138" s="22">
        <v>8</v>
      </c>
      <c r="L138" s="20" t="s">
        <v>420</v>
      </c>
      <c r="M138" s="20" t="s">
        <v>402</v>
      </c>
      <c r="N138" s="23">
        <v>1</v>
      </c>
      <c r="O138" s="23">
        <v>97</v>
      </c>
      <c r="P138" s="20" t="s">
        <v>403</v>
      </c>
      <c r="Q138" s="23">
        <v>13.933333333333334</v>
      </c>
      <c r="R138" s="24">
        <v>13.93</v>
      </c>
      <c r="S138" s="20" t="s">
        <v>404</v>
      </c>
      <c r="T138" s="25">
        <v>43634</v>
      </c>
      <c r="U138" s="25">
        <v>43644</v>
      </c>
      <c r="V138" s="25">
        <v>43644</v>
      </c>
      <c r="W138" s="26">
        <v>26</v>
      </c>
      <c r="X138" s="26">
        <v>6</v>
      </c>
      <c r="Y138" s="27">
        <v>2019</v>
      </c>
      <c r="Z138" s="20" t="s">
        <v>758</v>
      </c>
      <c r="AA138" s="20" t="s">
        <v>759</v>
      </c>
      <c r="AB138" s="20" t="s">
        <v>567</v>
      </c>
      <c r="AC138" s="20" t="s">
        <v>568</v>
      </c>
      <c r="AD138" s="22">
        <v>13.93</v>
      </c>
      <c r="AE138" s="22">
        <v>1</v>
      </c>
      <c r="AF138" s="22">
        <v>1</v>
      </c>
    </row>
    <row r="139" spans="1:32" s="19" customFormat="1" ht="18" customHeight="1" x14ac:dyDescent="0.2">
      <c r="A139" s="20" t="s">
        <v>395</v>
      </c>
      <c r="B139" s="20" t="s">
        <v>760</v>
      </c>
      <c r="C139" s="20" t="s">
        <v>761</v>
      </c>
      <c r="D139" s="20" t="s">
        <v>398</v>
      </c>
      <c r="E139" s="20" t="s">
        <v>66</v>
      </c>
      <c r="F139" s="20" t="s">
        <v>399</v>
      </c>
      <c r="G139" s="21" t="s">
        <v>399</v>
      </c>
      <c r="H139" s="20" t="s">
        <v>400</v>
      </c>
      <c r="I139" s="22">
        <v>20</v>
      </c>
      <c r="J139" s="22">
        <v>0</v>
      </c>
      <c r="K139" s="22">
        <v>20</v>
      </c>
      <c r="L139" s="20" t="s">
        <v>401</v>
      </c>
      <c r="M139" s="20" t="s">
        <v>402</v>
      </c>
      <c r="N139" s="23">
        <v>1.5</v>
      </c>
      <c r="O139" s="23">
        <v>50</v>
      </c>
      <c r="P139" s="20" t="s">
        <v>403</v>
      </c>
      <c r="Q139" s="23">
        <v>18.166666666666668</v>
      </c>
      <c r="R139" s="24">
        <v>18.170000000000002</v>
      </c>
      <c r="S139" s="20" t="s">
        <v>404</v>
      </c>
      <c r="T139" s="25">
        <v>43595</v>
      </c>
      <c r="U139" s="25">
        <v>43642</v>
      </c>
      <c r="V139" s="25">
        <v>43642</v>
      </c>
      <c r="W139" s="26">
        <v>26</v>
      </c>
      <c r="X139" s="26">
        <v>6</v>
      </c>
      <c r="Y139" s="27">
        <v>2019</v>
      </c>
      <c r="Z139" s="20" t="s">
        <v>758</v>
      </c>
      <c r="AA139" s="20" t="s">
        <v>759</v>
      </c>
      <c r="AB139" s="20" t="s">
        <v>567</v>
      </c>
      <c r="AC139" s="20" t="s">
        <v>568</v>
      </c>
      <c r="AD139" s="22">
        <v>18.170000000000002</v>
      </c>
      <c r="AE139" s="22">
        <v>1</v>
      </c>
      <c r="AF139" s="22">
        <v>1</v>
      </c>
    </row>
    <row r="140" spans="1:32" s="19" customFormat="1" ht="18" customHeight="1" x14ac:dyDescent="0.2">
      <c r="A140" s="20" t="s">
        <v>395</v>
      </c>
      <c r="B140" s="20" t="s">
        <v>762</v>
      </c>
      <c r="C140" s="20" t="s">
        <v>763</v>
      </c>
      <c r="D140" s="20" t="s">
        <v>398</v>
      </c>
      <c r="E140" s="20" t="s">
        <v>42</v>
      </c>
      <c r="F140" s="20" t="s">
        <v>448</v>
      </c>
      <c r="G140" s="21" t="s">
        <v>448</v>
      </c>
      <c r="H140" s="20" t="s">
        <v>400</v>
      </c>
      <c r="I140" s="22">
        <v>54</v>
      </c>
      <c r="J140" s="22">
        <v>0</v>
      </c>
      <c r="K140" s="22">
        <v>53</v>
      </c>
      <c r="L140" s="20" t="s">
        <v>429</v>
      </c>
      <c r="M140" s="20" t="s">
        <v>402</v>
      </c>
      <c r="N140" s="23">
        <v>1</v>
      </c>
      <c r="O140" s="23">
        <v>45</v>
      </c>
      <c r="P140" s="20" t="s">
        <v>403</v>
      </c>
      <c r="Q140" s="23">
        <v>41.5</v>
      </c>
      <c r="R140" s="24">
        <v>41.5</v>
      </c>
      <c r="S140" s="20" t="s">
        <v>404</v>
      </c>
      <c r="T140" s="25"/>
      <c r="U140" s="25">
        <v>43642</v>
      </c>
      <c r="V140" s="25">
        <v>43642</v>
      </c>
      <c r="W140" s="26">
        <v>26</v>
      </c>
      <c r="X140" s="26">
        <v>6</v>
      </c>
      <c r="Y140" s="27">
        <v>2019</v>
      </c>
      <c r="Z140" s="20" t="s">
        <v>758</v>
      </c>
      <c r="AA140" s="20" t="s">
        <v>759</v>
      </c>
      <c r="AB140" s="20" t="s">
        <v>592</v>
      </c>
      <c r="AC140" s="20" t="s">
        <v>593</v>
      </c>
      <c r="AD140" s="22">
        <v>41.5</v>
      </c>
      <c r="AE140" s="22">
        <v>1</v>
      </c>
      <c r="AF140" s="22">
        <v>1</v>
      </c>
    </row>
    <row r="141" spans="1:32" s="19" customFormat="1" ht="18" customHeight="1" x14ac:dyDescent="0.2">
      <c r="A141" s="20" t="s">
        <v>395</v>
      </c>
      <c r="B141" s="20" t="s">
        <v>764</v>
      </c>
      <c r="C141" s="20" t="s">
        <v>765</v>
      </c>
      <c r="D141" s="20" t="s">
        <v>398</v>
      </c>
      <c r="E141" s="20" t="s">
        <v>12</v>
      </c>
      <c r="F141" s="20" t="s">
        <v>461</v>
      </c>
      <c r="G141" s="21" t="s">
        <v>461</v>
      </c>
      <c r="H141" s="20" t="s">
        <v>462</v>
      </c>
      <c r="I141" s="22">
        <v>23</v>
      </c>
      <c r="J141" s="22">
        <v>0</v>
      </c>
      <c r="K141" s="22">
        <v>23</v>
      </c>
      <c r="L141" s="20" t="s">
        <v>558</v>
      </c>
      <c r="M141" s="20" t="s">
        <v>402</v>
      </c>
      <c r="N141" s="23">
        <v>1.5</v>
      </c>
      <c r="O141" s="23">
        <v>205</v>
      </c>
      <c r="P141" s="20" t="s">
        <v>403</v>
      </c>
      <c r="Q141" s="23">
        <v>80.083333333333329</v>
      </c>
      <c r="R141" s="24">
        <v>83.5</v>
      </c>
      <c r="S141" s="20" t="s">
        <v>766</v>
      </c>
      <c r="T141" s="25">
        <v>43620</v>
      </c>
      <c r="U141" s="25">
        <v>43642</v>
      </c>
      <c r="V141" s="25">
        <v>43642</v>
      </c>
      <c r="W141" s="26">
        <v>26</v>
      </c>
      <c r="X141" s="26">
        <v>6</v>
      </c>
      <c r="Y141" s="27">
        <v>2019</v>
      </c>
      <c r="Z141" s="20" t="s">
        <v>758</v>
      </c>
      <c r="AA141" s="20" t="s">
        <v>759</v>
      </c>
      <c r="AB141" s="20" t="s">
        <v>567</v>
      </c>
      <c r="AC141" s="20" t="s">
        <v>568</v>
      </c>
      <c r="AD141" s="22">
        <v>83.5</v>
      </c>
      <c r="AE141" s="22">
        <v>1</v>
      </c>
      <c r="AF141" s="22">
        <v>1</v>
      </c>
    </row>
    <row r="142" spans="1:32" s="19" customFormat="1" ht="18" customHeight="1" x14ac:dyDescent="0.2">
      <c r="A142" s="20" t="s">
        <v>395</v>
      </c>
      <c r="B142" s="20" t="s">
        <v>767</v>
      </c>
      <c r="C142" s="20" t="s">
        <v>768</v>
      </c>
      <c r="D142" s="20" t="s">
        <v>398</v>
      </c>
      <c r="E142" s="20" t="s">
        <v>22</v>
      </c>
      <c r="F142" s="20" t="s">
        <v>498</v>
      </c>
      <c r="G142" s="21" t="s">
        <v>498</v>
      </c>
      <c r="H142" s="20" t="s">
        <v>499</v>
      </c>
      <c r="I142" s="22">
        <v>88</v>
      </c>
      <c r="J142" s="22">
        <v>0</v>
      </c>
      <c r="K142" s="22">
        <v>82</v>
      </c>
      <c r="L142" s="20" t="s">
        <v>420</v>
      </c>
      <c r="M142" s="20" t="s">
        <v>402</v>
      </c>
      <c r="N142" s="23">
        <v>1.5</v>
      </c>
      <c r="O142" s="23">
        <v>46</v>
      </c>
      <c r="P142" s="20" t="s">
        <v>403</v>
      </c>
      <c r="Q142" s="23">
        <v>68.966666666666669</v>
      </c>
      <c r="R142" s="24">
        <v>68.97</v>
      </c>
      <c r="S142" s="20" t="s">
        <v>404</v>
      </c>
      <c r="T142" s="25">
        <v>43654</v>
      </c>
      <c r="U142" s="25">
        <v>43640</v>
      </c>
      <c r="V142" s="25">
        <v>43640</v>
      </c>
      <c r="W142" s="26">
        <v>26</v>
      </c>
      <c r="X142" s="26">
        <v>6</v>
      </c>
      <c r="Y142" s="27">
        <v>2019</v>
      </c>
      <c r="Z142" s="20" t="s">
        <v>758</v>
      </c>
      <c r="AA142" s="20" t="s">
        <v>759</v>
      </c>
      <c r="AB142" s="20" t="s">
        <v>572</v>
      </c>
      <c r="AC142" s="20" t="s">
        <v>573</v>
      </c>
      <c r="AD142" s="22">
        <v>68.97</v>
      </c>
      <c r="AE142" s="22">
        <v>1</v>
      </c>
      <c r="AF142" s="22">
        <v>1</v>
      </c>
    </row>
    <row r="143" spans="1:32" s="19" customFormat="1" ht="18" customHeight="1" x14ac:dyDescent="0.2">
      <c r="A143" s="20" t="s">
        <v>395</v>
      </c>
      <c r="B143" s="20" t="s">
        <v>769</v>
      </c>
      <c r="C143" s="20" t="s">
        <v>770</v>
      </c>
      <c r="D143" s="20" t="s">
        <v>398</v>
      </c>
      <c r="E143" s="20" t="s">
        <v>74</v>
      </c>
      <c r="F143" s="20" t="s">
        <v>416</v>
      </c>
      <c r="G143" s="21" t="s">
        <v>416</v>
      </c>
      <c r="H143" s="20" t="s">
        <v>400</v>
      </c>
      <c r="I143" s="22">
        <v>4</v>
      </c>
      <c r="J143" s="22">
        <v>0</v>
      </c>
      <c r="K143" s="22">
        <v>4</v>
      </c>
      <c r="L143" s="20" t="s">
        <v>401</v>
      </c>
      <c r="M143" s="20" t="s">
        <v>402</v>
      </c>
      <c r="N143" s="23">
        <v>1.5</v>
      </c>
      <c r="O143" s="23">
        <v>180</v>
      </c>
      <c r="P143" s="20" t="s">
        <v>403</v>
      </c>
      <c r="Q143" s="23">
        <v>13.5</v>
      </c>
      <c r="R143" s="24">
        <v>16.5</v>
      </c>
      <c r="S143" s="20" t="s">
        <v>771</v>
      </c>
      <c r="T143" s="25">
        <v>43480</v>
      </c>
      <c r="U143" s="25">
        <v>43640</v>
      </c>
      <c r="V143" s="25">
        <v>43640</v>
      </c>
      <c r="W143" s="26">
        <v>26</v>
      </c>
      <c r="X143" s="26">
        <v>6</v>
      </c>
      <c r="Y143" s="27">
        <v>2019</v>
      </c>
      <c r="Z143" s="20" t="s">
        <v>758</v>
      </c>
      <c r="AA143" s="20" t="s">
        <v>759</v>
      </c>
      <c r="AB143" s="20" t="s">
        <v>567</v>
      </c>
      <c r="AC143" s="20" t="s">
        <v>568</v>
      </c>
      <c r="AD143" s="22">
        <v>16.5</v>
      </c>
      <c r="AE143" s="22">
        <v>1</v>
      </c>
      <c r="AF143" s="22">
        <v>1</v>
      </c>
    </row>
    <row r="144" spans="1:32" s="19" customFormat="1" ht="18" customHeight="1" x14ac:dyDescent="0.2">
      <c r="A144" s="20" t="s">
        <v>395</v>
      </c>
      <c r="B144" s="20" t="s">
        <v>772</v>
      </c>
      <c r="C144" s="20" t="s">
        <v>773</v>
      </c>
      <c r="D144" s="20" t="s">
        <v>398</v>
      </c>
      <c r="E144" s="20" t="s">
        <v>44</v>
      </c>
      <c r="F144" s="20" t="s">
        <v>448</v>
      </c>
      <c r="G144" s="21" t="s">
        <v>448</v>
      </c>
      <c r="H144" s="20" t="s">
        <v>400</v>
      </c>
      <c r="I144" s="22">
        <v>118</v>
      </c>
      <c r="J144" s="22">
        <v>0</v>
      </c>
      <c r="K144" s="22">
        <v>113</v>
      </c>
      <c r="L144" s="20" t="s">
        <v>401</v>
      </c>
      <c r="M144" s="20" t="s">
        <v>402</v>
      </c>
      <c r="N144" s="23">
        <v>1</v>
      </c>
      <c r="O144" s="23">
        <v>28</v>
      </c>
      <c r="P144" s="20" t="s">
        <v>403</v>
      </c>
      <c r="Q144" s="23">
        <v>56.06666666666667</v>
      </c>
      <c r="R144" s="24">
        <v>56.07</v>
      </c>
      <c r="S144" s="20" t="s">
        <v>404</v>
      </c>
      <c r="T144" s="25"/>
      <c r="U144" s="25">
        <v>43634</v>
      </c>
      <c r="V144" s="25">
        <v>43634</v>
      </c>
      <c r="W144" s="26">
        <v>25</v>
      </c>
      <c r="X144" s="26">
        <v>6</v>
      </c>
      <c r="Y144" s="27">
        <v>2019</v>
      </c>
      <c r="Z144" s="20" t="s">
        <v>774</v>
      </c>
      <c r="AA144" s="20" t="s">
        <v>759</v>
      </c>
      <c r="AB144" s="20" t="s">
        <v>563</v>
      </c>
      <c r="AC144" s="20" t="s">
        <v>564</v>
      </c>
      <c r="AD144" s="22">
        <v>56.07</v>
      </c>
      <c r="AE144" s="22">
        <v>1</v>
      </c>
      <c r="AF144" s="22">
        <v>1</v>
      </c>
    </row>
    <row r="145" spans="1:32" s="19" customFormat="1" ht="18" customHeight="1" x14ac:dyDescent="0.2">
      <c r="A145" s="20" t="s">
        <v>395</v>
      </c>
      <c r="B145" s="20" t="s">
        <v>775</v>
      </c>
      <c r="C145" s="20" t="s">
        <v>776</v>
      </c>
      <c r="D145" s="20" t="s">
        <v>398</v>
      </c>
      <c r="E145" s="20" t="s">
        <v>11</v>
      </c>
      <c r="F145" s="20" t="s">
        <v>549</v>
      </c>
      <c r="G145" s="21" t="s">
        <v>549</v>
      </c>
      <c r="H145" s="20" t="s">
        <v>452</v>
      </c>
      <c r="I145" s="22">
        <v>5</v>
      </c>
      <c r="J145" s="22">
        <v>0</v>
      </c>
      <c r="K145" s="22">
        <v>5</v>
      </c>
      <c r="L145" s="20" t="s">
        <v>420</v>
      </c>
      <c r="M145" s="20" t="s">
        <v>402</v>
      </c>
      <c r="N145" s="23">
        <v>1.5</v>
      </c>
      <c r="O145" s="23">
        <v>259</v>
      </c>
      <c r="P145" s="20" t="s">
        <v>403</v>
      </c>
      <c r="Q145" s="23">
        <v>23.083333333333332</v>
      </c>
      <c r="R145" s="24">
        <v>23.08</v>
      </c>
      <c r="S145" s="20" t="s">
        <v>404</v>
      </c>
      <c r="T145" s="25">
        <v>43627</v>
      </c>
      <c r="U145" s="25">
        <v>43634</v>
      </c>
      <c r="V145" s="25">
        <v>43634</v>
      </c>
      <c r="W145" s="26">
        <v>25</v>
      </c>
      <c r="X145" s="26">
        <v>6</v>
      </c>
      <c r="Y145" s="27">
        <v>2019</v>
      </c>
      <c r="Z145" s="20" t="s">
        <v>774</v>
      </c>
      <c r="AA145" s="20" t="s">
        <v>759</v>
      </c>
      <c r="AB145" s="20" t="s">
        <v>567</v>
      </c>
      <c r="AC145" s="20" t="s">
        <v>568</v>
      </c>
      <c r="AD145" s="22">
        <v>23.08</v>
      </c>
      <c r="AE145" s="22">
        <v>1</v>
      </c>
      <c r="AF145" s="22">
        <v>1</v>
      </c>
    </row>
    <row r="146" spans="1:32" s="19" customFormat="1" ht="18" customHeight="1" x14ac:dyDescent="0.2">
      <c r="A146" s="20" t="s">
        <v>395</v>
      </c>
      <c r="B146" s="20" t="s">
        <v>777</v>
      </c>
      <c r="C146" s="20" t="s">
        <v>778</v>
      </c>
      <c r="D146" s="20" t="s">
        <v>398</v>
      </c>
      <c r="E146" s="20" t="s">
        <v>19</v>
      </c>
      <c r="F146" s="20" t="s">
        <v>411</v>
      </c>
      <c r="G146" s="21" t="s">
        <v>411</v>
      </c>
      <c r="H146" s="20" t="s">
        <v>412</v>
      </c>
      <c r="I146" s="22">
        <v>20</v>
      </c>
      <c r="J146" s="22">
        <v>0</v>
      </c>
      <c r="K146" s="22">
        <v>20</v>
      </c>
      <c r="L146" s="20" t="s">
        <v>413</v>
      </c>
      <c r="M146" s="20" t="s">
        <v>402</v>
      </c>
      <c r="N146" s="23">
        <v>1.5</v>
      </c>
      <c r="O146" s="23">
        <v>101</v>
      </c>
      <c r="P146" s="20" t="s">
        <v>403</v>
      </c>
      <c r="Q146" s="23">
        <v>35.166666666666664</v>
      </c>
      <c r="R146" s="24">
        <v>35.17</v>
      </c>
      <c r="S146" s="20" t="s">
        <v>404</v>
      </c>
      <c r="T146" s="25">
        <v>43599</v>
      </c>
      <c r="U146" s="25">
        <v>43633</v>
      </c>
      <c r="V146" s="25">
        <v>43633</v>
      </c>
      <c r="W146" s="26">
        <v>25</v>
      </c>
      <c r="X146" s="26">
        <v>6</v>
      </c>
      <c r="Y146" s="27">
        <v>2019</v>
      </c>
      <c r="Z146" s="20" t="s">
        <v>774</v>
      </c>
      <c r="AA146" s="20" t="s">
        <v>759</v>
      </c>
      <c r="AB146" s="20" t="s">
        <v>567</v>
      </c>
      <c r="AC146" s="20" t="s">
        <v>568</v>
      </c>
      <c r="AD146" s="22">
        <v>35.17</v>
      </c>
      <c r="AE146" s="22">
        <v>1</v>
      </c>
      <c r="AF146" s="22">
        <v>1</v>
      </c>
    </row>
    <row r="147" spans="1:32" s="19" customFormat="1" ht="18" customHeight="1" x14ac:dyDescent="0.2">
      <c r="A147" s="20" t="s">
        <v>395</v>
      </c>
      <c r="B147" s="20" t="s">
        <v>779</v>
      </c>
      <c r="C147" s="20" t="s">
        <v>780</v>
      </c>
      <c r="D147" s="20" t="s">
        <v>398</v>
      </c>
      <c r="E147" s="20" t="s">
        <v>26</v>
      </c>
      <c r="F147" s="20" t="s">
        <v>663</v>
      </c>
      <c r="G147" s="21" t="e">
        <v>#N/A</v>
      </c>
      <c r="H147" s="20" t="s">
        <v>499</v>
      </c>
      <c r="I147" s="22">
        <v>160</v>
      </c>
      <c r="J147" s="22">
        <v>0</v>
      </c>
      <c r="K147" s="22">
        <v>160</v>
      </c>
      <c r="L147" s="20" t="s">
        <v>420</v>
      </c>
      <c r="M147" s="20" t="s">
        <v>402</v>
      </c>
      <c r="N147" s="23">
        <v>1.5</v>
      </c>
      <c r="O147" s="23">
        <v>11</v>
      </c>
      <c r="P147" s="20" t="s">
        <v>403</v>
      </c>
      <c r="Q147" s="23">
        <v>30.833333333333332</v>
      </c>
      <c r="R147" s="24">
        <v>30.83</v>
      </c>
      <c r="S147" s="20" t="s">
        <v>404</v>
      </c>
      <c r="T147" s="25"/>
      <c r="U147" s="25">
        <v>43633</v>
      </c>
      <c r="V147" s="25">
        <v>43633</v>
      </c>
      <c r="W147" s="26">
        <v>25</v>
      </c>
      <c r="X147" s="26">
        <v>6</v>
      </c>
      <c r="Y147" s="27">
        <v>2019</v>
      </c>
      <c r="Z147" s="20" t="s">
        <v>774</v>
      </c>
      <c r="AA147" s="20" t="s">
        <v>759</v>
      </c>
      <c r="AB147" s="20" t="s">
        <v>572</v>
      </c>
      <c r="AC147" s="20" t="s">
        <v>573</v>
      </c>
      <c r="AD147" s="22">
        <v>30.83</v>
      </c>
      <c r="AE147" s="22">
        <v>1</v>
      </c>
      <c r="AF147" s="22">
        <v>1</v>
      </c>
    </row>
    <row r="148" spans="1:32" s="19" customFormat="1" ht="18" customHeight="1" x14ac:dyDescent="0.2">
      <c r="A148" s="20" t="s">
        <v>395</v>
      </c>
      <c r="B148" s="20" t="s">
        <v>781</v>
      </c>
      <c r="C148" s="20" t="s">
        <v>782</v>
      </c>
      <c r="D148" s="20" t="s">
        <v>398</v>
      </c>
      <c r="E148" s="20" t="s">
        <v>72</v>
      </c>
      <c r="F148" s="20" t="s">
        <v>571</v>
      </c>
      <c r="G148" s="21" t="s">
        <v>571</v>
      </c>
      <c r="H148" s="20" t="s">
        <v>400</v>
      </c>
      <c r="I148" s="22">
        <v>5</v>
      </c>
      <c r="J148" s="22">
        <v>0</v>
      </c>
      <c r="K148" s="22">
        <v>5</v>
      </c>
      <c r="L148" s="20" t="s">
        <v>401</v>
      </c>
      <c r="M148" s="20" t="s">
        <v>402</v>
      </c>
      <c r="N148" s="23">
        <v>1.5</v>
      </c>
      <c r="O148" s="23">
        <v>134</v>
      </c>
      <c r="P148" s="20" t="s">
        <v>403</v>
      </c>
      <c r="Q148" s="23">
        <v>12.666666666666666</v>
      </c>
      <c r="R148" s="24">
        <v>12.67</v>
      </c>
      <c r="S148" s="20" t="s">
        <v>404</v>
      </c>
      <c r="T148" s="25">
        <v>43595</v>
      </c>
      <c r="U148" s="25">
        <v>43629</v>
      </c>
      <c r="V148" s="25">
        <v>43629</v>
      </c>
      <c r="W148" s="26">
        <v>24</v>
      </c>
      <c r="X148" s="26">
        <v>6</v>
      </c>
      <c r="Y148" s="27">
        <v>2019</v>
      </c>
      <c r="Z148" s="20" t="s">
        <v>783</v>
      </c>
      <c r="AA148" s="20" t="s">
        <v>759</v>
      </c>
      <c r="AB148" s="20" t="s">
        <v>567</v>
      </c>
      <c r="AC148" s="20" t="s">
        <v>568</v>
      </c>
      <c r="AD148" s="22">
        <v>12.67</v>
      </c>
      <c r="AE148" s="22">
        <v>1</v>
      </c>
      <c r="AF148" s="22">
        <v>1</v>
      </c>
    </row>
    <row r="149" spans="1:32" s="19" customFormat="1" ht="18" customHeight="1" x14ac:dyDescent="0.2">
      <c r="A149" s="20" t="s">
        <v>395</v>
      </c>
      <c r="B149" s="20" t="s">
        <v>784</v>
      </c>
      <c r="C149" s="20" t="s">
        <v>785</v>
      </c>
      <c r="D149" s="20" t="s">
        <v>398</v>
      </c>
      <c r="E149" s="20" t="s">
        <v>73</v>
      </c>
      <c r="F149" s="20" t="s">
        <v>416</v>
      </c>
      <c r="G149" s="21" t="e">
        <v>#N/A</v>
      </c>
      <c r="H149" s="20" t="s">
        <v>400</v>
      </c>
      <c r="I149" s="22">
        <v>5</v>
      </c>
      <c r="J149" s="22">
        <v>0</v>
      </c>
      <c r="K149" s="22">
        <v>5</v>
      </c>
      <c r="L149" s="20" t="s">
        <v>401</v>
      </c>
      <c r="M149" s="20" t="s">
        <v>402</v>
      </c>
      <c r="N149" s="23">
        <v>1.5</v>
      </c>
      <c r="O149" s="23">
        <v>180</v>
      </c>
      <c r="P149" s="20" t="s">
        <v>403</v>
      </c>
      <c r="Q149" s="23">
        <v>16.5</v>
      </c>
      <c r="R149" s="24">
        <v>16.5</v>
      </c>
      <c r="S149" s="20" t="s">
        <v>404</v>
      </c>
      <c r="T149" s="25">
        <v>43480</v>
      </c>
      <c r="U149" s="25">
        <v>43629</v>
      </c>
      <c r="V149" s="25">
        <v>43629</v>
      </c>
      <c r="W149" s="26">
        <v>24</v>
      </c>
      <c r="X149" s="26">
        <v>6</v>
      </c>
      <c r="Y149" s="27">
        <v>2019</v>
      </c>
      <c r="Z149" s="20" t="s">
        <v>783</v>
      </c>
      <c r="AA149" s="20" t="s">
        <v>759</v>
      </c>
      <c r="AB149" s="20" t="s">
        <v>567</v>
      </c>
      <c r="AC149" s="20" t="s">
        <v>568</v>
      </c>
      <c r="AD149" s="22">
        <v>16.5</v>
      </c>
      <c r="AE149" s="22">
        <v>1</v>
      </c>
      <c r="AF149" s="22">
        <v>1</v>
      </c>
    </row>
    <row r="150" spans="1:32" s="19" customFormat="1" ht="18" customHeight="1" x14ac:dyDescent="0.2">
      <c r="A150" s="20" t="s">
        <v>395</v>
      </c>
      <c r="B150" s="20" t="s">
        <v>786</v>
      </c>
      <c r="C150" s="20" t="s">
        <v>787</v>
      </c>
      <c r="D150" s="20" t="s">
        <v>398</v>
      </c>
      <c r="E150" s="20" t="s">
        <v>70</v>
      </c>
      <c r="F150" s="20" t="s">
        <v>571</v>
      </c>
      <c r="G150" s="21" t="s">
        <v>571</v>
      </c>
      <c r="H150" s="20" t="s">
        <v>400</v>
      </c>
      <c r="I150" s="22">
        <v>5</v>
      </c>
      <c r="J150" s="22">
        <v>0</v>
      </c>
      <c r="K150" s="22">
        <v>5</v>
      </c>
      <c r="L150" s="20" t="s">
        <v>401</v>
      </c>
      <c r="M150" s="20" t="s">
        <v>402</v>
      </c>
      <c r="N150" s="23">
        <v>1.5</v>
      </c>
      <c r="O150" s="23">
        <v>134</v>
      </c>
      <c r="P150" s="20" t="s">
        <v>403</v>
      </c>
      <c r="Q150" s="23">
        <v>12.666666666666666</v>
      </c>
      <c r="R150" s="24">
        <v>12.67</v>
      </c>
      <c r="S150" s="20" t="s">
        <v>404</v>
      </c>
      <c r="T150" s="25">
        <v>43560</v>
      </c>
      <c r="U150" s="25">
        <v>43627</v>
      </c>
      <c r="V150" s="25">
        <v>43627</v>
      </c>
      <c r="W150" s="26">
        <v>24</v>
      </c>
      <c r="X150" s="26">
        <v>6</v>
      </c>
      <c r="Y150" s="27">
        <v>2019</v>
      </c>
      <c r="Z150" s="20" t="s">
        <v>783</v>
      </c>
      <c r="AA150" s="20" t="s">
        <v>759</v>
      </c>
      <c r="AB150" s="20" t="s">
        <v>572</v>
      </c>
      <c r="AC150" s="20" t="s">
        <v>573</v>
      </c>
      <c r="AD150" s="22">
        <v>12.67</v>
      </c>
      <c r="AE150" s="22">
        <v>1</v>
      </c>
      <c r="AF150" s="22">
        <v>1</v>
      </c>
    </row>
    <row r="151" spans="1:32" s="19" customFormat="1" ht="18" customHeight="1" x14ac:dyDescent="0.2">
      <c r="A151" s="20" t="s">
        <v>395</v>
      </c>
      <c r="B151" s="20" t="s">
        <v>788</v>
      </c>
      <c r="C151" s="20" t="s">
        <v>789</v>
      </c>
      <c r="D151" s="20" t="s">
        <v>398</v>
      </c>
      <c r="E151" s="20" t="s">
        <v>67</v>
      </c>
      <c r="F151" s="20" t="s">
        <v>399</v>
      </c>
      <c r="G151" s="21" t="e">
        <v>#N/A</v>
      </c>
      <c r="H151" s="20" t="s">
        <v>400</v>
      </c>
      <c r="I151" s="22">
        <v>10</v>
      </c>
      <c r="J151" s="22">
        <v>0</v>
      </c>
      <c r="K151" s="22">
        <v>10</v>
      </c>
      <c r="L151" s="20" t="s">
        <v>429</v>
      </c>
      <c r="M151" s="20" t="s">
        <v>402</v>
      </c>
      <c r="N151" s="23">
        <v>1.5</v>
      </c>
      <c r="O151" s="23">
        <v>95</v>
      </c>
      <c r="P151" s="20" t="s">
        <v>403</v>
      </c>
      <c r="Q151" s="23">
        <v>17.333333333333336</v>
      </c>
      <c r="R151" s="24">
        <v>17.330000000000002</v>
      </c>
      <c r="S151" s="20" t="s">
        <v>404</v>
      </c>
      <c r="T151" s="25">
        <v>43619</v>
      </c>
      <c r="U151" s="25">
        <v>43627</v>
      </c>
      <c r="V151" s="25">
        <v>43627</v>
      </c>
      <c r="W151" s="26">
        <v>24</v>
      </c>
      <c r="X151" s="26">
        <v>6</v>
      </c>
      <c r="Y151" s="27">
        <v>2019</v>
      </c>
      <c r="Z151" s="20" t="s">
        <v>783</v>
      </c>
      <c r="AA151" s="20" t="s">
        <v>759</v>
      </c>
      <c r="AB151" s="20" t="s">
        <v>567</v>
      </c>
      <c r="AC151" s="20" t="s">
        <v>568</v>
      </c>
      <c r="AD151" s="22">
        <v>17.330000000000002</v>
      </c>
      <c r="AE151" s="22">
        <v>1</v>
      </c>
      <c r="AF151" s="22">
        <v>1</v>
      </c>
    </row>
    <row r="152" spans="1:32" s="19" customFormat="1" ht="18" customHeight="1" x14ac:dyDescent="0.2">
      <c r="A152" s="20" t="s">
        <v>395</v>
      </c>
      <c r="B152" s="20" t="s">
        <v>790</v>
      </c>
      <c r="C152" s="20" t="s">
        <v>791</v>
      </c>
      <c r="D152" s="20" t="s">
        <v>398</v>
      </c>
      <c r="E152" s="20" t="s">
        <v>59</v>
      </c>
      <c r="F152" s="20" t="s">
        <v>445</v>
      </c>
      <c r="G152" s="21" t="s">
        <v>445</v>
      </c>
      <c r="H152" s="20" t="s">
        <v>400</v>
      </c>
      <c r="I152" s="22">
        <v>9</v>
      </c>
      <c r="J152" s="22">
        <v>0</v>
      </c>
      <c r="K152" s="22">
        <v>9</v>
      </c>
      <c r="L152" s="20" t="s">
        <v>434</v>
      </c>
      <c r="M152" s="20" t="s">
        <v>402</v>
      </c>
      <c r="N152" s="23">
        <v>1</v>
      </c>
      <c r="O152" s="23">
        <v>33</v>
      </c>
      <c r="P152" s="20" t="s">
        <v>403</v>
      </c>
      <c r="Q152" s="23">
        <v>5.95</v>
      </c>
      <c r="R152" s="24">
        <v>5.95</v>
      </c>
      <c r="S152" s="20" t="s">
        <v>404</v>
      </c>
      <c r="T152" s="25"/>
      <c r="U152" s="25">
        <v>43627</v>
      </c>
      <c r="V152" s="25">
        <v>43627</v>
      </c>
      <c r="W152" s="26">
        <v>24</v>
      </c>
      <c r="X152" s="26">
        <v>6</v>
      </c>
      <c r="Y152" s="27">
        <v>2019</v>
      </c>
      <c r="Z152" s="20" t="s">
        <v>783</v>
      </c>
      <c r="AA152" s="20" t="s">
        <v>759</v>
      </c>
      <c r="AB152" s="20" t="s">
        <v>567</v>
      </c>
      <c r="AC152" s="20" t="s">
        <v>568</v>
      </c>
      <c r="AD152" s="22">
        <v>5.95</v>
      </c>
      <c r="AE152" s="22">
        <v>1</v>
      </c>
      <c r="AF152" s="22">
        <v>1</v>
      </c>
    </row>
    <row r="153" spans="1:32" s="19" customFormat="1" ht="18" customHeight="1" x14ac:dyDescent="0.2">
      <c r="A153" s="20" t="s">
        <v>395</v>
      </c>
      <c r="B153" s="20" t="s">
        <v>792</v>
      </c>
      <c r="C153" s="20" t="s">
        <v>793</v>
      </c>
      <c r="D153" s="20" t="s">
        <v>398</v>
      </c>
      <c r="E153" s="20" t="s">
        <v>63</v>
      </c>
      <c r="F153" s="20" t="s">
        <v>445</v>
      </c>
      <c r="G153" s="21" t="s">
        <v>445</v>
      </c>
      <c r="H153" s="20" t="s">
        <v>400</v>
      </c>
      <c r="I153" s="22">
        <v>2</v>
      </c>
      <c r="J153" s="22">
        <v>0</v>
      </c>
      <c r="K153" s="22">
        <v>2</v>
      </c>
      <c r="L153" s="20" t="s">
        <v>434</v>
      </c>
      <c r="M153" s="20" t="s">
        <v>402</v>
      </c>
      <c r="N153" s="23">
        <v>1</v>
      </c>
      <c r="O153" s="23">
        <v>31</v>
      </c>
      <c r="P153" s="20" t="s">
        <v>403</v>
      </c>
      <c r="Q153" s="23">
        <v>2.0333333333333332</v>
      </c>
      <c r="R153" s="24">
        <v>2.0300000000000002</v>
      </c>
      <c r="S153" s="20" t="s">
        <v>404</v>
      </c>
      <c r="T153" s="25"/>
      <c r="U153" s="25">
        <v>43627</v>
      </c>
      <c r="V153" s="25">
        <v>43627</v>
      </c>
      <c r="W153" s="26">
        <v>24</v>
      </c>
      <c r="X153" s="26">
        <v>6</v>
      </c>
      <c r="Y153" s="27">
        <v>2019</v>
      </c>
      <c r="Z153" s="20" t="s">
        <v>783</v>
      </c>
      <c r="AA153" s="20" t="s">
        <v>759</v>
      </c>
      <c r="AB153" s="20" t="s">
        <v>567</v>
      </c>
      <c r="AC153" s="20" t="s">
        <v>568</v>
      </c>
      <c r="AD153" s="22">
        <v>2.0300000000000002</v>
      </c>
      <c r="AE153" s="22">
        <v>1</v>
      </c>
      <c r="AF153" s="22">
        <v>1</v>
      </c>
    </row>
    <row r="154" spans="1:32" s="19" customFormat="1" ht="18" customHeight="1" x14ac:dyDescent="0.2">
      <c r="A154" s="20" t="s">
        <v>395</v>
      </c>
      <c r="B154" s="20" t="s">
        <v>794</v>
      </c>
      <c r="C154" s="20" t="s">
        <v>795</v>
      </c>
      <c r="D154" s="20" t="s">
        <v>398</v>
      </c>
      <c r="E154" s="20" t="s">
        <v>61</v>
      </c>
      <c r="F154" s="20" t="s">
        <v>445</v>
      </c>
      <c r="G154" s="21" t="s">
        <v>445</v>
      </c>
      <c r="H154" s="20" t="s">
        <v>400</v>
      </c>
      <c r="I154" s="22">
        <v>2</v>
      </c>
      <c r="J154" s="22">
        <v>0</v>
      </c>
      <c r="K154" s="22">
        <v>2</v>
      </c>
      <c r="L154" s="20" t="s">
        <v>434</v>
      </c>
      <c r="M154" s="20" t="s">
        <v>402</v>
      </c>
      <c r="N154" s="23">
        <v>1</v>
      </c>
      <c r="O154" s="23">
        <v>31</v>
      </c>
      <c r="P154" s="20" t="s">
        <v>403</v>
      </c>
      <c r="Q154" s="23">
        <v>2.0333333333333332</v>
      </c>
      <c r="R154" s="24">
        <v>2.0300000000000002</v>
      </c>
      <c r="S154" s="20" t="s">
        <v>404</v>
      </c>
      <c r="T154" s="25"/>
      <c r="U154" s="25">
        <v>43627</v>
      </c>
      <c r="V154" s="25">
        <v>43627</v>
      </c>
      <c r="W154" s="26">
        <v>24</v>
      </c>
      <c r="X154" s="26">
        <v>6</v>
      </c>
      <c r="Y154" s="27">
        <v>2019</v>
      </c>
      <c r="Z154" s="20" t="s">
        <v>783</v>
      </c>
      <c r="AA154" s="20" t="s">
        <v>759</v>
      </c>
      <c r="AB154" s="20" t="s">
        <v>567</v>
      </c>
      <c r="AC154" s="20" t="s">
        <v>568</v>
      </c>
      <c r="AD154" s="22">
        <v>2.0300000000000002</v>
      </c>
      <c r="AE154" s="22">
        <v>1</v>
      </c>
      <c r="AF154" s="22">
        <v>1</v>
      </c>
    </row>
    <row r="155" spans="1:32" s="19" customFormat="1" ht="18" customHeight="1" x14ac:dyDescent="0.2">
      <c r="A155" s="20" t="s">
        <v>395</v>
      </c>
      <c r="B155" s="20" t="s">
        <v>796</v>
      </c>
      <c r="C155" s="20" t="s">
        <v>797</v>
      </c>
      <c r="D155" s="20" t="s">
        <v>398</v>
      </c>
      <c r="E155" s="20" t="s">
        <v>59</v>
      </c>
      <c r="F155" s="20" t="s">
        <v>445</v>
      </c>
      <c r="G155" s="21" t="s">
        <v>445</v>
      </c>
      <c r="H155" s="20" t="s">
        <v>400</v>
      </c>
      <c r="I155" s="22">
        <v>4</v>
      </c>
      <c r="J155" s="22">
        <v>0</v>
      </c>
      <c r="K155" s="22">
        <v>4</v>
      </c>
      <c r="L155" s="20" t="s">
        <v>434</v>
      </c>
      <c r="M155" s="20" t="s">
        <v>402</v>
      </c>
      <c r="N155" s="23">
        <v>1</v>
      </c>
      <c r="O155" s="23">
        <v>33</v>
      </c>
      <c r="P155" s="20" t="s">
        <v>403</v>
      </c>
      <c r="Q155" s="23">
        <v>3.2</v>
      </c>
      <c r="R155" s="24">
        <v>3.2</v>
      </c>
      <c r="S155" s="20" t="s">
        <v>404</v>
      </c>
      <c r="T155" s="25"/>
      <c r="U155" s="25">
        <v>43627</v>
      </c>
      <c r="V155" s="25">
        <v>43627</v>
      </c>
      <c r="W155" s="26">
        <v>24</v>
      </c>
      <c r="X155" s="26">
        <v>6</v>
      </c>
      <c r="Y155" s="27">
        <v>2019</v>
      </c>
      <c r="Z155" s="20" t="s">
        <v>783</v>
      </c>
      <c r="AA155" s="20" t="s">
        <v>759</v>
      </c>
      <c r="AB155" s="20" t="s">
        <v>567</v>
      </c>
      <c r="AC155" s="20" t="s">
        <v>568</v>
      </c>
      <c r="AD155" s="22">
        <v>3.2</v>
      </c>
      <c r="AE155" s="22">
        <v>1</v>
      </c>
      <c r="AF155" s="22">
        <v>1</v>
      </c>
    </row>
    <row r="156" spans="1:32" s="19" customFormat="1" ht="18" customHeight="1" x14ac:dyDescent="0.2">
      <c r="A156" s="20" t="s">
        <v>395</v>
      </c>
      <c r="B156" s="20" t="s">
        <v>798</v>
      </c>
      <c r="C156" s="20" t="s">
        <v>799</v>
      </c>
      <c r="D156" s="20" t="s">
        <v>398</v>
      </c>
      <c r="E156" s="20" t="s">
        <v>24</v>
      </c>
      <c r="F156" s="20" t="s">
        <v>598</v>
      </c>
      <c r="G156" s="21" t="s">
        <v>598</v>
      </c>
      <c r="H156" s="20" t="s">
        <v>495</v>
      </c>
      <c r="I156" s="22">
        <v>45</v>
      </c>
      <c r="J156" s="22">
        <v>0</v>
      </c>
      <c r="K156" s="22">
        <v>45</v>
      </c>
      <c r="L156" s="20" t="s">
        <v>420</v>
      </c>
      <c r="M156" s="20" t="s">
        <v>402</v>
      </c>
      <c r="N156" s="23">
        <v>1.5</v>
      </c>
      <c r="O156" s="23">
        <v>60</v>
      </c>
      <c r="P156" s="20" t="s">
        <v>403</v>
      </c>
      <c r="Q156" s="23">
        <v>46.5</v>
      </c>
      <c r="R156" s="24">
        <v>46.5</v>
      </c>
      <c r="S156" s="20" t="s">
        <v>404</v>
      </c>
      <c r="T156" s="25">
        <v>43594</v>
      </c>
      <c r="U156" s="25">
        <v>43623</v>
      </c>
      <c r="V156" s="25">
        <v>43623</v>
      </c>
      <c r="W156" s="26">
        <v>23</v>
      </c>
      <c r="X156" s="26">
        <v>6</v>
      </c>
      <c r="Y156" s="27">
        <v>2019</v>
      </c>
      <c r="Z156" s="20" t="s">
        <v>800</v>
      </c>
      <c r="AA156" s="20" t="s">
        <v>759</v>
      </c>
      <c r="AB156" s="20" t="s">
        <v>572</v>
      </c>
      <c r="AC156" s="20" t="s">
        <v>573</v>
      </c>
      <c r="AD156" s="22">
        <v>46.5</v>
      </c>
      <c r="AE156" s="22">
        <v>1</v>
      </c>
      <c r="AF156" s="22">
        <v>1</v>
      </c>
    </row>
    <row r="157" spans="1:32" s="19" customFormat="1" ht="18" customHeight="1" x14ac:dyDescent="0.2">
      <c r="A157" s="20" t="s">
        <v>395</v>
      </c>
      <c r="B157" s="20" t="s">
        <v>801</v>
      </c>
      <c r="C157" s="20" t="s">
        <v>802</v>
      </c>
      <c r="D157" s="20" t="s">
        <v>398</v>
      </c>
      <c r="E157" s="20" t="s">
        <v>17</v>
      </c>
      <c r="F157" s="20" t="s">
        <v>437</v>
      </c>
      <c r="G157" s="21" t="s">
        <v>437</v>
      </c>
      <c r="H157" s="20" t="s">
        <v>412</v>
      </c>
      <c r="I157" s="22">
        <v>20</v>
      </c>
      <c r="J157" s="22">
        <v>0</v>
      </c>
      <c r="K157" s="22">
        <v>20</v>
      </c>
      <c r="L157" s="20" t="s">
        <v>438</v>
      </c>
      <c r="M157" s="20" t="s">
        <v>402</v>
      </c>
      <c r="N157" s="23">
        <v>1.5</v>
      </c>
      <c r="O157" s="23">
        <v>99</v>
      </c>
      <c r="P157" s="20" t="s">
        <v>403</v>
      </c>
      <c r="Q157" s="23">
        <v>34.5</v>
      </c>
      <c r="R157" s="24">
        <v>34.5</v>
      </c>
      <c r="S157" s="20" t="s">
        <v>404</v>
      </c>
      <c r="T157" s="25">
        <v>43614</v>
      </c>
      <c r="U157" s="25">
        <v>43620</v>
      </c>
      <c r="V157" s="25">
        <v>43620</v>
      </c>
      <c r="W157" s="26">
        <v>23</v>
      </c>
      <c r="X157" s="26">
        <v>6</v>
      </c>
      <c r="Y157" s="27">
        <v>2019</v>
      </c>
      <c r="Z157" s="20" t="s">
        <v>800</v>
      </c>
      <c r="AA157" s="20" t="s">
        <v>759</v>
      </c>
      <c r="AB157" s="20" t="s">
        <v>567</v>
      </c>
      <c r="AC157" s="20" t="s">
        <v>568</v>
      </c>
      <c r="AD157" s="22">
        <v>34.5</v>
      </c>
      <c r="AE157" s="22">
        <v>1</v>
      </c>
      <c r="AF157" s="22">
        <v>1</v>
      </c>
    </row>
    <row r="158" spans="1:32" s="19" customFormat="1" ht="18" customHeight="1" x14ac:dyDescent="0.2">
      <c r="A158" s="20" t="s">
        <v>395</v>
      </c>
      <c r="B158" s="20" t="s">
        <v>803</v>
      </c>
      <c r="C158" s="20" t="s">
        <v>804</v>
      </c>
      <c r="D158" s="20" t="s">
        <v>398</v>
      </c>
      <c r="E158" s="20" t="s">
        <v>19</v>
      </c>
      <c r="F158" s="20" t="s">
        <v>411</v>
      </c>
      <c r="G158" s="21" t="s">
        <v>411</v>
      </c>
      <c r="H158" s="20" t="s">
        <v>412</v>
      </c>
      <c r="I158" s="22">
        <v>20</v>
      </c>
      <c r="J158" s="22">
        <v>0</v>
      </c>
      <c r="K158" s="22">
        <v>19</v>
      </c>
      <c r="L158" s="20" t="s">
        <v>413</v>
      </c>
      <c r="M158" s="20" t="s">
        <v>402</v>
      </c>
      <c r="N158" s="23">
        <v>1.5</v>
      </c>
      <c r="O158" s="23">
        <v>115</v>
      </c>
      <c r="P158" s="20" t="s">
        <v>403</v>
      </c>
      <c r="Q158" s="23">
        <v>39.833333333333336</v>
      </c>
      <c r="R158" s="24">
        <v>39.83</v>
      </c>
      <c r="S158" s="20" t="s">
        <v>404</v>
      </c>
      <c r="T158" s="25">
        <v>43594</v>
      </c>
      <c r="U158" s="25">
        <v>43619</v>
      </c>
      <c r="V158" s="25">
        <v>43619</v>
      </c>
      <c r="W158" s="26">
        <v>23</v>
      </c>
      <c r="X158" s="26">
        <v>6</v>
      </c>
      <c r="Y158" s="27">
        <v>2019</v>
      </c>
      <c r="Z158" s="20" t="s">
        <v>800</v>
      </c>
      <c r="AA158" s="20" t="s">
        <v>759</v>
      </c>
      <c r="AB158" s="20" t="s">
        <v>567</v>
      </c>
      <c r="AC158" s="20" t="s">
        <v>568</v>
      </c>
      <c r="AD158" s="22">
        <v>39.83</v>
      </c>
      <c r="AE158" s="22">
        <v>1</v>
      </c>
      <c r="AF158" s="22">
        <v>1</v>
      </c>
    </row>
    <row r="159" spans="1:32" s="19" customFormat="1" ht="18" customHeight="1" x14ac:dyDescent="0.2">
      <c r="A159" s="20" t="s">
        <v>395</v>
      </c>
      <c r="B159" s="20" t="s">
        <v>805</v>
      </c>
      <c r="C159" s="20" t="s">
        <v>806</v>
      </c>
      <c r="D159" s="20" t="s">
        <v>398</v>
      </c>
      <c r="E159" s="20" t="s">
        <v>26</v>
      </c>
      <c r="F159" s="20" t="s">
        <v>663</v>
      </c>
      <c r="G159" s="21" t="e">
        <v>#N/A</v>
      </c>
      <c r="H159" s="20" t="s">
        <v>499</v>
      </c>
      <c r="I159" s="22">
        <v>140</v>
      </c>
      <c r="J159" s="22">
        <v>0</v>
      </c>
      <c r="K159" s="22">
        <v>140</v>
      </c>
      <c r="L159" s="20" t="s">
        <v>420</v>
      </c>
      <c r="M159" s="20" t="s">
        <v>402</v>
      </c>
      <c r="N159" s="23">
        <v>1.5</v>
      </c>
      <c r="O159" s="23">
        <v>11</v>
      </c>
      <c r="P159" s="20" t="s">
        <v>403</v>
      </c>
      <c r="Q159" s="23">
        <v>27.166666666666668</v>
      </c>
      <c r="R159" s="24">
        <v>27.17</v>
      </c>
      <c r="S159" s="20" t="s">
        <v>404</v>
      </c>
      <c r="T159" s="25"/>
      <c r="U159" s="25">
        <v>43619</v>
      </c>
      <c r="V159" s="25">
        <v>43619</v>
      </c>
      <c r="W159" s="26">
        <v>23</v>
      </c>
      <c r="X159" s="26">
        <v>6</v>
      </c>
      <c r="Y159" s="27">
        <v>2019</v>
      </c>
      <c r="Z159" s="20" t="s">
        <v>800</v>
      </c>
      <c r="AA159" s="20" t="s">
        <v>759</v>
      </c>
      <c r="AB159" s="20" t="s">
        <v>572</v>
      </c>
      <c r="AC159" s="20" t="s">
        <v>573</v>
      </c>
      <c r="AD159" s="22">
        <v>27.17</v>
      </c>
      <c r="AE159" s="22">
        <v>1</v>
      </c>
      <c r="AF159" s="22">
        <v>1</v>
      </c>
    </row>
    <row r="160" spans="1:32" s="19" customFormat="1" ht="18" customHeight="1" x14ac:dyDescent="0.2">
      <c r="A160" s="20" t="s">
        <v>395</v>
      </c>
      <c r="B160" s="20" t="s">
        <v>807</v>
      </c>
      <c r="C160" s="20" t="s">
        <v>808</v>
      </c>
      <c r="D160" s="20" t="s">
        <v>398</v>
      </c>
      <c r="E160" s="20" t="s">
        <v>26</v>
      </c>
      <c r="F160" s="20" t="s">
        <v>663</v>
      </c>
      <c r="G160" s="21" t="e">
        <v>#N/A</v>
      </c>
      <c r="H160" s="20" t="s">
        <v>499</v>
      </c>
      <c r="I160" s="22">
        <v>160</v>
      </c>
      <c r="J160" s="22">
        <v>0</v>
      </c>
      <c r="K160" s="22">
        <v>160</v>
      </c>
      <c r="L160" s="20" t="s">
        <v>420</v>
      </c>
      <c r="M160" s="20" t="s">
        <v>402</v>
      </c>
      <c r="N160" s="23">
        <v>1.5</v>
      </c>
      <c r="O160" s="23">
        <v>11</v>
      </c>
      <c r="P160" s="20" t="s">
        <v>403</v>
      </c>
      <c r="Q160" s="23">
        <v>30.833333333333332</v>
      </c>
      <c r="R160" s="24">
        <v>30.83</v>
      </c>
      <c r="S160" s="20" t="s">
        <v>404</v>
      </c>
      <c r="T160" s="25"/>
      <c r="U160" s="25">
        <v>43616</v>
      </c>
      <c r="V160" s="25">
        <v>43616</v>
      </c>
      <c r="W160" s="26">
        <v>22</v>
      </c>
      <c r="X160" s="26">
        <v>5</v>
      </c>
      <c r="Y160" s="27">
        <v>2019</v>
      </c>
      <c r="Z160" s="20" t="s">
        <v>809</v>
      </c>
      <c r="AA160" s="20" t="s">
        <v>810</v>
      </c>
      <c r="AB160" s="20" t="s">
        <v>572</v>
      </c>
      <c r="AC160" s="20" t="s">
        <v>573</v>
      </c>
      <c r="AD160" s="22">
        <v>30.83</v>
      </c>
      <c r="AE160" s="22">
        <v>1</v>
      </c>
      <c r="AF160" s="22">
        <v>1</v>
      </c>
    </row>
    <row r="161" spans="1:32" s="19" customFormat="1" ht="18" customHeight="1" x14ac:dyDescent="0.2">
      <c r="A161" s="20" t="s">
        <v>395</v>
      </c>
      <c r="B161" s="20" t="s">
        <v>811</v>
      </c>
      <c r="C161" s="20" t="s">
        <v>812</v>
      </c>
      <c r="D161" s="20" t="s">
        <v>398</v>
      </c>
      <c r="E161" s="20" t="s">
        <v>16</v>
      </c>
      <c r="F161" s="20" t="s">
        <v>451</v>
      </c>
      <c r="G161" s="21" t="s">
        <v>451</v>
      </c>
      <c r="H161" s="20" t="s">
        <v>452</v>
      </c>
      <c r="I161" s="22">
        <v>10</v>
      </c>
      <c r="J161" s="22">
        <v>0</v>
      </c>
      <c r="K161" s="22">
        <v>10</v>
      </c>
      <c r="L161" s="20" t="s">
        <v>420</v>
      </c>
      <c r="M161" s="20" t="s">
        <v>402</v>
      </c>
      <c r="N161" s="23">
        <v>1.5</v>
      </c>
      <c r="O161" s="23">
        <v>259</v>
      </c>
      <c r="P161" s="20" t="s">
        <v>403</v>
      </c>
      <c r="Q161" s="23">
        <v>44.666666666666664</v>
      </c>
      <c r="R161" s="24">
        <v>44.67</v>
      </c>
      <c r="S161" s="20" t="s">
        <v>404</v>
      </c>
      <c r="T161" s="25">
        <v>43601</v>
      </c>
      <c r="U161" s="25">
        <v>43614</v>
      </c>
      <c r="V161" s="25">
        <v>43614</v>
      </c>
      <c r="W161" s="26">
        <v>22</v>
      </c>
      <c r="X161" s="26">
        <v>5</v>
      </c>
      <c r="Y161" s="27">
        <v>2019</v>
      </c>
      <c r="Z161" s="20" t="s">
        <v>809</v>
      </c>
      <c r="AA161" s="20" t="s">
        <v>810</v>
      </c>
      <c r="AB161" s="20" t="s">
        <v>567</v>
      </c>
      <c r="AC161" s="20" t="s">
        <v>568</v>
      </c>
      <c r="AD161" s="22">
        <v>44.67</v>
      </c>
      <c r="AE161" s="22">
        <v>1</v>
      </c>
      <c r="AF161" s="22">
        <v>1</v>
      </c>
    </row>
    <row r="162" spans="1:32" s="19" customFormat="1" ht="18" customHeight="1" x14ac:dyDescent="0.2">
      <c r="A162" s="20" t="s">
        <v>395</v>
      </c>
      <c r="B162" s="20" t="s">
        <v>813</v>
      </c>
      <c r="C162" s="20" t="s">
        <v>814</v>
      </c>
      <c r="D162" s="20" t="s">
        <v>398</v>
      </c>
      <c r="E162" s="20" t="s">
        <v>26</v>
      </c>
      <c r="F162" s="20" t="s">
        <v>663</v>
      </c>
      <c r="G162" s="21" t="e">
        <v>#N/A</v>
      </c>
      <c r="H162" s="20" t="s">
        <v>499</v>
      </c>
      <c r="I162" s="22">
        <v>160</v>
      </c>
      <c r="J162" s="22">
        <v>0</v>
      </c>
      <c r="K162" s="22">
        <v>160</v>
      </c>
      <c r="L162" s="20" t="s">
        <v>420</v>
      </c>
      <c r="M162" s="20" t="s">
        <v>402</v>
      </c>
      <c r="N162" s="23">
        <v>1.5</v>
      </c>
      <c r="O162" s="23">
        <v>11</v>
      </c>
      <c r="P162" s="20" t="s">
        <v>403</v>
      </c>
      <c r="Q162" s="23">
        <v>30.833333333333332</v>
      </c>
      <c r="R162" s="24">
        <v>30.83</v>
      </c>
      <c r="S162" s="20" t="s">
        <v>404</v>
      </c>
      <c r="T162" s="25"/>
      <c r="U162" s="25">
        <v>43613</v>
      </c>
      <c r="V162" s="25">
        <v>43613</v>
      </c>
      <c r="W162" s="26">
        <v>22</v>
      </c>
      <c r="X162" s="26">
        <v>5</v>
      </c>
      <c r="Y162" s="27">
        <v>2019</v>
      </c>
      <c r="Z162" s="20" t="s">
        <v>809</v>
      </c>
      <c r="AA162" s="20" t="s">
        <v>810</v>
      </c>
      <c r="AB162" s="20" t="s">
        <v>572</v>
      </c>
      <c r="AC162" s="20" t="s">
        <v>573</v>
      </c>
      <c r="AD162" s="22">
        <v>30.83</v>
      </c>
      <c r="AE162" s="22">
        <v>1</v>
      </c>
      <c r="AF162" s="22">
        <v>1</v>
      </c>
    </row>
    <row r="163" spans="1:32" s="19" customFormat="1" ht="18" customHeight="1" x14ac:dyDescent="0.2">
      <c r="A163" s="20" t="s">
        <v>395</v>
      </c>
      <c r="B163" s="20" t="s">
        <v>815</v>
      </c>
      <c r="C163" s="20" t="s">
        <v>816</v>
      </c>
      <c r="D163" s="20" t="s">
        <v>398</v>
      </c>
      <c r="E163" s="20" t="s">
        <v>15</v>
      </c>
      <c r="F163" s="20" t="s">
        <v>525</v>
      </c>
      <c r="G163" s="21" t="s">
        <v>525</v>
      </c>
      <c r="H163" s="20" t="s">
        <v>452</v>
      </c>
      <c r="I163" s="22">
        <v>10</v>
      </c>
      <c r="J163" s="22">
        <v>0</v>
      </c>
      <c r="K163" s="22">
        <v>10</v>
      </c>
      <c r="L163" s="20" t="s">
        <v>429</v>
      </c>
      <c r="M163" s="20" t="s">
        <v>402</v>
      </c>
      <c r="N163" s="23">
        <v>1.5</v>
      </c>
      <c r="O163" s="23">
        <v>257</v>
      </c>
      <c r="P163" s="20" t="s">
        <v>403</v>
      </c>
      <c r="Q163" s="23">
        <v>44.333333333333336</v>
      </c>
      <c r="R163" s="24">
        <v>44.33</v>
      </c>
      <c r="S163" s="20" t="s">
        <v>404</v>
      </c>
      <c r="T163" s="25">
        <v>43587</v>
      </c>
      <c r="U163" s="25">
        <v>43612</v>
      </c>
      <c r="V163" s="25">
        <v>43612</v>
      </c>
      <c r="W163" s="26">
        <v>22</v>
      </c>
      <c r="X163" s="26">
        <v>5</v>
      </c>
      <c r="Y163" s="27">
        <v>2019</v>
      </c>
      <c r="Z163" s="20" t="s">
        <v>809</v>
      </c>
      <c r="AA163" s="20" t="s">
        <v>810</v>
      </c>
      <c r="AB163" s="20" t="s">
        <v>567</v>
      </c>
      <c r="AC163" s="20" t="s">
        <v>568</v>
      </c>
      <c r="AD163" s="22">
        <v>44.33</v>
      </c>
      <c r="AE163" s="22">
        <v>1</v>
      </c>
      <c r="AF163" s="22">
        <v>1</v>
      </c>
    </row>
    <row r="164" spans="1:32" s="19" customFormat="1" ht="18" customHeight="1" x14ac:dyDescent="0.2">
      <c r="A164" s="20" t="s">
        <v>395</v>
      </c>
      <c r="B164" s="20" t="s">
        <v>817</v>
      </c>
      <c r="C164" s="20" t="s">
        <v>818</v>
      </c>
      <c r="D164" s="20" t="s">
        <v>398</v>
      </c>
      <c r="E164" s="20" t="s">
        <v>24</v>
      </c>
      <c r="F164" s="20" t="s">
        <v>598</v>
      </c>
      <c r="G164" s="21" t="s">
        <v>598</v>
      </c>
      <c r="H164" s="20" t="s">
        <v>495</v>
      </c>
      <c r="I164" s="22">
        <v>45</v>
      </c>
      <c r="J164" s="22">
        <v>0</v>
      </c>
      <c r="K164" s="22">
        <v>44</v>
      </c>
      <c r="L164" s="20" t="s">
        <v>420</v>
      </c>
      <c r="M164" s="20" t="s">
        <v>402</v>
      </c>
      <c r="N164" s="23">
        <v>1.5</v>
      </c>
      <c r="O164" s="23">
        <v>60</v>
      </c>
      <c r="P164" s="20" t="s">
        <v>403</v>
      </c>
      <c r="Q164" s="23">
        <v>46.5</v>
      </c>
      <c r="R164" s="24">
        <v>46.5</v>
      </c>
      <c r="S164" s="20" t="s">
        <v>404</v>
      </c>
      <c r="T164" s="25">
        <v>43587</v>
      </c>
      <c r="U164" s="25">
        <v>43609</v>
      </c>
      <c r="V164" s="25">
        <v>43609</v>
      </c>
      <c r="W164" s="26">
        <v>21</v>
      </c>
      <c r="X164" s="26">
        <v>5</v>
      </c>
      <c r="Y164" s="27">
        <v>2019</v>
      </c>
      <c r="Z164" s="20" t="s">
        <v>819</v>
      </c>
      <c r="AA164" s="20" t="s">
        <v>810</v>
      </c>
      <c r="AB164" s="20" t="s">
        <v>572</v>
      </c>
      <c r="AC164" s="20" t="s">
        <v>573</v>
      </c>
      <c r="AD164" s="22">
        <v>46.5</v>
      </c>
      <c r="AE164" s="22">
        <v>1</v>
      </c>
      <c r="AF164" s="22">
        <v>1</v>
      </c>
    </row>
    <row r="165" spans="1:32" s="19" customFormat="1" ht="18" customHeight="1" x14ac:dyDescent="0.2">
      <c r="A165" s="20" t="s">
        <v>395</v>
      </c>
      <c r="B165" s="20" t="s">
        <v>820</v>
      </c>
      <c r="C165" s="20" t="s">
        <v>821</v>
      </c>
      <c r="D165" s="20" t="s">
        <v>398</v>
      </c>
      <c r="E165" s="20" t="s">
        <v>53</v>
      </c>
      <c r="F165" s="20" t="s">
        <v>428</v>
      </c>
      <c r="G165" s="21" t="s">
        <v>428</v>
      </c>
      <c r="H165" s="20" t="s">
        <v>400</v>
      </c>
      <c r="I165" s="22">
        <v>8</v>
      </c>
      <c r="J165" s="22">
        <v>0</v>
      </c>
      <c r="K165" s="22">
        <v>8</v>
      </c>
      <c r="L165" s="20" t="s">
        <v>420</v>
      </c>
      <c r="M165" s="20" t="s">
        <v>402</v>
      </c>
      <c r="N165" s="23">
        <v>1.5</v>
      </c>
      <c r="O165" s="23">
        <v>95</v>
      </c>
      <c r="P165" s="20" t="s">
        <v>403</v>
      </c>
      <c r="Q165" s="23">
        <v>14.166666666666666</v>
      </c>
      <c r="R165" s="24">
        <v>14.17</v>
      </c>
      <c r="S165" s="20" t="s">
        <v>404</v>
      </c>
      <c r="T165" s="25">
        <v>43599</v>
      </c>
      <c r="U165" s="25">
        <v>43608</v>
      </c>
      <c r="V165" s="25">
        <v>43608</v>
      </c>
      <c r="W165" s="26">
        <v>21</v>
      </c>
      <c r="X165" s="26">
        <v>5</v>
      </c>
      <c r="Y165" s="27">
        <v>2019</v>
      </c>
      <c r="Z165" s="20" t="s">
        <v>819</v>
      </c>
      <c r="AA165" s="20" t="s">
        <v>810</v>
      </c>
      <c r="AB165" s="20" t="s">
        <v>572</v>
      </c>
      <c r="AC165" s="20" t="s">
        <v>573</v>
      </c>
      <c r="AD165" s="22">
        <v>14.17</v>
      </c>
      <c r="AE165" s="22">
        <v>1</v>
      </c>
      <c r="AF165" s="22">
        <v>1</v>
      </c>
    </row>
    <row r="166" spans="1:32" s="19" customFormat="1" ht="18" customHeight="1" x14ac:dyDescent="0.2">
      <c r="A166" s="20" t="s">
        <v>395</v>
      </c>
      <c r="B166" s="20" t="s">
        <v>822</v>
      </c>
      <c r="C166" s="20" t="s">
        <v>823</v>
      </c>
      <c r="D166" s="20" t="s">
        <v>398</v>
      </c>
      <c r="E166" s="20" t="s">
        <v>19</v>
      </c>
      <c r="F166" s="20" t="s">
        <v>411</v>
      </c>
      <c r="G166" s="21" t="s">
        <v>411</v>
      </c>
      <c r="H166" s="20" t="s">
        <v>412</v>
      </c>
      <c r="I166" s="22">
        <v>20</v>
      </c>
      <c r="J166" s="22">
        <v>0</v>
      </c>
      <c r="K166" s="22">
        <v>20</v>
      </c>
      <c r="L166" s="20" t="s">
        <v>413</v>
      </c>
      <c r="M166" s="20" t="s">
        <v>402</v>
      </c>
      <c r="N166" s="23">
        <v>1.5</v>
      </c>
      <c r="O166" s="23">
        <v>101</v>
      </c>
      <c r="P166" s="20" t="s">
        <v>403</v>
      </c>
      <c r="Q166" s="23">
        <v>35.166666666666664</v>
      </c>
      <c r="R166" s="24">
        <v>35.17</v>
      </c>
      <c r="S166" s="20" t="s">
        <v>404</v>
      </c>
      <c r="T166" s="25">
        <v>43587</v>
      </c>
      <c r="U166" s="25">
        <v>43607</v>
      </c>
      <c r="V166" s="25">
        <v>43607</v>
      </c>
      <c r="W166" s="26">
        <v>21</v>
      </c>
      <c r="X166" s="26">
        <v>5</v>
      </c>
      <c r="Y166" s="27">
        <v>2019</v>
      </c>
      <c r="Z166" s="20" t="s">
        <v>819</v>
      </c>
      <c r="AA166" s="20" t="s">
        <v>810</v>
      </c>
      <c r="AB166" s="20" t="s">
        <v>567</v>
      </c>
      <c r="AC166" s="20" t="s">
        <v>568</v>
      </c>
      <c r="AD166" s="22">
        <v>35.17</v>
      </c>
      <c r="AE166" s="22">
        <v>1</v>
      </c>
      <c r="AF166" s="22">
        <v>1</v>
      </c>
    </row>
    <row r="167" spans="1:32" s="19" customFormat="1" ht="18" customHeight="1" x14ac:dyDescent="0.2">
      <c r="A167" s="20" t="s">
        <v>395</v>
      </c>
      <c r="B167" s="20" t="s">
        <v>824</v>
      </c>
      <c r="C167" s="20" t="s">
        <v>825</v>
      </c>
      <c r="D167" s="20" t="s">
        <v>398</v>
      </c>
      <c r="E167" s="20" t="s">
        <v>17</v>
      </c>
      <c r="F167" s="20" t="s">
        <v>437</v>
      </c>
      <c r="G167" s="21" t="s">
        <v>437</v>
      </c>
      <c r="H167" s="20" t="s">
        <v>412</v>
      </c>
      <c r="I167" s="22">
        <v>20</v>
      </c>
      <c r="J167" s="22">
        <v>0</v>
      </c>
      <c r="K167" s="22">
        <v>20</v>
      </c>
      <c r="L167" s="20" t="s">
        <v>438</v>
      </c>
      <c r="M167" s="20" t="s">
        <v>402</v>
      </c>
      <c r="N167" s="23">
        <v>1.5</v>
      </c>
      <c r="O167" s="23">
        <v>99</v>
      </c>
      <c r="P167" s="20" t="s">
        <v>403</v>
      </c>
      <c r="Q167" s="23">
        <v>34.5</v>
      </c>
      <c r="R167" s="24">
        <v>34.5</v>
      </c>
      <c r="S167" s="20" t="s">
        <v>404</v>
      </c>
      <c r="T167" s="25">
        <v>43599</v>
      </c>
      <c r="U167" s="25">
        <v>43605</v>
      </c>
      <c r="V167" s="25">
        <v>43605</v>
      </c>
      <c r="W167" s="26">
        <v>21</v>
      </c>
      <c r="X167" s="26">
        <v>5</v>
      </c>
      <c r="Y167" s="27">
        <v>2019</v>
      </c>
      <c r="Z167" s="20" t="s">
        <v>819</v>
      </c>
      <c r="AA167" s="20" t="s">
        <v>810</v>
      </c>
      <c r="AB167" s="20" t="s">
        <v>567</v>
      </c>
      <c r="AC167" s="20" t="s">
        <v>568</v>
      </c>
      <c r="AD167" s="22">
        <v>34.5</v>
      </c>
      <c r="AE167" s="22">
        <v>1</v>
      </c>
      <c r="AF167" s="22">
        <v>1</v>
      </c>
    </row>
    <row r="168" spans="1:32" s="19" customFormat="1" ht="18" customHeight="1" x14ac:dyDescent="0.2">
      <c r="A168" s="20" t="s">
        <v>395</v>
      </c>
      <c r="B168" s="20" t="s">
        <v>826</v>
      </c>
      <c r="C168" s="20" t="s">
        <v>827</v>
      </c>
      <c r="D168" s="20" t="s">
        <v>398</v>
      </c>
      <c r="E168" s="20" t="s">
        <v>63</v>
      </c>
      <c r="F168" s="20" t="s">
        <v>445</v>
      </c>
      <c r="G168" s="21" t="s">
        <v>445</v>
      </c>
      <c r="H168" s="20" t="s">
        <v>400</v>
      </c>
      <c r="I168" s="22">
        <v>3</v>
      </c>
      <c r="J168" s="22">
        <v>0</v>
      </c>
      <c r="K168" s="22">
        <v>3</v>
      </c>
      <c r="L168" s="20" t="s">
        <v>434</v>
      </c>
      <c r="M168" s="20" t="s">
        <v>402</v>
      </c>
      <c r="N168" s="23">
        <v>1</v>
      </c>
      <c r="O168" s="23">
        <v>31</v>
      </c>
      <c r="P168" s="20" t="s">
        <v>403</v>
      </c>
      <c r="Q168" s="23">
        <v>2.5499999999999998</v>
      </c>
      <c r="R168" s="24">
        <v>2.5500000000000003</v>
      </c>
      <c r="S168" s="20" t="s">
        <v>404</v>
      </c>
      <c r="T168" s="25"/>
      <c r="U168" s="25">
        <v>43605</v>
      </c>
      <c r="V168" s="25">
        <v>43605</v>
      </c>
      <c r="W168" s="26">
        <v>21</v>
      </c>
      <c r="X168" s="26">
        <v>5</v>
      </c>
      <c r="Y168" s="27">
        <v>2019</v>
      </c>
      <c r="Z168" s="20" t="s">
        <v>819</v>
      </c>
      <c r="AA168" s="20" t="s">
        <v>810</v>
      </c>
      <c r="AB168" s="20" t="s">
        <v>572</v>
      </c>
      <c r="AC168" s="20" t="s">
        <v>573</v>
      </c>
      <c r="AD168" s="22">
        <v>2.5500000000000003</v>
      </c>
      <c r="AE168" s="22">
        <v>1</v>
      </c>
      <c r="AF168" s="22">
        <v>1</v>
      </c>
    </row>
    <row r="169" spans="1:32" s="19" customFormat="1" ht="18" customHeight="1" x14ac:dyDescent="0.2">
      <c r="A169" s="20" t="s">
        <v>395</v>
      </c>
      <c r="B169" s="20" t="s">
        <v>828</v>
      </c>
      <c r="C169" s="20" t="s">
        <v>829</v>
      </c>
      <c r="D169" s="20" t="s">
        <v>398</v>
      </c>
      <c r="E169" s="20" t="s">
        <v>61</v>
      </c>
      <c r="F169" s="20" t="s">
        <v>445</v>
      </c>
      <c r="G169" s="21" t="s">
        <v>445</v>
      </c>
      <c r="H169" s="20" t="s">
        <v>400</v>
      </c>
      <c r="I169" s="22">
        <v>2</v>
      </c>
      <c r="J169" s="22">
        <v>0</v>
      </c>
      <c r="K169" s="22">
        <v>2</v>
      </c>
      <c r="L169" s="20" t="s">
        <v>434</v>
      </c>
      <c r="M169" s="20" t="s">
        <v>402</v>
      </c>
      <c r="N169" s="23">
        <v>1</v>
      </c>
      <c r="O169" s="23">
        <v>31</v>
      </c>
      <c r="P169" s="20" t="s">
        <v>403</v>
      </c>
      <c r="Q169" s="23">
        <v>2.0333333333333332</v>
      </c>
      <c r="R169" s="24">
        <v>2.0300000000000002</v>
      </c>
      <c r="S169" s="20" t="s">
        <v>404</v>
      </c>
      <c r="T169" s="25"/>
      <c r="U169" s="25">
        <v>43605</v>
      </c>
      <c r="V169" s="25">
        <v>43605</v>
      </c>
      <c r="W169" s="26">
        <v>21</v>
      </c>
      <c r="X169" s="26">
        <v>5</v>
      </c>
      <c r="Y169" s="27">
        <v>2019</v>
      </c>
      <c r="Z169" s="20" t="s">
        <v>819</v>
      </c>
      <c r="AA169" s="20" t="s">
        <v>810</v>
      </c>
      <c r="AB169" s="20" t="s">
        <v>572</v>
      </c>
      <c r="AC169" s="20" t="s">
        <v>573</v>
      </c>
      <c r="AD169" s="22">
        <v>2.0300000000000002</v>
      </c>
      <c r="AE169" s="22">
        <v>1</v>
      </c>
      <c r="AF169" s="22">
        <v>1</v>
      </c>
    </row>
    <row r="170" spans="1:32" s="19" customFormat="1" ht="18" customHeight="1" x14ac:dyDescent="0.2">
      <c r="A170" s="20" t="s">
        <v>395</v>
      </c>
      <c r="B170" s="20" t="s">
        <v>830</v>
      </c>
      <c r="C170" s="20" t="s">
        <v>831</v>
      </c>
      <c r="D170" s="20" t="s">
        <v>398</v>
      </c>
      <c r="E170" s="20" t="s">
        <v>24</v>
      </c>
      <c r="F170" s="20" t="s">
        <v>598</v>
      </c>
      <c r="G170" s="21" t="s">
        <v>598</v>
      </c>
      <c r="H170" s="20" t="s">
        <v>495</v>
      </c>
      <c r="I170" s="22">
        <v>45</v>
      </c>
      <c r="J170" s="22">
        <v>0</v>
      </c>
      <c r="K170" s="22">
        <v>45</v>
      </c>
      <c r="L170" s="20" t="s">
        <v>420</v>
      </c>
      <c r="M170" s="20" t="s">
        <v>402</v>
      </c>
      <c r="N170" s="23">
        <v>1.5</v>
      </c>
      <c r="O170" s="23">
        <v>60</v>
      </c>
      <c r="P170" s="20" t="s">
        <v>403</v>
      </c>
      <c r="Q170" s="23">
        <v>46.5</v>
      </c>
      <c r="R170" s="24">
        <v>46.5</v>
      </c>
      <c r="S170" s="20" t="s">
        <v>404</v>
      </c>
      <c r="T170" s="25">
        <v>43574</v>
      </c>
      <c r="U170" s="25">
        <v>43601</v>
      </c>
      <c r="V170" s="25">
        <v>43601</v>
      </c>
      <c r="W170" s="26">
        <v>20</v>
      </c>
      <c r="X170" s="26">
        <v>5</v>
      </c>
      <c r="Y170" s="27">
        <v>2019</v>
      </c>
      <c r="Z170" s="20" t="s">
        <v>832</v>
      </c>
      <c r="AA170" s="20" t="s">
        <v>810</v>
      </c>
      <c r="AB170" s="20" t="s">
        <v>572</v>
      </c>
      <c r="AC170" s="20" t="s">
        <v>573</v>
      </c>
      <c r="AD170" s="22">
        <v>46.5</v>
      </c>
      <c r="AE170" s="22">
        <v>1</v>
      </c>
      <c r="AF170" s="22">
        <v>1</v>
      </c>
    </row>
    <row r="171" spans="1:32" s="19" customFormat="1" ht="18" customHeight="1" x14ac:dyDescent="0.2">
      <c r="A171" s="20" t="s">
        <v>395</v>
      </c>
      <c r="B171" s="20" t="s">
        <v>833</v>
      </c>
      <c r="C171" s="20" t="s">
        <v>834</v>
      </c>
      <c r="D171" s="20" t="s">
        <v>398</v>
      </c>
      <c r="E171" s="20" t="s">
        <v>12</v>
      </c>
      <c r="F171" s="20" t="s">
        <v>461</v>
      </c>
      <c r="G171" s="21" t="s">
        <v>461</v>
      </c>
      <c r="H171" s="20" t="s">
        <v>462</v>
      </c>
      <c r="I171" s="22">
        <v>10</v>
      </c>
      <c r="J171" s="22">
        <v>0</v>
      </c>
      <c r="K171" s="22">
        <v>10</v>
      </c>
      <c r="L171" s="20" t="s">
        <v>558</v>
      </c>
      <c r="M171" s="20" t="s">
        <v>402</v>
      </c>
      <c r="N171" s="23">
        <v>1</v>
      </c>
      <c r="O171" s="23">
        <v>10</v>
      </c>
      <c r="P171" s="20" t="s">
        <v>403</v>
      </c>
      <c r="Q171" s="23">
        <v>2.666666666666667</v>
      </c>
      <c r="R171" s="24">
        <v>35</v>
      </c>
      <c r="S171" s="20" t="s">
        <v>835</v>
      </c>
      <c r="T171" s="25">
        <v>43545</v>
      </c>
      <c r="U171" s="25">
        <v>43601</v>
      </c>
      <c r="V171" s="25">
        <v>43601</v>
      </c>
      <c r="W171" s="26">
        <v>20</v>
      </c>
      <c r="X171" s="26">
        <v>5</v>
      </c>
      <c r="Y171" s="27">
        <v>2019</v>
      </c>
      <c r="Z171" s="20" t="s">
        <v>832</v>
      </c>
      <c r="AA171" s="20" t="s">
        <v>810</v>
      </c>
      <c r="AB171" s="20" t="s">
        <v>567</v>
      </c>
      <c r="AC171" s="20" t="s">
        <v>568</v>
      </c>
      <c r="AD171" s="22">
        <v>35</v>
      </c>
      <c r="AE171" s="22">
        <v>1</v>
      </c>
      <c r="AF171" s="22">
        <v>1</v>
      </c>
    </row>
    <row r="172" spans="1:32" s="19" customFormat="1" ht="18" customHeight="1" x14ac:dyDescent="0.2">
      <c r="A172" s="20" t="s">
        <v>395</v>
      </c>
      <c r="B172" s="20" t="s">
        <v>836</v>
      </c>
      <c r="C172" s="20" t="s">
        <v>837</v>
      </c>
      <c r="D172" s="20" t="s">
        <v>398</v>
      </c>
      <c r="E172" s="20" t="s">
        <v>19</v>
      </c>
      <c r="F172" s="20" t="s">
        <v>411</v>
      </c>
      <c r="G172" s="21" t="s">
        <v>411</v>
      </c>
      <c r="H172" s="20" t="s">
        <v>412</v>
      </c>
      <c r="I172" s="22">
        <v>20</v>
      </c>
      <c r="J172" s="22">
        <v>0</v>
      </c>
      <c r="K172" s="22">
        <v>20</v>
      </c>
      <c r="L172" s="20" t="s">
        <v>413</v>
      </c>
      <c r="M172" s="20" t="s">
        <v>402</v>
      </c>
      <c r="N172" s="23">
        <v>1.5</v>
      </c>
      <c r="O172" s="23">
        <v>115</v>
      </c>
      <c r="P172" s="20" t="s">
        <v>403</v>
      </c>
      <c r="Q172" s="23">
        <v>39.833333333333336</v>
      </c>
      <c r="R172" s="24">
        <v>39.83</v>
      </c>
      <c r="S172" s="20" t="s">
        <v>404</v>
      </c>
      <c r="T172" s="25">
        <v>43585</v>
      </c>
      <c r="U172" s="25">
        <v>43599</v>
      </c>
      <c r="V172" s="25">
        <v>43599</v>
      </c>
      <c r="W172" s="26">
        <v>20</v>
      </c>
      <c r="X172" s="26">
        <v>5</v>
      </c>
      <c r="Y172" s="27">
        <v>2019</v>
      </c>
      <c r="Z172" s="20" t="s">
        <v>832</v>
      </c>
      <c r="AA172" s="20" t="s">
        <v>810</v>
      </c>
      <c r="AB172" s="20" t="s">
        <v>567</v>
      </c>
      <c r="AC172" s="20" t="s">
        <v>568</v>
      </c>
      <c r="AD172" s="22">
        <v>39.83</v>
      </c>
      <c r="AE172" s="22">
        <v>1</v>
      </c>
      <c r="AF172" s="22">
        <v>1</v>
      </c>
    </row>
    <row r="173" spans="1:32" s="19" customFormat="1" ht="18" customHeight="1" x14ac:dyDescent="0.2">
      <c r="A173" s="20" t="s">
        <v>395</v>
      </c>
      <c r="B173" s="20" t="s">
        <v>838</v>
      </c>
      <c r="C173" s="20" t="s">
        <v>839</v>
      </c>
      <c r="D173" s="20" t="s">
        <v>398</v>
      </c>
      <c r="E173" s="20" t="s">
        <v>17</v>
      </c>
      <c r="F173" s="20" t="s">
        <v>437</v>
      </c>
      <c r="G173" s="21" t="s">
        <v>437</v>
      </c>
      <c r="H173" s="20" t="s">
        <v>412</v>
      </c>
      <c r="I173" s="22">
        <v>20</v>
      </c>
      <c r="J173" s="22">
        <v>0</v>
      </c>
      <c r="K173" s="22">
        <v>20</v>
      </c>
      <c r="L173" s="20" t="s">
        <v>438</v>
      </c>
      <c r="M173" s="20" t="s">
        <v>402</v>
      </c>
      <c r="N173" s="23">
        <v>1.5</v>
      </c>
      <c r="O173" s="23">
        <v>122</v>
      </c>
      <c r="P173" s="20" t="s">
        <v>403</v>
      </c>
      <c r="Q173" s="23">
        <v>42.166666666666664</v>
      </c>
      <c r="R173" s="24">
        <v>42.17</v>
      </c>
      <c r="S173" s="20" t="s">
        <v>404</v>
      </c>
      <c r="T173" s="25">
        <v>43587</v>
      </c>
      <c r="U173" s="25">
        <v>43599</v>
      </c>
      <c r="V173" s="25">
        <v>43599</v>
      </c>
      <c r="W173" s="26">
        <v>20</v>
      </c>
      <c r="X173" s="26">
        <v>5</v>
      </c>
      <c r="Y173" s="27">
        <v>2019</v>
      </c>
      <c r="Z173" s="20" t="s">
        <v>832</v>
      </c>
      <c r="AA173" s="20" t="s">
        <v>810</v>
      </c>
      <c r="AB173" s="20" t="s">
        <v>567</v>
      </c>
      <c r="AC173" s="20" t="s">
        <v>568</v>
      </c>
      <c r="AD173" s="22">
        <v>42.17</v>
      </c>
      <c r="AE173" s="22">
        <v>1</v>
      </c>
      <c r="AF173" s="22">
        <v>1</v>
      </c>
    </row>
    <row r="174" spans="1:32" s="19" customFormat="1" ht="18" customHeight="1" x14ac:dyDescent="0.2">
      <c r="A174" s="20" t="s">
        <v>395</v>
      </c>
      <c r="B174" s="20" t="s">
        <v>840</v>
      </c>
      <c r="C174" s="20" t="s">
        <v>841</v>
      </c>
      <c r="D174" s="20" t="s">
        <v>398</v>
      </c>
      <c r="E174" s="20" t="s">
        <v>22</v>
      </c>
      <c r="F174" s="20" t="s">
        <v>498</v>
      </c>
      <c r="G174" s="21" t="s">
        <v>498</v>
      </c>
      <c r="H174" s="20" t="s">
        <v>499</v>
      </c>
      <c r="I174" s="22">
        <v>102</v>
      </c>
      <c r="J174" s="22">
        <v>0</v>
      </c>
      <c r="K174" s="22">
        <v>102</v>
      </c>
      <c r="L174" s="20" t="s">
        <v>420</v>
      </c>
      <c r="M174" s="20" t="s">
        <v>402</v>
      </c>
      <c r="N174" s="23">
        <v>1.5</v>
      </c>
      <c r="O174" s="23">
        <v>46</v>
      </c>
      <c r="P174" s="20" t="s">
        <v>403</v>
      </c>
      <c r="Q174" s="23">
        <v>79.7</v>
      </c>
      <c r="R174" s="24">
        <v>79.7</v>
      </c>
      <c r="S174" s="20" t="s">
        <v>404</v>
      </c>
      <c r="T174" s="25">
        <v>43609</v>
      </c>
      <c r="U174" s="25">
        <v>43592</v>
      </c>
      <c r="V174" s="25">
        <v>43592</v>
      </c>
      <c r="W174" s="26">
        <v>19</v>
      </c>
      <c r="X174" s="26">
        <v>5</v>
      </c>
      <c r="Y174" s="27">
        <v>2019</v>
      </c>
      <c r="Z174" s="20" t="s">
        <v>842</v>
      </c>
      <c r="AA174" s="20" t="s">
        <v>810</v>
      </c>
      <c r="AB174" s="20" t="s">
        <v>572</v>
      </c>
      <c r="AC174" s="20" t="s">
        <v>573</v>
      </c>
      <c r="AD174" s="22">
        <v>79.7</v>
      </c>
      <c r="AE174" s="22">
        <v>1</v>
      </c>
      <c r="AF174" s="22">
        <v>1</v>
      </c>
    </row>
    <row r="175" spans="1:32" s="19" customFormat="1" ht="18" customHeight="1" x14ac:dyDescent="0.2">
      <c r="A175" s="20" t="s">
        <v>395</v>
      </c>
      <c r="B175" s="20" t="s">
        <v>843</v>
      </c>
      <c r="C175" s="20" t="s">
        <v>844</v>
      </c>
      <c r="D175" s="20" t="s">
        <v>398</v>
      </c>
      <c r="E175" s="20" t="s">
        <v>17</v>
      </c>
      <c r="F175" s="20" t="s">
        <v>437</v>
      </c>
      <c r="G175" s="21" t="s">
        <v>437</v>
      </c>
      <c r="H175" s="20" t="s">
        <v>412</v>
      </c>
      <c r="I175" s="22">
        <v>20</v>
      </c>
      <c r="J175" s="22">
        <v>0</v>
      </c>
      <c r="K175" s="22">
        <v>20</v>
      </c>
      <c r="L175" s="20" t="s">
        <v>438</v>
      </c>
      <c r="M175" s="20" t="s">
        <v>402</v>
      </c>
      <c r="N175" s="23">
        <v>1.5</v>
      </c>
      <c r="O175" s="23">
        <v>122</v>
      </c>
      <c r="P175" s="20" t="s">
        <v>403</v>
      </c>
      <c r="Q175" s="23">
        <v>42.166666666666664</v>
      </c>
      <c r="R175" s="24">
        <v>42.17</v>
      </c>
      <c r="S175" s="20" t="s">
        <v>404</v>
      </c>
      <c r="T175" s="25">
        <v>43580</v>
      </c>
      <c r="U175" s="25">
        <v>43591</v>
      </c>
      <c r="V175" s="25">
        <v>43591</v>
      </c>
      <c r="W175" s="26">
        <v>19</v>
      </c>
      <c r="X175" s="26">
        <v>5</v>
      </c>
      <c r="Y175" s="27">
        <v>2019</v>
      </c>
      <c r="Z175" s="20" t="s">
        <v>842</v>
      </c>
      <c r="AA175" s="20" t="s">
        <v>810</v>
      </c>
      <c r="AB175" s="20" t="s">
        <v>567</v>
      </c>
      <c r="AC175" s="20" t="s">
        <v>568</v>
      </c>
      <c r="AD175" s="22">
        <v>42.17</v>
      </c>
      <c r="AE175" s="22">
        <v>1</v>
      </c>
      <c r="AF175" s="22">
        <v>1</v>
      </c>
    </row>
    <row r="176" spans="1:32" s="19" customFormat="1" ht="18" customHeight="1" x14ac:dyDescent="0.2">
      <c r="A176" s="20" t="s">
        <v>395</v>
      </c>
      <c r="B176" s="20" t="s">
        <v>845</v>
      </c>
      <c r="C176" s="20" t="s">
        <v>846</v>
      </c>
      <c r="D176" s="20" t="s">
        <v>398</v>
      </c>
      <c r="E176" s="20" t="s">
        <v>17</v>
      </c>
      <c r="F176" s="20" t="s">
        <v>437</v>
      </c>
      <c r="G176" s="21" t="s">
        <v>437</v>
      </c>
      <c r="H176" s="20" t="s">
        <v>412</v>
      </c>
      <c r="I176" s="22">
        <v>20</v>
      </c>
      <c r="J176" s="22">
        <v>0</v>
      </c>
      <c r="K176" s="22">
        <v>20</v>
      </c>
      <c r="L176" s="20" t="s">
        <v>438</v>
      </c>
      <c r="M176" s="20" t="s">
        <v>402</v>
      </c>
      <c r="N176" s="23">
        <v>1.5</v>
      </c>
      <c r="O176" s="23">
        <v>122</v>
      </c>
      <c r="P176" s="20" t="s">
        <v>403</v>
      </c>
      <c r="Q176" s="23">
        <v>42.166666666666664</v>
      </c>
      <c r="R176" s="24">
        <v>42.17</v>
      </c>
      <c r="S176" s="20" t="s">
        <v>404</v>
      </c>
      <c r="T176" s="25">
        <v>43585</v>
      </c>
      <c r="U176" s="25">
        <v>43591</v>
      </c>
      <c r="V176" s="25">
        <v>43591</v>
      </c>
      <c r="W176" s="26">
        <v>19</v>
      </c>
      <c r="X176" s="26">
        <v>5</v>
      </c>
      <c r="Y176" s="27">
        <v>2019</v>
      </c>
      <c r="Z176" s="20" t="s">
        <v>842</v>
      </c>
      <c r="AA176" s="20" t="s">
        <v>810</v>
      </c>
      <c r="AB176" s="20" t="s">
        <v>567</v>
      </c>
      <c r="AC176" s="20" t="s">
        <v>568</v>
      </c>
      <c r="AD176" s="22">
        <v>42.17</v>
      </c>
      <c r="AE176" s="22">
        <v>1</v>
      </c>
      <c r="AF176" s="22">
        <v>1</v>
      </c>
    </row>
    <row r="177" spans="1:32" s="19" customFormat="1" ht="18" customHeight="1" x14ac:dyDescent="0.2">
      <c r="A177" s="20" t="s">
        <v>395</v>
      </c>
      <c r="B177" s="20" t="s">
        <v>847</v>
      </c>
      <c r="C177" s="20" t="s">
        <v>848</v>
      </c>
      <c r="D177" s="20" t="s">
        <v>398</v>
      </c>
      <c r="E177" s="20" t="s">
        <v>24</v>
      </c>
      <c r="F177" s="20" t="s">
        <v>598</v>
      </c>
      <c r="G177" s="21" t="s">
        <v>598</v>
      </c>
      <c r="H177" s="20" t="s">
        <v>495</v>
      </c>
      <c r="I177" s="22">
        <v>30</v>
      </c>
      <c r="J177" s="22">
        <v>0</v>
      </c>
      <c r="K177" s="22">
        <v>30</v>
      </c>
      <c r="L177" s="20" t="s">
        <v>420</v>
      </c>
      <c r="M177" s="20" t="s">
        <v>402</v>
      </c>
      <c r="N177" s="23">
        <v>1.5</v>
      </c>
      <c r="O177" s="23">
        <v>60</v>
      </c>
      <c r="P177" s="20" t="s">
        <v>403</v>
      </c>
      <c r="Q177" s="23">
        <v>31.5</v>
      </c>
      <c r="R177" s="24">
        <v>31.5</v>
      </c>
      <c r="S177" s="20" t="s">
        <v>404</v>
      </c>
      <c r="T177" s="25">
        <v>43398</v>
      </c>
      <c r="U177" s="25">
        <v>43587</v>
      </c>
      <c r="V177" s="25">
        <v>43587</v>
      </c>
      <c r="W177" s="26">
        <v>18</v>
      </c>
      <c r="X177" s="26">
        <v>5</v>
      </c>
      <c r="Y177" s="27">
        <v>2019</v>
      </c>
      <c r="Z177" s="20" t="s">
        <v>849</v>
      </c>
      <c r="AA177" s="20" t="s">
        <v>810</v>
      </c>
      <c r="AB177" s="20" t="s">
        <v>572</v>
      </c>
      <c r="AC177" s="20" t="s">
        <v>573</v>
      </c>
      <c r="AD177" s="22">
        <v>31.5</v>
      </c>
      <c r="AE177" s="22">
        <v>1</v>
      </c>
      <c r="AF177" s="22">
        <v>1</v>
      </c>
    </row>
    <row r="178" spans="1:32" s="19" customFormat="1" ht="18" customHeight="1" x14ac:dyDescent="0.2">
      <c r="A178" s="20" t="s">
        <v>395</v>
      </c>
      <c r="B178" s="20" t="s">
        <v>850</v>
      </c>
      <c r="C178" s="20" t="s">
        <v>851</v>
      </c>
      <c r="D178" s="20" t="s">
        <v>398</v>
      </c>
      <c r="E178" s="20" t="s">
        <v>72</v>
      </c>
      <c r="F178" s="20" t="s">
        <v>571</v>
      </c>
      <c r="G178" s="21" t="s">
        <v>571</v>
      </c>
      <c r="H178" s="20" t="s">
        <v>400</v>
      </c>
      <c r="I178" s="22">
        <v>5</v>
      </c>
      <c r="J178" s="22">
        <v>0</v>
      </c>
      <c r="K178" s="22">
        <v>5</v>
      </c>
      <c r="L178" s="20" t="s">
        <v>401</v>
      </c>
      <c r="M178" s="20" t="s">
        <v>402</v>
      </c>
      <c r="N178" s="23">
        <v>1.5</v>
      </c>
      <c r="O178" s="23">
        <v>134</v>
      </c>
      <c r="P178" s="20" t="s">
        <v>403</v>
      </c>
      <c r="Q178" s="23">
        <v>12.666666666666666</v>
      </c>
      <c r="R178" s="24">
        <v>12.67</v>
      </c>
      <c r="S178" s="20" t="s">
        <v>404</v>
      </c>
      <c r="T178" s="25">
        <v>43560</v>
      </c>
      <c r="U178" s="25">
        <v>43586</v>
      </c>
      <c r="V178" s="25">
        <v>43586</v>
      </c>
      <c r="W178" s="26">
        <v>18</v>
      </c>
      <c r="X178" s="26">
        <v>5</v>
      </c>
      <c r="Y178" s="27">
        <v>2019</v>
      </c>
      <c r="Z178" s="20" t="s">
        <v>849</v>
      </c>
      <c r="AA178" s="20" t="s">
        <v>810</v>
      </c>
      <c r="AB178" s="20" t="s">
        <v>572</v>
      </c>
      <c r="AC178" s="20" t="s">
        <v>573</v>
      </c>
      <c r="AD178" s="22">
        <v>12.67</v>
      </c>
      <c r="AE178" s="22">
        <v>1</v>
      </c>
      <c r="AF178" s="22">
        <v>1</v>
      </c>
    </row>
    <row r="179" spans="1:32" s="19" customFormat="1" ht="18" customHeight="1" x14ac:dyDescent="0.2">
      <c r="A179" s="20" t="s">
        <v>395</v>
      </c>
      <c r="B179" s="20" t="s">
        <v>852</v>
      </c>
      <c r="C179" s="20" t="s">
        <v>853</v>
      </c>
      <c r="D179" s="20" t="s">
        <v>398</v>
      </c>
      <c r="E179" s="20" t="s">
        <v>29</v>
      </c>
      <c r="F179" s="20" t="s">
        <v>522</v>
      </c>
      <c r="G179" s="21" t="s">
        <v>522</v>
      </c>
      <c r="H179" s="20" t="s">
        <v>495</v>
      </c>
      <c r="I179" s="22">
        <v>60</v>
      </c>
      <c r="J179" s="22">
        <v>0</v>
      </c>
      <c r="K179" s="22">
        <v>56</v>
      </c>
      <c r="L179" s="20" t="s">
        <v>434</v>
      </c>
      <c r="M179" s="20" t="s">
        <v>402</v>
      </c>
      <c r="N179" s="23">
        <v>1</v>
      </c>
      <c r="O179" s="23">
        <v>39</v>
      </c>
      <c r="P179" s="20" t="s">
        <v>403</v>
      </c>
      <c r="Q179" s="23">
        <v>40</v>
      </c>
      <c r="R179" s="24">
        <v>40</v>
      </c>
      <c r="S179" s="20" t="s">
        <v>404</v>
      </c>
      <c r="T179" s="25">
        <v>43516</v>
      </c>
      <c r="U179" s="25">
        <v>43585</v>
      </c>
      <c r="V179" s="25">
        <v>43585</v>
      </c>
      <c r="W179" s="26">
        <v>18</v>
      </c>
      <c r="X179" s="26">
        <v>4</v>
      </c>
      <c r="Y179" s="27">
        <v>2019</v>
      </c>
      <c r="Z179" s="20" t="s">
        <v>849</v>
      </c>
      <c r="AA179" s="20" t="s">
        <v>854</v>
      </c>
      <c r="AB179" s="20" t="s">
        <v>567</v>
      </c>
      <c r="AC179" s="20" t="s">
        <v>568</v>
      </c>
      <c r="AD179" s="22">
        <v>40</v>
      </c>
      <c r="AE179" s="22">
        <v>1</v>
      </c>
      <c r="AF179" s="22">
        <v>1</v>
      </c>
    </row>
    <row r="180" spans="1:32" s="19" customFormat="1" ht="18" customHeight="1" x14ac:dyDescent="0.2">
      <c r="A180" s="20" t="s">
        <v>395</v>
      </c>
      <c r="B180" s="20" t="s">
        <v>855</v>
      </c>
      <c r="C180" s="20" t="s">
        <v>856</v>
      </c>
      <c r="D180" s="20" t="s">
        <v>398</v>
      </c>
      <c r="E180" s="20" t="s">
        <v>29</v>
      </c>
      <c r="F180" s="20" t="s">
        <v>522</v>
      </c>
      <c r="G180" s="21" t="s">
        <v>522</v>
      </c>
      <c r="H180" s="20" t="s">
        <v>495</v>
      </c>
      <c r="I180" s="22">
        <v>60</v>
      </c>
      <c r="J180" s="22">
        <v>0</v>
      </c>
      <c r="K180" s="22">
        <v>56</v>
      </c>
      <c r="L180" s="20" t="s">
        <v>434</v>
      </c>
      <c r="M180" s="20" t="s">
        <v>402</v>
      </c>
      <c r="N180" s="23">
        <v>1</v>
      </c>
      <c r="O180" s="23">
        <v>39</v>
      </c>
      <c r="P180" s="20" t="s">
        <v>403</v>
      </c>
      <c r="Q180" s="23">
        <v>40</v>
      </c>
      <c r="R180" s="24">
        <v>40</v>
      </c>
      <c r="S180" s="20" t="s">
        <v>404</v>
      </c>
      <c r="T180" s="25">
        <v>43525</v>
      </c>
      <c r="U180" s="25">
        <v>43585</v>
      </c>
      <c r="V180" s="25">
        <v>43585</v>
      </c>
      <c r="W180" s="26">
        <v>18</v>
      </c>
      <c r="X180" s="26">
        <v>4</v>
      </c>
      <c r="Y180" s="27">
        <v>2019</v>
      </c>
      <c r="Z180" s="20" t="s">
        <v>849</v>
      </c>
      <c r="AA180" s="20" t="s">
        <v>854</v>
      </c>
      <c r="AB180" s="20" t="s">
        <v>567</v>
      </c>
      <c r="AC180" s="20" t="s">
        <v>568</v>
      </c>
      <c r="AD180" s="22">
        <v>40</v>
      </c>
      <c r="AE180" s="22">
        <v>1</v>
      </c>
      <c r="AF180" s="22">
        <v>1</v>
      </c>
    </row>
    <row r="181" spans="1:32" s="19" customFormat="1" ht="18" customHeight="1" x14ac:dyDescent="0.2">
      <c r="A181" s="20" t="s">
        <v>395</v>
      </c>
      <c r="B181" s="20" t="s">
        <v>857</v>
      </c>
      <c r="C181" s="20" t="s">
        <v>858</v>
      </c>
      <c r="D181" s="20" t="s">
        <v>398</v>
      </c>
      <c r="E181" s="20" t="s">
        <v>24</v>
      </c>
      <c r="F181" s="20" t="s">
        <v>598</v>
      </c>
      <c r="G181" s="21" t="s">
        <v>598</v>
      </c>
      <c r="H181" s="20" t="s">
        <v>495</v>
      </c>
      <c r="I181" s="22">
        <v>80</v>
      </c>
      <c r="J181" s="22">
        <v>0</v>
      </c>
      <c r="K181" s="22">
        <v>80</v>
      </c>
      <c r="L181" s="20" t="s">
        <v>420</v>
      </c>
      <c r="M181" s="20" t="s">
        <v>402</v>
      </c>
      <c r="N181" s="23">
        <v>1.5</v>
      </c>
      <c r="O181" s="23">
        <v>60</v>
      </c>
      <c r="P181" s="20" t="s">
        <v>403</v>
      </c>
      <c r="Q181" s="23">
        <v>81.5</v>
      </c>
      <c r="R181" s="24">
        <v>81.5</v>
      </c>
      <c r="S181" s="20" t="s">
        <v>404</v>
      </c>
      <c r="T181" s="25">
        <v>43480</v>
      </c>
      <c r="U181" s="25">
        <v>43584</v>
      </c>
      <c r="V181" s="25">
        <v>43584</v>
      </c>
      <c r="W181" s="26">
        <v>18</v>
      </c>
      <c r="X181" s="26">
        <v>4</v>
      </c>
      <c r="Y181" s="27">
        <v>2019</v>
      </c>
      <c r="Z181" s="20" t="s">
        <v>849</v>
      </c>
      <c r="AA181" s="20" t="s">
        <v>854</v>
      </c>
      <c r="AB181" s="20" t="s">
        <v>572</v>
      </c>
      <c r="AC181" s="20" t="s">
        <v>573</v>
      </c>
      <c r="AD181" s="22">
        <v>81.5</v>
      </c>
      <c r="AE181" s="22">
        <v>1</v>
      </c>
      <c r="AF181" s="22">
        <v>1</v>
      </c>
    </row>
    <row r="182" spans="1:32" s="19" customFormat="1" ht="18" customHeight="1" x14ac:dyDescent="0.2">
      <c r="A182" s="20" t="s">
        <v>395</v>
      </c>
      <c r="B182" s="20" t="s">
        <v>859</v>
      </c>
      <c r="C182" s="20" t="s">
        <v>860</v>
      </c>
      <c r="D182" s="20" t="s">
        <v>398</v>
      </c>
      <c r="E182" s="20" t="s">
        <v>33</v>
      </c>
      <c r="F182" s="20" t="s">
        <v>482</v>
      </c>
      <c r="G182" s="21" t="s">
        <v>482</v>
      </c>
      <c r="H182" s="20" t="s">
        <v>400</v>
      </c>
      <c r="I182" s="22">
        <v>102</v>
      </c>
      <c r="J182" s="22">
        <v>0</v>
      </c>
      <c r="K182" s="22">
        <v>97</v>
      </c>
      <c r="L182" s="20" t="s">
        <v>401</v>
      </c>
      <c r="M182" s="20" t="s">
        <v>402</v>
      </c>
      <c r="N182" s="23">
        <v>1</v>
      </c>
      <c r="O182" s="23">
        <v>28</v>
      </c>
      <c r="P182" s="20" t="s">
        <v>403</v>
      </c>
      <c r="Q182" s="23">
        <v>48.6</v>
      </c>
      <c r="R182" s="24">
        <v>48.6</v>
      </c>
      <c r="S182" s="20" t="s">
        <v>404</v>
      </c>
      <c r="T182" s="25"/>
      <c r="U182" s="25">
        <v>43584</v>
      </c>
      <c r="V182" s="25">
        <v>43584</v>
      </c>
      <c r="W182" s="26">
        <v>18</v>
      </c>
      <c r="X182" s="26">
        <v>4</v>
      </c>
      <c r="Y182" s="27">
        <v>2019</v>
      </c>
      <c r="Z182" s="20" t="s">
        <v>849</v>
      </c>
      <c r="AA182" s="20" t="s">
        <v>854</v>
      </c>
      <c r="AB182" s="20" t="s">
        <v>563</v>
      </c>
      <c r="AC182" s="20" t="s">
        <v>564</v>
      </c>
      <c r="AD182" s="22">
        <v>48.6</v>
      </c>
      <c r="AE182" s="22">
        <v>1</v>
      </c>
      <c r="AF182" s="22">
        <v>1</v>
      </c>
    </row>
    <row r="183" spans="1:32" s="19" customFormat="1" ht="18" customHeight="1" x14ac:dyDescent="0.2">
      <c r="A183" s="20" t="s">
        <v>395</v>
      </c>
      <c r="B183" s="20" t="s">
        <v>861</v>
      </c>
      <c r="C183" s="20" t="s">
        <v>862</v>
      </c>
      <c r="D183" s="20" t="s">
        <v>398</v>
      </c>
      <c r="E183" s="20" t="s">
        <v>64</v>
      </c>
      <c r="F183" s="20" t="s">
        <v>399</v>
      </c>
      <c r="G183" s="21" t="e">
        <v>#N/A</v>
      </c>
      <c r="H183" s="20" t="s">
        <v>400</v>
      </c>
      <c r="I183" s="22">
        <v>30</v>
      </c>
      <c r="J183" s="22">
        <v>0</v>
      </c>
      <c r="K183" s="22">
        <v>30</v>
      </c>
      <c r="L183" s="20" t="s">
        <v>401</v>
      </c>
      <c r="M183" s="20" t="s">
        <v>402</v>
      </c>
      <c r="N183" s="23">
        <v>1.5</v>
      </c>
      <c r="O183" s="23">
        <v>50</v>
      </c>
      <c r="P183" s="20" t="s">
        <v>403</v>
      </c>
      <c r="Q183" s="23">
        <v>26.5</v>
      </c>
      <c r="R183" s="24">
        <v>26.5</v>
      </c>
      <c r="S183" s="20" t="s">
        <v>404</v>
      </c>
      <c r="T183" s="25">
        <v>43507</v>
      </c>
      <c r="U183" s="25">
        <v>43580</v>
      </c>
      <c r="V183" s="25">
        <v>43580</v>
      </c>
      <c r="W183" s="26">
        <v>17</v>
      </c>
      <c r="X183" s="26">
        <v>4</v>
      </c>
      <c r="Y183" s="27">
        <v>2019</v>
      </c>
      <c r="Z183" s="20" t="s">
        <v>863</v>
      </c>
      <c r="AA183" s="20" t="s">
        <v>854</v>
      </c>
      <c r="AB183" s="20" t="s">
        <v>572</v>
      </c>
      <c r="AC183" s="20" t="s">
        <v>573</v>
      </c>
      <c r="AD183" s="22">
        <v>26.5</v>
      </c>
      <c r="AE183" s="22">
        <v>1</v>
      </c>
      <c r="AF183" s="22">
        <v>1</v>
      </c>
    </row>
    <row r="184" spans="1:32" s="19" customFormat="1" ht="18" customHeight="1" x14ac:dyDescent="0.2">
      <c r="A184" s="20" t="s">
        <v>395</v>
      </c>
      <c r="B184" s="20" t="s">
        <v>864</v>
      </c>
      <c r="C184" s="20" t="s">
        <v>865</v>
      </c>
      <c r="D184" s="20" t="s">
        <v>398</v>
      </c>
      <c r="E184" s="20" t="s">
        <v>26</v>
      </c>
      <c r="F184" s="20" t="s">
        <v>663</v>
      </c>
      <c r="G184" s="21" t="e">
        <v>#N/A</v>
      </c>
      <c r="H184" s="20" t="s">
        <v>499</v>
      </c>
      <c r="I184" s="22">
        <v>140</v>
      </c>
      <c r="J184" s="22">
        <v>0</v>
      </c>
      <c r="K184" s="22">
        <v>140</v>
      </c>
      <c r="L184" s="20" t="s">
        <v>420</v>
      </c>
      <c r="M184" s="20" t="s">
        <v>402</v>
      </c>
      <c r="N184" s="23">
        <v>1</v>
      </c>
      <c r="O184" s="23">
        <v>11</v>
      </c>
      <c r="P184" s="20" t="s">
        <v>403</v>
      </c>
      <c r="Q184" s="23">
        <v>26.666666666666668</v>
      </c>
      <c r="R184" s="24">
        <v>26.67</v>
      </c>
      <c r="S184" s="20" t="s">
        <v>404</v>
      </c>
      <c r="T184" s="25"/>
      <c r="U184" s="25">
        <v>43580</v>
      </c>
      <c r="V184" s="25">
        <v>43580</v>
      </c>
      <c r="W184" s="26">
        <v>17</v>
      </c>
      <c r="X184" s="26">
        <v>4</v>
      </c>
      <c r="Y184" s="27">
        <v>2019</v>
      </c>
      <c r="Z184" s="20" t="s">
        <v>863</v>
      </c>
      <c r="AA184" s="20" t="s">
        <v>854</v>
      </c>
      <c r="AB184" s="20" t="s">
        <v>567</v>
      </c>
      <c r="AC184" s="20" t="s">
        <v>568</v>
      </c>
      <c r="AD184" s="22">
        <v>26.67</v>
      </c>
      <c r="AE184" s="22">
        <v>1</v>
      </c>
      <c r="AF184" s="22">
        <v>1</v>
      </c>
    </row>
    <row r="185" spans="1:32" s="19" customFormat="1" ht="18" customHeight="1" x14ac:dyDescent="0.2">
      <c r="A185" s="20" t="s">
        <v>395</v>
      </c>
      <c r="B185" s="20" t="s">
        <v>866</v>
      </c>
      <c r="C185" s="20" t="s">
        <v>867</v>
      </c>
      <c r="D185" s="20" t="s">
        <v>398</v>
      </c>
      <c r="E185" s="20" t="s">
        <v>16</v>
      </c>
      <c r="F185" s="20" t="s">
        <v>451</v>
      </c>
      <c r="G185" s="21" t="s">
        <v>451</v>
      </c>
      <c r="H185" s="20" t="s">
        <v>452</v>
      </c>
      <c r="I185" s="22">
        <v>10</v>
      </c>
      <c r="J185" s="22">
        <v>0</v>
      </c>
      <c r="K185" s="22">
        <v>8</v>
      </c>
      <c r="L185" s="20" t="s">
        <v>420</v>
      </c>
      <c r="M185" s="20" t="s">
        <v>402</v>
      </c>
      <c r="N185" s="23">
        <v>1.5</v>
      </c>
      <c r="O185" s="23">
        <v>259</v>
      </c>
      <c r="P185" s="20" t="s">
        <v>403</v>
      </c>
      <c r="Q185" s="23">
        <v>44.666666666666664</v>
      </c>
      <c r="R185" s="24">
        <v>44.67</v>
      </c>
      <c r="S185" s="20" t="s">
        <v>404</v>
      </c>
      <c r="T185" s="25">
        <v>43543</v>
      </c>
      <c r="U185" s="25">
        <v>43573</v>
      </c>
      <c r="V185" s="25">
        <v>43573</v>
      </c>
      <c r="W185" s="26">
        <v>16</v>
      </c>
      <c r="X185" s="26">
        <v>4</v>
      </c>
      <c r="Y185" s="27">
        <v>2019</v>
      </c>
      <c r="Z185" s="20" t="s">
        <v>868</v>
      </c>
      <c r="AA185" s="20" t="s">
        <v>854</v>
      </c>
      <c r="AB185" s="20" t="s">
        <v>567</v>
      </c>
      <c r="AC185" s="20" t="s">
        <v>568</v>
      </c>
      <c r="AD185" s="22">
        <v>44.67</v>
      </c>
      <c r="AE185" s="22">
        <v>1</v>
      </c>
      <c r="AF185" s="22">
        <v>1</v>
      </c>
    </row>
    <row r="186" spans="1:32" s="19" customFormat="1" ht="18" customHeight="1" x14ac:dyDescent="0.2">
      <c r="A186" s="20" t="s">
        <v>395</v>
      </c>
      <c r="B186" s="20" t="s">
        <v>869</v>
      </c>
      <c r="C186" s="20" t="s">
        <v>870</v>
      </c>
      <c r="D186" s="20" t="s">
        <v>398</v>
      </c>
      <c r="E186" s="20" t="s">
        <v>11</v>
      </c>
      <c r="F186" s="20" t="s">
        <v>549</v>
      </c>
      <c r="G186" s="21" t="s">
        <v>549</v>
      </c>
      <c r="H186" s="20" t="s">
        <v>452</v>
      </c>
      <c r="I186" s="22">
        <v>10</v>
      </c>
      <c r="J186" s="22">
        <v>0</v>
      </c>
      <c r="K186" s="22">
        <v>10</v>
      </c>
      <c r="L186" s="20" t="s">
        <v>420</v>
      </c>
      <c r="M186" s="20" t="s">
        <v>402</v>
      </c>
      <c r="N186" s="23">
        <v>1.5</v>
      </c>
      <c r="O186" s="23">
        <v>259</v>
      </c>
      <c r="P186" s="20" t="s">
        <v>403</v>
      </c>
      <c r="Q186" s="23">
        <v>44.666666666666664</v>
      </c>
      <c r="R186" s="24">
        <v>44.67</v>
      </c>
      <c r="S186" s="20" t="s">
        <v>404</v>
      </c>
      <c r="T186" s="25">
        <v>43550</v>
      </c>
      <c r="U186" s="25">
        <v>43573</v>
      </c>
      <c r="V186" s="25">
        <v>43573</v>
      </c>
      <c r="W186" s="26">
        <v>16</v>
      </c>
      <c r="X186" s="26">
        <v>4</v>
      </c>
      <c r="Y186" s="27">
        <v>2019</v>
      </c>
      <c r="Z186" s="20" t="s">
        <v>868</v>
      </c>
      <c r="AA186" s="20" t="s">
        <v>854</v>
      </c>
      <c r="AB186" s="20" t="s">
        <v>567</v>
      </c>
      <c r="AC186" s="20" t="s">
        <v>568</v>
      </c>
      <c r="AD186" s="22">
        <v>44.67</v>
      </c>
      <c r="AE186" s="22">
        <v>1</v>
      </c>
      <c r="AF186" s="22">
        <v>1</v>
      </c>
    </row>
    <row r="187" spans="1:32" s="19" customFormat="1" ht="18" customHeight="1" x14ac:dyDescent="0.2">
      <c r="A187" s="20" t="s">
        <v>395</v>
      </c>
      <c r="B187" s="20" t="s">
        <v>871</v>
      </c>
      <c r="C187" s="20" t="s">
        <v>872</v>
      </c>
      <c r="D187" s="20" t="s">
        <v>398</v>
      </c>
      <c r="E187" s="20" t="s">
        <v>9</v>
      </c>
      <c r="F187" s="20" t="s">
        <v>576</v>
      </c>
      <c r="G187" s="21" t="s">
        <v>576</v>
      </c>
      <c r="H187" s="20" t="s">
        <v>452</v>
      </c>
      <c r="I187" s="22">
        <v>5</v>
      </c>
      <c r="J187" s="22">
        <v>0</v>
      </c>
      <c r="K187" s="22">
        <v>5</v>
      </c>
      <c r="L187" s="20" t="s">
        <v>420</v>
      </c>
      <c r="M187" s="20" t="s">
        <v>402</v>
      </c>
      <c r="N187" s="23">
        <v>1.5</v>
      </c>
      <c r="O187" s="23">
        <v>255</v>
      </c>
      <c r="P187" s="20" t="s">
        <v>403</v>
      </c>
      <c r="Q187" s="23">
        <v>22.75</v>
      </c>
      <c r="R187" s="24">
        <v>22.75</v>
      </c>
      <c r="S187" s="20" t="s">
        <v>404</v>
      </c>
      <c r="T187" s="25">
        <v>43565</v>
      </c>
      <c r="U187" s="25">
        <v>43573</v>
      </c>
      <c r="V187" s="25">
        <v>43573</v>
      </c>
      <c r="W187" s="26">
        <v>16</v>
      </c>
      <c r="X187" s="26">
        <v>4</v>
      </c>
      <c r="Y187" s="27">
        <v>2019</v>
      </c>
      <c r="Z187" s="20" t="s">
        <v>868</v>
      </c>
      <c r="AA187" s="20" t="s">
        <v>854</v>
      </c>
      <c r="AB187" s="20" t="s">
        <v>567</v>
      </c>
      <c r="AC187" s="20" t="s">
        <v>568</v>
      </c>
      <c r="AD187" s="22">
        <v>22.75</v>
      </c>
      <c r="AE187" s="22">
        <v>1</v>
      </c>
      <c r="AF187" s="22">
        <v>1</v>
      </c>
    </row>
    <row r="188" spans="1:32" s="19" customFormat="1" ht="18" customHeight="1" x14ac:dyDescent="0.2">
      <c r="A188" s="20" t="s">
        <v>395</v>
      </c>
      <c r="B188" s="20" t="s">
        <v>873</v>
      </c>
      <c r="C188" s="20" t="s">
        <v>874</v>
      </c>
      <c r="D188" s="20" t="s">
        <v>398</v>
      </c>
      <c r="E188" s="20" t="s">
        <v>42</v>
      </c>
      <c r="F188" s="20" t="s">
        <v>448</v>
      </c>
      <c r="G188" s="21" t="s">
        <v>448</v>
      </c>
      <c r="H188" s="20" t="s">
        <v>400</v>
      </c>
      <c r="I188" s="22">
        <v>54</v>
      </c>
      <c r="J188" s="22">
        <v>0</v>
      </c>
      <c r="K188" s="22">
        <v>54</v>
      </c>
      <c r="L188" s="20" t="s">
        <v>429</v>
      </c>
      <c r="M188" s="20" t="s">
        <v>402</v>
      </c>
      <c r="N188" s="23">
        <v>1</v>
      </c>
      <c r="O188" s="23">
        <v>45</v>
      </c>
      <c r="P188" s="20" t="s">
        <v>403</v>
      </c>
      <c r="Q188" s="23">
        <v>41.5</v>
      </c>
      <c r="R188" s="24">
        <v>41.5</v>
      </c>
      <c r="S188" s="20" t="s">
        <v>404</v>
      </c>
      <c r="T188" s="25"/>
      <c r="U188" s="25">
        <v>43573</v>
      </c>
      <c r="V188" s="25">
        <v>43573</v>
      </c>
      <c r="W188" s="26">
        <v>16</v>
      </c>
      <c r="X188" s="26">
        <v>4</v>
      </c>
      <c r="Y188" s="27">
        <v>2019</v>
      </c>
      <c r="Z188" s="20" t="s">
        <v>868</v>
      </c>
      <c r="AA188" s="20" t="s">
        <v>854</v>
      </c>
      <c r="AB188" s="20" t="s">
        <v>875</v>
      </c>
      <c r="AC188" s="20" t="s">
        <v>876</v>
      </c>
      <c r="AD188" s="22">
        <v>41.5</v>
      </c>
      <c r="AE188" s="22">
        <v>1</v>
      </c>
      <c r="AF188" s="22">
        <v>1</v>
      </c>
    </row>
    <row r="189" spans="1:32" s="19" customFormat="1" ht="18" customHeight="1" x14ac:dyDescent="0.2">
      <c r="A189" s="20" t="s">
        <v>395</v>
      </c>
      <c r="B189" s="20" t="s">
        <v>877</v>
      </c>
      <c r="C189" s="20" t="s">
        <v>878</v>
      </c>
      <c r="D189" s="20" t="s">
        <v>398</v>
      </c>
      <c r="E189" s="20" t="s">
        <v>69</v>
      </c>
      <c r="F189" s="20" t="s">
        <v>399</v>
      </c>
      <c r="G189" s="21" t="e">
        <v>#N/A</v>
      </c>
      <c r="H189" s="20" t="s">
        <v>400</v>
      </c>
      <c r="I189" s="22">
        <v>12</v>
      </c>
      <c r="J189" s="22">
        <v>0</v>
      </c>
      <c r="K189" s="22">
        <v>12</v>
      </c>
      <c r="L189" s="20" t="s">
        <v>429</v>
      </c>
      <c r="M189" s="20" t="s">
        <v>402</v>
      </c>
      <c r="N189" s="23">
        <v>1</v>
      </c>
      <c r="O189" s="23">
        <v>150</v>
      </c>
      <c r="P189" s="20" t="s">
        <v>403</v>
      </c>
      <c r="Q189" s="23">
        <v>31</v>
      </c>
      <c r="R189" s="24">
        <v>31</v>
      </c>
      <c r="S189" s="20" t="s">
        <v>404</v>
      </c>
      <c r="T189" s="25">
        <v>43552</v>
      </c>
      <c r="U189" s="25">
        <v>43572</v>
      </c>
      <c r="V189" s="25">
        <v>43572</v>
      </c>
      <c r="W189" s="26">
        <v>16</v>
      </c>
      <c r="X189" s="26">
        <v>4</v>
      </c>
      <c r="Y189" s="27">
        <v>2019</v>
      </c>
      <c r="Z189" s="20" t="s">
        <v>868</v>
      </c>
      <c r="AA189" s="20" t="s">
        <v>854</v>
      </c>
      <c r="AB189" s="20" t="s">
        <v>572</v>
      </c>
      <c r="AC189" s="20" t="s">
        <v>573</v>
      </c>
      <c r="AD189" s="22">
        <v>31</v>
      </c>
      <c r="AE189" s="22">
        <v>1</v>
      </c>
      <c r="AF189" s="22">
        <v>1</v>
      </c>
    </row>
    <row r="190" spans="1:32" s="19" customFormat="1" ht="18" customHeight="1" x14ac:dyDescent="0.2">
      <c r="A190" s="20" t="s">
        <v>395</v>
      </c>
      <c r="B190" s="20" t="s">
        <v>879</v>
      </c>
      <c r="C190" s="20" t="s">
        <v>880</v>
      </c>
      <c r="D190" s="20" t="s">
        <v>398</v>
      </c>
      <c r="E190" s="20" t="s">
        <v>24</v>
      </c>
      <c r="F190" s="20" t="s">
        <v>598</v>
      </c>
      <c r="G190" s="21" t="s">
        <v>598</v>
      </c>
      <c r="H190" s="20" t="s">
        <v>495</v>
      </c>
      <c r="I190" s="22">
        <v>50</v>
      </c>
      <c r="J190" s="22">
        <v>0</v>
      </c>
      <c r="K190" s="22">
        <v>50</v>
      </c>
      <c r="L190" s="20" t="s">
        <v>420</v>
      </c>
      <c r="M190" s="20" t="s">
        <v>402</v>
      </c>
      <c r="N190" s="23">
        <v>1.5</v>
      </c>
      <c r="O190" s="23">
        <v>60</v>
      </c>
      <c r="P190" s="20" t="s">
        <v>403</v>
      </c>
      <c r="Q190" s="23">
        <v>51.5</v>
      </c>
      <c r="R190" s="24">
        <v>51.5</v>
      </c>
      <c r="S190" s="20" t="s">
        <v>404</v>
      </c>
      <c r="T190" s="25">
        <v>43355</v>
      </c>
      <c r="U190" s="25">
        <v>43567</v>
      </c>
      <c r="V190" s="25">
        <v>43567</v>
      </c>
      <c r="W190" s="26">
        <v>15</v>
      </c>
      <c r="X190" s="26">
        <v>4</v>
      </c>
      <c r="Y190" s="27">
        <v>2019</v>
      </c>
      <c r="Z190" s="20" t="s">
        <v>881</v>
      </c>
      <c r="AA190" s="20" t="s">
        <v>854</v>
      </c>
      <c r="AB190" s="20" t="s">
        <v>572</v>
      </c>
      <c r="AC190" s="20" t="s">
        <v>573</v>
      </c>
      <c r="AD190" s="22">
        <v>51.5</v>
      </c>
      <c r="AE190" s="22">
        <v>1</v>
      </c>
      <c r="AF190" s="22">
        <v>1</v>
      </c>
    </row>
    <row r="191" spans="1:32" s="19" customFormat="1" ht="18" customHeight="1" x14ac:dyDescent="0.2">
      <c r="A191" s="20" t="s">
        <v>395</v>
      </c>
      <c r="B191" s="20" t="s">
        <v>882</v>
      </c>
      <c r="C191" s="20" t="s">
        <v>883</v>
      </c>
      <c r="D191" s="20" t="s">
        <v>398</v>
      </c>
      <c r="E191" s="20" t="s">
        <v>44</v>
      </c>
      <c r="F191" s="20" t="s">
        <v>448</v>
      </c>
      <c r="G191" s="21" t="s">
        <v>448</v>
      </c>
      <c r="H191" s="20" t="s">
        <v>400</v>
      </c>
      <c r="I191" s="22">
        <v>128</v>
      </c>
      <c r="J191" s="22">
        <v>0</v>
      </c>
      <c r="K191" s="22">
        <v>125</v>
      </c>
      <c r="L191" s="20" t="s">
        <v>401</v>
      </c>
      <c r="M191" s="20" t="s">
        <v>402</v>
      </c>
      <c r="N191" s="23">
        <v>1</v>
      </c>
      <c r="O191" s="23">
        <v>28</v>
      </c>
      <c r="P191" s="20" t="s">
        <v>403</v>
      </c>
      <c r="Q191" s="23">
        <v>60.733333333333334</v>
      </c>
      <c r="R191" s="24">
        <v>60.73</v>
      </c>
      <c r="S191" s="20" t="s">
        <v>404</v>
      </c>
      <c r="T191" s="25"/>
      <c r="U191" s="25">
        <v>43567</v>
      </c>
      <c r="V191" s="25">
        <v>43567</v>
      </c>
      <c r="W191" s="26">
        <v>15</v>
      </c>
      <c r="X191" s="26">
        <v>4</v>
      </c>
      <c r="Y191" s="27">
        <v>2019</v>
      </c>
      <c r="Z191" s="20" t="s">
        <v>881</v>
      </c>
      <c r="AA191" s="20" t="s">
        <v>854</v>
      </c>
      <c r="AB191" s="20" t="s">
        <v>592</v>
      </c>
      <c r="AC191" s="20" t="s">
        <v>593</v>
      </c>
      <c r="AD191" s="22">
        <v>60.73</v>
      </c>
      <c r="AE191" s="22">
        <v>1</v>
      </c>
      <c r="AF191" s="22">
        <v>1</v>
      </c>
    </row>
    <row r="192" spans="1:32" s="19" customFormat="1" ht="18" customHeight="1" x14ac:dyDescent="0.2">
      <c r="A192" s="20" t="s">
        <v>395</v>
      </c>
      <c r="B192" s="20" t="s">
        <v>884</v>
      </c>
      <c r="C192" s="20" t="s">
        <v>885</v>
      </c>
      <c r="D192" s="20" t="s">
        <v>398</v>
      </c>
      <c r="E192" s="20" t="s">
        <v>67</v>
      </c>
      <c r="F192" s="20" t="s">
        <v>399</v>
      </c>
      <c r="G192" s="21" t="e">
        <v>#N/A</v>
      </c>
      <c r="H192" s="20" t="s">
        <v>400</v>
      </c>
      <c r="I192" s="22">
        <v>6</v>
      </c>
      <c r="J192" s="22">
        <v>0</v>
      </c>
      <c r="K192" s="22">
        <v>6</v>
      </c>
      <c r="L192" s="20" t="s">
        <v>429</v>
      </c>
      <c r="M192" s="20" t="s">
        <v>402</v>
      </c>
      <c r="N192" s="23">
        <v>1</v>
      </c>
      <c r="O192" s="23">
        <v>150</v>
      </c>
      <c r="P192" s="20" t="s">
        <v>403</v>
      </c>
      <c r="Q192" s="23">
        <v>16</v>
      </c>
      <c r="R192" s="24">
        <v>16</v>
      </c>
      <c r="S192" s="20" t="s">
        <v>404</v>
      </c>
      <c r="T192" s="25">
        <v>43536</v>
      </c>
      <c r="U192" s="25">
        <v>43566</v>
      </c>
      <c r="V192" s="25">
        <v>43566</v>
      </c>
      <c r="W192" s="26">
        <v>15</v>
      </c>
      <c r="X192" s="26">
        <v>4</v>
      </c>
      <c r="Y192" s="27">
        <v>2019</v>
      </c>
      <c r="Z192" s="20" t="s">
        <v>881</v>
      </c>
      <c r="AA192" s="20" t="s">
        <v>854</v>
      </c>
      <c r="AB192" s="20" t="s">
        <v>572</v>
      </c>
      <c r="AC192" s="20" t="s">
        <v>573</v>
      </c>
      <c r="AD192" s="22">
        <v>16</v>
      </c>
      <c r="AE192" s="22">
        <v>1</v>
      </c>
      <c r="AF192" s="22">
        <v>1</v>
      </c>
    </row>
    <row r="193" spans="1:32" s="19" customFormat="1" ht="18" customHeight="1" x14ac:dyDescent="0.2">
      <c r="A193" s="20" t="s">
        <v>395</v>
      </c>
      <c r="B193" s="20" t="s">
        <v>886</v>
      </c>
      <c r="C193" s="20" t="s">
        <v>887</v>
      </c>
      <c r="D193" s="20" t="s">
        <v>398</v>
      </c>
      <c r="E193" s="20" t="s">
        <v>17</v>
      </c>
      <c r="F193" s="20" t="s">
        <v>437</v>
      </c>
      <c r="G193" s="21" t="s">
        <v>437</v>
      </c>
      <c r="H193" s="20" t="s">
        <v>412</v>
      </c>
      <c r="I193" s="22">
        <v>19</v>
      </c>
      <c r="J193" s="22">
        <v>0</v>
      </c>
      <c r="K193" s="22">
        <v>19</v>
      </c>
      <c r="L193" s="20" t="s">
        <v>438</v>
      </c>
      <c r="M193" s="20" t="s">
        <v>402</v>
      </c>
      <c r="N193" s="23">
        <v>1.5</v>
      </c>
      <c r="O193" s="23">
        <v>122</v>
      </c>
      <c r="P193" s="20" t="s">
        <v>403</v>
      </c>
      <c r="Q193" s="23">
        <v>40.133333333333333</v>
      </c>
      <c r="R193" s="24">
        <v>42.17</v>
      </c>
      <c r="S193" s="20" t="s">
        <v>559</v>
      </c>
      <c r="T193" s="25">
        <v>43482</v>
      </c>
      <c r="U193" s="25">
        <v>43566</v>
      </c>
      <c r="V193" s="25">
        <v>43566</v>
      </c>
      <c r="W193" s="26">
        <v>15</v>
      </c>
      <c r="X193" s="26">
        <v>4</v>
      </c>
      <c r="Y193" s="27">
        <v>2019</v>
      </c>
      <c r="Z193" s="20" t="s">
        <v>881</v>
      </c>
      <c r="AA193" s="20" t="s">
        <v>854</v>
      </c>
      <c r="AB193" s="20" t="s">
        <v>567</v>
      </c>
      <c r="AC193" s="20" t="s">
        <v>568</v>
      </c>
      <c r="AD193" s="22">
        <v>42.17</v>
      </c>
      <c r="AE193" s="22">
        <v>1</v>
      </c>
      <c r="AF193" s="22">
        <v>1</v>
      </c>
    </row>
    <row r="194" spans="1:32" s="19" customFormat="1" ht="18" customHeight="1" x14ac:dyDescent="0.2">
      <c r="A194" s="20" t="s">
        <v>395</v>
      </c>
      <c r="B194" s="20" t="s">
        <v>888</v>
      </c>
      <c r="C194" s="20" t="s">
        <v>889</v>
      </c>
      <c r="D194" s="20" t="s">
        <v>398</v>
      </c>
      <c r="E194" s="20" t="s">
        <v>17</v>
      </c>
      <c r="F194" s="20" t="s">
        <v>437</v>
      </c>
      <c r="G194" s="21" t="s">
        <v>437</v>
      </c>
      <c r="H194" s="20" t="s">
        <v>412</v>
      </c>
      <c r="I194" s="22">
        <v>20</v>
      </c>
      <c r="J194" s="22">
        <v>0</v>
      </c>
      <c r="K194" s="22">
        <v>20</v>
      </c>
      <c r="L194" s="20" t="s">
        <v>438</v>
      </c>
      <c r="M194" s="20" t="s">
        <v>402</v>
      </c>
      <c r="N194" s="23">
        <v>1.5</v>
      </c>
      <c r="O194" s="23">
        <v>122</v>
      </c>
      <c r="P194" s="20" t="s">
        <v>403</v>
      </c>
      <c r="Q194" s="23">
        <v>42.166666666666664</v>
      </c>
      <c r="R194" s="24">
        <v>42.17</v>
      </c>
      <c r="S194" s="20" t="s">
        <v>404</v>
      </c>
      <c r="T194" s="25">
        <v>43433</v>
      </c>
      <c r="U194" s="25">
        <v>43565</v>
      </c>
      <c r="V194" s="25">
        <v>43565</v>
      </c>
      <c r="W194" s="26">
        <v>15</v>
      </c>
      <c r="X194" s="26">
        <v>4</v>
      </c>
      <c r="Y194" s="27">
        <v>2019</v>
      </c>
      <c r="Z194" s="20" t="s">
        <v>881</v>
      </c>
      <c r="AA194" s="20" t="s">
        <v>854</v>
      </c>
      <c r="AB194" s="20" t="s">
        <v>567</v>
      </c>
      <c r="AC194" s="20" t="s">
        <v>568</v>
      </c>
      <c r="AD194" s="22">
        <v>42.17</v>
      </c>
      <c r="AE194" s="22">
        <v>1</v>
      </c>
      <c r="AF194" s="22">
        <v>1</v>
      </c>
    </row>
    <row r="195" spans="1:32" s="19" customFormat="1" ht="18" customHeight="1" x14ac:dyDescent="0.2">
      <c r="A195" s="20" t="s">
        <v>395</v>
      </c>
      <c r="B195" s="20" t="s">
        <v>890</v>
      </c>
      <c r="C195" s="20" t="s">
        <v>891</v>
      </c>
      <c r="D195" s="20" t="s">
        <v>398</v>
      </c>
      <c r="E195" s="20" t="s">
        <v>19</v>
      </c>
      <c r="F195" s="20" t="s">
        <v>411</v>
      </c>
      <c r="G195" s="21" t="s">
        <v>411</v>
      </c>
      <c r="H195" s="20" t="s">
        <v>412</v>
      </c>
      <c r="I195" s="22">
        <v>20</v>
      </c>
      <c r="J195" s="22">
        <v>0</v>
      </c>
      <c r="K195" s="22">
        <v>20</v>
      </c>
      <c r="L195" s="20" t="s">
        <v>413</v>
      </c>
      <c r="M195" s="20" t="s">
        <v>402</v>
      </c>
      <c r="N195" s="23">
        <v>1.5</v>
      </c>
      <c r="O195" s="23">
        <v>115</v>
      </c>
      <c r="P195" s="20" t="s">
        <v>403</v>
      </c>
      <c r="Q195" s="23">
        <v>39.833333333333336</v>
      </c>
      <c r="R195" s="24">
        <v>39.83</v>
      </c>
      <c r="S195" s="20" t="s">
        <v>404</v>
      </c>
      <c r="T195" s="25">
        <v>43445</v>
      </c>
      <c r="U195" s="25">
        <v>43565</v>
      </c>
      <c r="V195" s="25">
        <v>43565</v>
      </c>
      <c r="W195" s="26">
        <v>15</v>
      </c>
      <c r="X195" s="26">
        <v>4</v>
      </c>
      <c r="Y195" s="27">
        <v>2019</v>
      </c>
      <c r="Z195" s="20" t="s">
        <v>881</v>
      </c>
      <c r="AA195" s="20" t="s">
        <v>854</v>
      </c>
      <c r="AB195" s="20" t="s">
        <v>567</v>
      </c>
      <c r="AC195" s="20" t="s">
        <v>568</v>
      </c>
      <c r="AD195" s="22">
        <v>39.83</v>
      </c>
      <c r="AE195" s="22">
        <v>1</v>
      </c>
      <c r="AF195" s="22">
        <v>1</v>
      </c>
    </row>
    <row r="196" spans="1:32" s="19" customFormat="1" ht="18" customHeight="1" x14ac:dyDescent="0.2">
      <c r="A196" s="20" t="s">
        <v>395</v>
      </c>
      <c r="B196" s="20" t="s">
        <v>892</v>
      </c>
      <c r="C196" s="20" t="s">
        <v>893</v>
      </c>
      <c r="D196" s="20" t="s">
        <v>398</v>
      </c>
      <c r="E196" s="20" t="s">
        <v>19</v>
      </c>
      <c r="F196" s="20" t="s">
        <v>411</v>
      </c>
      <c r="G196" s="21" t="s">
        <v>411</v>
      </c>
      <c r="H196" s="20" t="s">
        <v>412</v>
      </c>
      <c r="I196" s="22">
        <v>20</v>
      </c>
      <c r="J196" s="22">
        <v>0</v>
      </c>
      <c r="K196" s="22">
        <v>20</v>
      </c>
      <c r="L196" s="20" t="s">
        <v>413</v>
      </c>
      <c r="M196" s="20" t="s">
        <v>402</v>
      </c>
      <c r="N196" s="23">
        <v>1.5</v>
      </c>
      <c r="O196" s="23">
        <v>115</v>
      </c>
      <c r="P196" s="20" t="s">
        <v>403</v>
      </c>
      <c r="Q196" s="23">
        <v>39.833333333333336</v>
      </c>
      <c r="R196" s="24">
        <v>39.83</v>
      </c>
      <c r="S196" s="20" t="s">
        <v>404</v>
      </c>
      <c r="T196" s="25">
        <v>43445</v>
      </c>
      <c r="U196" s="25">
        <v>43565</v>
      </c>
      <c r="V196" s="25">
        <v>43565</v>
      </c>
      <c r="W196" s="26">
        <v>15</v>
      </c>
      <c r="X196" s="26">
        <v>4</v>
      </c>
      <c r="Y196" s="27">
        <v>2019</v>
      </c>
      <c r="Z196" s="20" t="s">
        <v>881</v>
      </c>
      <c r="AA196" s="20" t="s">
        <v>854</v>
      </c>
      <c r="AB196" s="20" t="s">
        <v>567</v>
      </c>
      <c r="AC196" s="20" t="s">
        <v>568</v>
      </c>
      <c r="AD196" s="22">
        <v>39.83</v>
      </c>
      <c r="AE196" s="22">
        <v>1</v>
      </c>
      <c r="AF196" s="22">
        <v>1</v>
      </c>
    </row>
    <row r="197" spans="1:32" s="19" customFormat="1" ht="18" customHeight="1" x14ac:dyDescent="0.2">
      <c r="A197" s="20" t="s">
        <v>395</v>
      </c>
      <c r="B197" s="20" t="s">
        <v>894</v>
      </c>
      <c r="C197" s="20" t="s">
        <v>895</v>
      </c>
      <c r="D197" s="20" t="s">
        <v>398</v>
      </c>
      <c r="E197" s="20" t="s">
        <v>19</v>
      </c>
      <c r="F197" s="20" t="s">
        <v>411</v>
      </c>
      <c r="G197" s="21" t="s">
        <v>411</v>
      </c>
      <c r="H197" s="20" t="s">
        <v>412</v>
      </c>
      <c r="I197" s="22">
        <v>20</v>
      </c>
      <c r="J197" s="22">
        <v>0</v>
      </c>
      <c r="K197" s="22">
        <v>19</v>
      </c>
      <c r="L197" s="20" t="s">
        <v>413</v>
      </c>
      <c r="M197" s="20" t="s">
        <v>402</v>
      </c>
      <c r="N197" s="23">
        <v>1.5</v>
      </c>
      <c r="O197" s="23">
        <v>115</v>
      </c>
      <c r="P197" s="20" t="s">
        <v>403</v>
      </c>
      <c r="Q197" s="23">
        <v>39.833333333333336</v>
      </c>
      <c r="R197" s="24">
        <v>39.83</v>
      </c>
      <c r="S197" s="20" t="s">
        <v>404</v>
      </c>
      <c r="T197" s="25">
        <v>43445</v>
      </c>
      <c r="U197" s="25">
        <v>43565</v>
      </c>
      <c r="V197" s="25">
        <v>43565</v>
      </c>
      <c r="W197" s="26">
        <v>15</v>
      </c>
      <c r="X197" s="26">
        <v>4</v>
      </c>
      <c r="Y197" s="27">
        <v>2019</v>
      </c>
      <c r="Z197" s="20" t="s">
        <v>881</v>
      </c>
      <c r="AA197" s="20" t="s">
        <v>854</v>
      </c>
      <c r="AB197" s="20" t="s">
        <v>567</v>
      </c>
      <c r="AC197" s="20" t="s">
        <v>568</v>
      </c>
      <c r="AD197" s="22">
        <v>39.83</v>
      </c>
      <c r="AE197" s="22">
        <v>1</v>
      </c>
      <c r="AF197" s="22">
        <v>1</v>
      </c>
    </row>
    <row r="198" spans="1:32" s="19" customFormat="1" ht="18" customHeight="1" x14ac:dyDescent="0.2">
      <c r="A198" s="20" t="s">
        <v>395</v>
      </c>
      <c r="B198" s="20" t="s">
        <v>896</v>
      </c>
      <c r="C198" s="20" t="s">
        <v>897</v>
      </c>
      <c r="D198" s="20" t="s">
        <v>398</v>
      </c>
      <c r="E198" s="20" t="s">
        <v>16</v>
      </c>
      <c r="F198" s="20" t="s">
        <v>451</v>
      </c>
      <c r="G198" s="21" t="s">
        <v>451</v>
      </c>
      <c r="H198" s="20" t="s">
        <v>452</v>
      </c>
      <c r="I198" s="22">
        <v>10</v>
      </c>
      <c r="J198" s="22">
        <v>0</v>
      </c>
      <c r="K198" s="22">
        <v>10</v>
      </c>
      <c r="L198" s="20" t="s">
        <v>420</v>
      </c>
      <c r="M198" s="20" t="s">
        <v>402</v>
      </c>
      <c r="N198" s="23">
        <v>1.5</v>
      </c>
      <c r="O198" s="23">
        <v>259</v>
      </c>
      <c r="P198" s="20" t="s">
        <v>403</v>
      </c>
      <c r="Q198" s="23">
        <v>44.666666666666664</v>
      </c>
      <c r="R198" s="24">
        <v>44.67</v>
      </c>
      <c r="S198" s="20" t="s">
        <v>404</v>
      </c>
      <c r="T198" s="25">
        <v>43560</v>
      </c>
      <c r="U198" s="25">
        <v>43563</v>
      </c>
      <c r="V198" s="25">
        <v>43563</v>
      </c>
      <c r="W198" s="26">
        <v>15</v>
      </c>
      <c r="X198" s="26">
        <v>4</v>
      </c>
      <c r="Y198" s="27">
        <v>2019</v>
      </c>
      <c r="Z198" s="20" t="s">
        <v>881</v>
      </c>
      <c r="AA198" s="20" t="s">
        <v>854</v>
      </c>
      <c r="AB198" s="20" t="s">
        <v>567</v>
      </c>
      <c r="AC198" s="20" t="s">
        <v>568</v>
      </c>
      <c r="AD198" s="22">
        <v>44.67</v>
      </c>
      <c r="AE198" s="22">
        <v>1</v>
      </c>
      <c r="AF198" s="22">
        <v>1</v>
      </c>
    </row>
    <row r="199" spans="1:32" s="19" customFormat="1" ht="18" customHeight="1" x14ac:dyDescent="0.2">
      <c r="A199" s="20" t="s">
        <v>395</v>
      </c>
      <c r="B199" s="20" t="s">
        <v>898</v>
      </c>
      <c r="C199" s="20" t="s">
        <v>899</v>
      </c>
      <c r="D199" s="20" t="s">
        <v>398</v>
      </c>
      <c r="E199" s="20" t="s">
        <v>19</v>
      </c>
      <c r="F199" s="20" t="s">
        <v>411</v>
      </c>
      <c r="G199" s="21" t="s">
        <v>411</v>
      </c>
      <c r="H199" s="20" t="s">
        <v>412</v>
      </c>
      <c r="I199" s="22">
        <v>20</v>
      </c>
      <c r="J199" s="22">
        <v>0</v>
      </c>
      <c r="K199" s="22">
        <v>20</v>
      </c>
      <c r="L199" s="20" t="s">
        <v>413</v>
      </c>
      <c r="M199" s="20" t="s">
        <v>402</v>
      </c>
      <c r="N199" s="23">
        <v>1.5</v>
      </c>
      <c r="O199" s="23">
        <v>115</v>
      </c>
      <c r="P199" s="20" t="s">
        <v>403</v>
      </c>
      <c r="Q199" s="23">
        <v>39.833333333333336</v>
      </c>
      <c r="R199" s="24">
        <v>39.83</v>
      </c>
      <c r="S199" s="20" t="s">
        <v>404</v>
      </c>
      <c r="T199" s="25">
        <v>43439</v>
      </c>
      <c r="U199" s="25">
        <v>43557</v>
      </c>
      <c r="V199" s="25">
        <v>43557</v>
      </c>
      <c r="W199" s="26">
        <v>14</v>
      </c>
      <c r="X199" s="26">
        <v>4</v>
      </c>
      <c r="Y199" s="27">
        <v>2019</v>
      </c>
      <c r="Z199" s="20" t="s">
        <v>900</v>
      </c>
      <c r="AA199" s="20" t="s">
        <v>854</v>
      </c>
      <c r="AB199" s="20" t="s">
        <v>567</v>
      </c>
      <c r="AC199" s="20" t="s">
        <v>568</v>
      </c>
      <c r="AD199" s="22">
        <v>39.83</v>
      </c>
      <c r="AE199" s="22">
        <v>1</v>
      </c>
      <c r="AF199" s="22">
        <v>1</v>
      </c>
    </row>
    <row r="200" spans="1:32" s="19" customFormat="1" ht="18" customHeight="1" x14ac:dyDescent="0.2">
      <c r="A200" s="20" t="s">
        <v>395</v>
      </c>
      <c r="B200" s="20" t="s">
        <v>901</v>
      </c>
      <c r="C200" s="20" t="s">
        <v>902</v>
      </c>
      <c r="D200" s="20" t="s">
        <v>398</v>
      </c>
      <c r="E200" s="20" t="s">
        <v>42</v>
      </c>
      <c r="F200" s="20" t="s">
        <v>448</v>
      </c>
      <c r="G200" s="21" t="s">
        <v>448</v>
      </c>
      <c r="H200" s="20" t="s">
        <v>400</v>
      </c>
      <c r="I200" s="22">
        <v>54</v>
      </c>
      <c r="J200" s="22">
        <v>0</v>
      </c>
      <c r="K200" s="22">
        <v>54</v>
      </c>
      <c r="L200" s="20" t="s">
        <v>429</v>
      </c>
      <c r="M200" s="20" t="s">
        <v>402</v>
      </c>
      <c r="N200" s="23">
        <v>1</v>
      </c>
      <c r="O200" s="23">
        <v>45</v>
      </c>
      <c r="P200" s="20" t="s">
        <v>403</v>
      </c>
      <c r="Q200" s="23">
        <v>41.5</v>
      </c>
      <c r="R200" s="24">
        <v>41.5</v>
      </c>
      <c r="S200" s="20" t="s">
        <v>404</v>
      </c>
      <c r="T200" s="25"/>
      <c r="U200" s="25">
        <v>43557</v>
      </c>
      <c r="V200" s="25">
        <v>43557</v>
      </c>
      <c r="W200" s="26">
        <v>14</v>
      </c>
      <c r="X200" s="26">
        <v>4</v>
      </c>
      <c r="Y200" s="27">
        <v>2019</v>
      </c>
      <c r="Z200" s="20" t="s">
        <v>900</v>
      </c>
      <c r="AA200" s="20" t="s">
        <v>854</v>
      </c>
      <c r="AB200" s="20" t="s">
        <v>592</v>
      </c>
      <c r="AC200" s="20" t="s">
        <v>593</v>
      </c>
      <c r="AD200" s="22">
        <v>41.5</v>
      </c>
      <c r="AE200" s="22">
        <v>1</v>
      </c>
      <c r="AF200" s="22">
        <v>1</v>
      </c>
    </row>
    <row r="201" spans="1:32" s="19" customFormat="1" ht="18" customHeight="1" x14ac:dyDescent="0.2">
      <c r="A201" s="20" t="s">
        <v>395</v>
      </c>
      <c r="B201" s="20" t="s">
        <v>903</v>
      </c>
      <c r="C201" s="20" t="s">
        <v>904</v>
      </c>
      <c r="D201" s="20" t="s">
        <v>398</v>
      </c>
      <c r="E201" s="20" t="s">
        <v>19</v>
      </c>
      <c r="F201" s="20" t="s">
        <v>411</v>
      </c>
      <c r="G201" s="21" t="s">
        <v>411</v>
      </c>
      <c r="H201" s="20" t="s">
        <v>412</v>
      </c>
      <c r="I201" s="22">
        <v>20</v>
      </c>
      <c r="J201" s="22">
        <v>0</v>
      </c>
      <c r="K201" s="22">
        <v>20</v>
      </c>
      <c r="L201" s="20" t="s">
        <v>413</v>
      </c>
      <c r="M201" s="20" t="s">
        <v>402</v>
      </c>
      <c r="N201" s="23">
        <v>1.5</v>
      </c>
      <c r="O201" s="23">
        <v>115</v>
      </c>
      <c r="P201" s="20" t="s">
        <v>403</v>
      </c>
      <c r="Q201" s="23">
        <v>39.833333333333336</v>
      </c>
      <c r="R201" s="24">
        <v>39.83</v>
      </c>
      <c r="S201" s="20" t="s">
        <v>404</v>
      </c>
      <c r="T201" s="25">
        <v>43433</v>
      </c>
      <c r="U201" s="25">
        <v>43556</v>
      </c>
      <c r="V201" s="25">
        <v>43556</v>
      </c>
      <c r="W201" s="26">
        <v>14</v>
      </c>
      <c r="X201" s="26">
        <v>4</v>
      </c>
      <c r="Y201" s="27">
        <v>2019</v>
      </c>
      <c r="Z201" s="20" t="s">
        <v>900</v>
      </c>
      <c r="AA201" s="20" t="s">
        <v>854</v>
      </c>
      <c r="AB201" s="20" t="s">
        <v>567</v>
      </c>
      <c r="AC201" s="20" t="s">
        <v>568</v>
      </c>
      <c r="AD201" s="22">
        <v>39.83</v>
      </c>
      <c r="AE201" s="22">
        <v>1</v>
      </c>
      <c r="AF201" s="22">
        <v>1</v>
      </c>
    </row>
    <row r="202" spans="1:32" s="19" customFormat="1" ht="18" customHeight="1" x14ac:dyDescent="0.2">
      <c r="A202" s="20" t="s">
        <v>395</v>
      </c>
      <c r="B202" s="20" t="s">
        <v>905</v>
      </c>
      <c r="C202" s="20" t="s">
        <v>906</v>
      </c>
      <c r="D202" s="20" t="s">
        <v>398</v>
      </c>
      <c r="E202" s="20" t="s">
        <v>19</v>
      </c>
      <c r="F202" s="20" t="s">
        <v>411</v>
      </c>
      <c r="G202" s="21" t="s">
        <v>411</v>
      </c>
      <c r="H202" s="20" t="s">
        <v>412</v>
      </c>
      <c r="I202" s="22">
        <v>20</v>
      </c>
      <c r="J202" s="22">
        <v>0</v>
      </c>
      <c r="K202" s="22">
        <v>20</v>
      </c>
      <c r="L202" s="20" t="s">
        <v>413</v>
      </c>
      <c r="M202" s="20" t="s">
        <v>402</v>
      </c>
      <c r="N202" s="23">
        <v>1.5</v>
      </c>
      <c r="O202" s="23">
        <v>115</v>
      </c>
      <c r="P202" s="20" t="s">
        <v>403</v>
      </c>
      <c r="Q202" s="23">
        <v>39.833333333333336</v>
      </c>
      <c r="R202" s="24">
        <v>39.83</v>
      </c>
      <c r="S202" s="20" t="s">
        <v>404</v>
      </c>
      <c r="T202" s="25">
        <v>43439</v>
      </c>
      <c r="U202" s="25">
        <v>43556</v>
      </c>
      <c r="V202" s="25">
        <v>43556</v>
      </c>
      <c r="W202" s="26">
        <v>14</v>
      </c>
      <c r="X202" s="26">
        <v>4</v>
      </c>
      <c r="Y202" s="27">
        <v>2019</v>
      </c>
      <c r="Z202" s="20" t="s">
        <v>900</v>
      </c>
      <c r="AA202" s="20" t="s">
        <v>854</v>
      </c>
      <c r="AB202" s="20" t="s">
        <v>567</v>
      </c>
      <c r="AC202" s="20" t="s">
        <v>568</v>
      </c>
      <c r="AD202" s="22">
        <v>39.83</v>
      </c>
      <c r="AE202" s="22">
        <v>1</v>
      </c>
      <c r="AF202" s="22">
        <v>1</v>
      </c>
    </row>
    <row r="203" spans="1:32" s="19" customFormat="1" ht="18" customHeight="1" x14ac:dyDescent="0.2">
      <c r="A203" s="20" t="s">
        <v>395</v>
      </c>
      <c r="B203" s="20" t="s">
        <v>907</v>
      </c>
      <c r="C203" s="20" t="s">
        <v>908</v>
      </c>
      <c r="D203" s="20" t="s">
        <v>398</v>
      </c>
      <c r="E203" s="20" t="s">
        <v>26</v>
      </c>
      <c r="F203" s="20" t="s">
        <v>663</v>
      </c>
      <c r="G203" s="21" t="e">
        <v>#N/A</v>
      </c>
      <c r="H203" s="20" t="s">
        <v>499</v>
      </c>
      <c r="I203" s="22">
        <v>140</v>
      </c>
      <c r="J203" s="22">
        <v>0</v>
      </c>
      <c r="K203" s="22">
        <v>138</v>
      </c>
      <c r="L203" s="20" t="s">
        <v>420</v>
      </c>
      <c r="M203" s="20" t="s">
        <v>402</v>
      </c>
      <c r="N203" s="23">
        <v>1</v>
      </c>
      <c r="O203" s="23">
        <v>11</v>
      </c>
      <c r="P203" s="20" t="s">
        <v>403</v>
      </c>
      <c r="Q203" s="23">
        <v>26.666666666666668</v>
      </c>
      <c r="R203" s="24">
        <v>26.67</v>
      </c>
      <c r="S203" s="20" t="s">
        <v>404</v>
      </c>
      <c r="T203" s="25"/>
      <c r="U203" s="25">
        <v>43556</v>
      </c>
      <c r="V203" s="25">
        <v>43556</v>
      </c>
      <c r="W203" s="26">
        <v>14</v>
      </c>
      <c r="X203" s="26">
        <v>4</v>
      </c>
      <c r="Y203" s="27">
        <v>2019</v>
      </c>
      <c r="Z203" s="20" t="s">
        <v>900</v>
      </c>
      <c r="AA203" s="20" t="s">
        <v>854</v>
      </c>
      <c r="AB203" s="20" t="s">
        <v>572</v>
      </c>
      <c r="AC203" s="20" t="s">
        <v>573</v>
      </c>
      <c r="AD203" s="22">
        <v>26.67</v>
      </c>
      <c r="AE203" s="22">
        <v>1</v>
      </c>
      <c r="AF203" s="22">
        <v>1</v>
      </c>
    </row>
    <row r="204" spans="1:32" s="19" customFormat="1" ht="18" customHeight="1" x14ac:dyDescent="0.2">
      <c r="A204" s="20" t="s">
        <v>395</v>
      </c>
      <c r="B204" s="20" t="s">
        <v>909</v>
      </c>
      <c r="C204" s="20" t="s">
        <v>910</v>
      </c>
      <c r="D204" s="20" t="s">
        <v>398</v>
      </c>
      <c r="E204" s="20" t="s">
        <v>15</v>
      </c>
      <c r="F204" s="20" t="s">
        <v>525</v>
      </c>
      <c r="G204" s="21" t="s">
        <v>525</v>
      </c>
      <c r="H204" s="20" t="s">
        <v>452</v>
      </c>
      <c r="I204" s="22">
        <v>10</v>
      </c>
      <c r="J204" s="22">
        <v>0</v>
      </c>
      <c r="K204" s="22">
        <v>10</v>
      </c>
      <c r="L204" s="20" t="s">
        <v>429</v>
      </c>
      <c r="M204" s="20" t="s">
        <v>402</v>
      </c>
      <c r="N204" s="23">
        <v>1.5</v>
      </c>
      <c r="O204" s="23">
        <v>257</v>
      </c>
      <c r="P204" s="20" t="s">
        <v>403</v>
      </c>
      <c r="Q204" s="23">
        <v>44.333333333333336</v>
      </c>
      <c r="R204" s="24">
        <v>44.33</v>
      </c>
      <c r="S204" s="20" t="s">
        <v>404</v>
      </c>
      <c r="T204" s="25">
        <v>43411</v>
      </c>
      <c r="U204" s="25">
        <v>43553</v>
      </c>
      <c r="V204" s="25">
        <v>43553</v>
      </c>
      <c r="W204" s="26">
        <v>13</v>
      </c>
      <c r="X204" s="26">
        <v>3</v>
      </c>
      <c r="Y204" s="27">
        <v>2019</v>
      </c>
      <c r="Z204" s="20" t="s">
        <v>911</v>
      </c>
      <c r="AA204" s="20" t="s">
        <v>912</v>
      </c>
      <c r="AB204" s="20" t="s">
        <v>567</v>
      </c>
      <c r="AC204" s="20" t="s">
        <v>568</v>
      </c>
      <c r="AD204" s="22">
        <v>44.33</v>
      </c>
      <c r="AE204" s="22">
        <v>1</v>
      </c>
      <c r="AF204" s="22">
        <v>1</v>
      </c>
    </row>
    <row r="205" spans="1:32" s="19" customFormat="1" ht="18" customHeight="1" x14ac:dyDescent="0.2">
      <c r="A205" s="20" t="s">
        <v>395</v>
      </c>
      <c r="B205" s="20" t="s">
        <v>913</v>
      </c>
      <c r="C205" s="20" t="s">
        <v>914</v>
      </c>
      <c r="D205" s="20" t="s">
        <v>398</v>
      </c>
      <c r="E205" s="20" t="s">
        <v>44</v>
      </c>
      <c r="F205" s="20" t="s">
        <v>448</v>
      </c>
      <c r="G205" s="21" t="s">
        <v>448</v>
      </c>
      <c r="H205" s="20" t="s">
        <v>400</v>
      </c>
      <c r="I205" s="22">
        <v>52</v>
      </c>
      <c r="J205" s="22">
        <v>0</v>
      </c>
      <c r="K205" s="22">
        <v>52</v>
      </c>
      <c r="L205" s="20" t="s">
        <v>401</v>
      </c>
      <c r="M205" s="20" t="s">
        <v>402</v>
      </c>
      <c r="N205" s="23">
        <v>1</v>
      </c>
      <c r="O205" s="23">
        <v>28</v>
      </c>
      <c r="P205" s="20" t="s">
        <v>403</v>
      </c>
      <c r="Q205" s="23">
        <v>25.266666666666666</v>
      </c>
      <c r="R205" s="24">
        <v>25.27</v>
      </c>
      <c r="S205" s="20" t="s">
        <v>404</v>
      </c>
      <c r="T205" s="25"/>
      <c r="U205" s="25">
        <v>43553</v>
      </c>
      <c r="V205" s="25">
        <v>43553</v>
      </c>
      <c r="W205" s="26">
        <v>13</v>
      </c>
      <c r="X205" s="26">
        <v>3</v>
      </c>
      <c r="Y205" s="27">
        <v>2019</v>
      </c>
      <c r="Z205" s="20" t="s">
        <v>911</v>
      </c>
      <c r="AA205" s="20" t="s">
        <v>912</v>
      </c>
      <c r="AB205" s="20" t="s">
        <v>592</v>
      </c>
      <c r="AC205" s="20" t="s">
        <v>593</v>
      </c>
      <c r="AD205" s="22">
        <v>25.27</v>
      </c>
      <c r="AE205" s="22">
        <v>1</v>
      </c>
      <c r="AF205" s="22">
        <v>1</v>
      </c>
    </row>
    <row r="206" spans="1:32" s="19" customFormat="1" ht="18" customHeight="1" x14ac:dyDescent="0.2">
      <c r="A206" s="20" t="s">
        <v>395</v>
      </c>
      <c r="B206" s="20" t="s">
        <v>915</v>
      </c>
      <c r="C206" s="20" t="s">
        <v>916</v>
      </c>
      <c r="D206" s="20" t="s">
        <v>398</v>
      </c>
      <c r="E206" s="20" t="s">
        <v>26</v>
      </c>
      <c r="F206" s="20" t="s">
        <v>663</v>
      </c>
      <c r="G206" s="21" t="e">
        <v>#N/A</v>
      </c>
      <c r="H206" s="20" t="s">
        <v>499</v>
      </c>
      <c r="I206" s="22">
        <v>150</v>
      </c>
      <c r="J206" s="22">
        <v>0</v>
      </c>
      <c r="K206" s="22">
        <v>148</v>
      </c>
      <c r="L206" s="20" t="s">
        <v>420</v>
      </c>
      <c r="M206" s="20" t="s">
        <v>402</v>
      </c>
      <c r="N206" s="23">
        <v>1</v>
      </c>
      <c r="O206" s="23">
        <v>11</v>
      </c>
      <c r="P206" s="20" t="s">
        <v>403</v>
      </c>
      <c r="Q206" s="23">
        <v>28.5</v>
      </c>
      <c r="R206" s="24">
        <v>28.5</v>
      </c>
      <c r="S206" s="20" t="s">
        <v>404</v>
      </c>
      <c r="T206" s="25"/>
      <c r="U206" s="25">
        <v>43553</v>
      </c>
      <c r="V206" s="25">
        <v>43553</v>
      </c>
      <c r="W206" s="26">
        <v>13</v>
      </c>
      <c r="X206" s="26">
        <v>3</v>
      </c>
      <c r="Y206" s="27">
        <v>2019</v>
      </c>
      <c r="Z206" s="20" t="s">
        <v>911</v>
      </c>
      <c r="AA206" s="20" t="s">
        <v>912</v>
      </c>
      <c r="AB206" s="20" t="s">
        <v>572</v>
      </c>
      <c r="AC206" s="20" t="s">
        <v>573</v>
      </c>
      <c r="AD206" s="22">
        <v>28.5</v>
      </c>
      <c r="AE206" s="22">
        <v>1</v>
      </c>
      <c r="AF206" s="22">
        <v>1</v>
      </c>
    </row>
    <row r="207" spans="1:32" s="19" customFormat="1" ht="18" customHeight="1" x14ac:dyDescent="0.2">
      <c r="A207" s="20" t="s">
        <v>395</v>
      </c>
      <c r="B207" s="20" t="s">
        <v>917</v>
      </c>
      <c r="C207" s="20" t="s">
        <v>918</v>
      </c>
      <c r="D207" s="20" t="s">
        <v>398</v>
      </c>
      <c r="E207" s="20" t="s">
        <v>31</v>
      </c>
      <c r="F207" s="20" t="s">
        <v>919</v>
      </c>
      <c r="G207" s="21" t="e">
        <v>#N/A</v>
      </c>
      <c r="H207" s="20" t="s">
        <v>920</v>
      </c>
      <c r="I207" s="22">
        <v>5</v>
      </c>
      <c r="J207" s="22">
        <v>0</v>
      </c>
      <c r="K207" s="22">
        <v>5</v>
      </c>
      <c r="L207" s="20" t="s">
        <v>429</v>
      </c>
      <c r="M207" s="20" t="s">
        <v>402</v>
      </c>
      <c r="N207" s="23">
        <v>1.5</v>
      </c>
      <c r="O207" s="23">
        <v>162</v>
      </c>
      <c r="P207" s="20" t="s">
        <v>403</v>
      </c>
      <c r="Q207" s="23">
        <v>15</v>
      </c>
      <c r="R207" s="24">
        <v>15</v>
      </c>
      <c r="S207" s="20" t="s">
        <v>404</v>
      </c>
      <c r="T207" s="25">
        <v>43538</v>
      </c>
      <c r="U207" s="25">
        <v>43551</v>
      </c>
      <c r="V207" s="25">
        <v>43551</v>
      </c>
      <c r="W207" s="26">
        <v>13</v>
      </c>
      <c r="X207" s="26">
        <v>3</v>
      </c>
      <c r="Y207" s="27">
        <v>2019</v>
      </c>
      <c r="Z207" s="20" t="s">
        <v>911</v>
      </c>
      <c r="AA207" s="20" t="s">
        <v>912</v>
      </c>
      <c r="AB207" s="20" t="s">
        <v>572</v>
      </c>
      <c r="AC207" s="20" t="s">
        <v>573</v>
      </c>
      <c r="AD207" s="22">
        <v>15</v>
      </c>
      <c r="AE207" s="22">
        <v>1</v>
      </c>
      <c r="AF207" s="22">
        <v>1</v>
      </c>
    </row>
    <row r="208" spans="1:32" s="19" customFormat="1" ht="18" customHeight="1" x14ac:dyDescent="0.2">
      <c r="A208" s="20" t="s">
        <v>395</v>
      </c>
      <c r="B208" s="20" t="s">
        <v>921</v>
      </c>
      <c r="C208" s="20" t="s">
        <v>922</v>
      </c>
      <c r="D208" s="20" t="s">
        <v>398</v>
      </c>
      <c r="E208" s="20" t="s">
        <v>15</v>
      </c>
      <c r="F208" s="20" t="s">
        <v>525</v>
      </c>
      <c r="G208" s="21" t="s">
        <v>525</v>
      </c>
      <c r="H208" s="20" t="s">
        <v>452</v>
      </c>
      <c r="I208" s="22">
        <v>10</v>
      </c>
      <c r="J208" s="22">
        <v>0</v>
      </c>
      <c r="K208" s="22">
        <v>10</v>
      </c>
      <c r="L208" s="20" t="s">
        <v>429</v>
      </c>
      <c r="M208" s="20" t="s">
        <v>402</v>
      </c>
      <c r="N208" s="23">
        <v>1.5</v>
      </c>
      <c r="O208" s="23">
        <v>257</v>
      </c>
      <c r="P208" s="20" t="s">
        <v>403</v>
      </c>
      <c r="Q208" s="23">
        <v>44.333333333333336</v>
      </c>
      <c r="R208" s="24">
        <v>44.33</v>
      </c>
      <c r="S208" s="20" t="s">
        <v>404</v>
      </c>
      <c r="T208" s="25">
        <v>43481</v>
      </c>
      <c r="U208" s="25">
        <v>43551</v>
      </c>
      <c r="V208" s="25">
        <v>43551</v>
      </c>
      <c r="W208" s="26">
        <v>13</v>
      </c>
      <c r="X208" s="26">
        <v>3</v>
      </c>
      <c r="Y208" s="27">
        <v>2019</v>
      </c>
      <c r="Z208" s="20" t="s">
        <v>911</v>
      </c>
      <c r="AA208" s="20" t="s">
        <v>912</v>
      </c>
      <c r="AB208" s="20" t="s">
        <v>567</v>
      </c>
      <c r="AC208" s="20" t="s">
        <v>568</v>
      </c>
      <c r="AD208" s="22">
        <v>44.33</v>
      </c>
      <c r="AE208" s="22">
        <v>1</v>
      </c>
      <c r="AF208" s="22">
        <v>1</v>
      </c>
    </row>
    <row r="209" spans="1:32" s="19" customFormat="1" ht="18" customHeight="1" x14ac:dyDescent="0.2">
      <c r="A209" s="20" t="s">
        <v>395</v>
      </c>
      <c r="B209" s="20" t="s">
        <v>923</v>
      </c>
      <c r="C209" s="20" t="s">
        <v>924</v>
      </c>
      <c r="D209" s="20" t="s">
        <v>398</v>
      </c>
      <c r="E209" s="20" t="s">
        <v>26</v>
      </c>
      <c r="F209" s="20" t="s">
        <v>663</v>
      </c>
      <c r="G209" s="21" t="e">
        <v>#N/A</v>
      </c>
      <c r="H209" s="20" t="s">
        <v>499</v>
      </c>
      <c r="I209" s="22">
        <v>110</v>
      </c>
      <c r="J209" s="22">
        <v>0</v>
      </c>
      <c r="K209" s="22">
        <v>110</v>
      </c>
      <c r="L209" s="20" t="s">
        <v>420</v>
      </c>
      <c r="M209" s="20" t="s">
        <v>402</v>
      </c>
      <c r="N209" s="23">
        <v>1</v>
      </c>
      <c r="O209" s="23">
        <v>11</v>
      </c>
      <c r="P209" s="20" t="s">
        <v>403</v>
      </c>
      <c r="Q209" s="23">
        <v>21.166666666666668</v>
      </c>
      <c r="R209" s="24">
        <v>21.17</v>
      </c>
      <c r="S209" s="20" t="s">
        <v>404</v>
      </c>
      <c r="T209" s="25"/>
      <c r="U209" s="25">
        <v>43551</v>
      </c>
      <c r="V209" s="25">
        <v>43551</v>
      </c>
      <c r="W209" s="26">
        <v>13</v>
      </c>
      <c r="X209" s="26">
        <v>3</v>
      </c>
      <c r="Y209" s="27">
        <v>2019</v>
      </c>
      <c r="Z209" s="20" t="s">
        <v>911</v>
      </c>
      <c r="AA209" s="20" t="s">
        <v>912</v>
      </c>
      <c r="AB209" s="20" t="s">
        <v>572</v>
      </c>
      <c r="AC209" s="20" t="s">
        <v>573</v>
      </c>
      <c r="AD209" s="22">
        <v>21.17</v>
      </c>
      <c r="AE209" s="22">
        <v>1</v>
      </c>
      <c r="AF209" s="22">
        <v>1</v>
      </c>
    </row>
    <row r="210" spans="1:32" s="19" customFormat="1" ht="18" customHeight="1" x14ac:dyDescent="0.2">
      <c r="A210" s="20" t="s">
        <v>395</v>
      </c>
      <c r="B210" s="20" t="s">
        <v>925</v>
      </c>
      <c r="C210" s="20" t="s">
        <v>926</v>
      </c>
      <c r="D210" s="20" t="s">
        <v>398</v>
      </c>
      <c r="E210" s="20" t="s">
        <v>31</v>
      </c>
      <c r="F210" s="20" t="s">
        <v>919</v>
      </c>
      <c r="G210" s="21" t="e">
        <v>#N/A</v>
      </c>
      <c r="H210" s="20" t="s">
        <v>920</v>
      </c>
      <c r="I210" s="22">
        <v>10</v>
      </c>
      <c r="J210" s="22">
        <v>0</v>
      </c>
      <c r="K210" s="22">
        <v>10</v>
      </c>
      <c r="L210" s="20" t="s">
        <v>429</v>
      </c>
      <c r="M210" s="20" t="s">
        <v>402</v>
      </c>
      <c r="N210" s="23">
        <v>1.5</v>
      </c>
      <c r="O210" s="23">
        <v>162</v>
      </c>
      <c r="P210" s="20" t="s">
        <v>403</v>
      </c>
      <c r="Q210" s="23">
        <v>28.5</v>
      </c>
      <c r="R210" s="24">
        <v>28.5</v>
      </c>
      <c r="S210" s="20" t="s">
        <v>404</v>
      </c>
      <c r="T210" s="25">
        <v>43454</v>
      </c>
      <c r="U210" s="25">
        <v>43547</v>
      </c>
      <c r="V210" s="25">
        <v>43547</v>
      </c>
      <c r="W210" s="26">
        <v>12</v>
      </c>
      <c r="X210" s="26">
        <v>3</v>
      </c>
      <c r="Y210" s="27">
        <v>2019</v>
      </c>
      <c r="Z210" s="20" t="s">
        <v>406</v>
      </c>
      <c r="AA210" s="20" t="s">
        <v>912</v>
      </c>
      <c r="AB210" s="20" t="s">
        <v>572</v>
      </c>
      <c r="AC210" s="20" t="s">
        <v>573</v>
      </c>
      <c r="AD210" s="22">
        <v>28.5</v>
      </c>
      <c r="AE210" s="22">
        <v>1</v>
      </c>
      <c r="AF210" s="22">
        <v>1</v>
      </c>
    </row>
    <row r="211" spans="1:32" s="19" customFormat="1" ht="18" customHeight="1" x14ac:dyDescent="0.2">
      <c r="A211" s="20" t="s">
        <v>395</v>
      </c>
      <c r="B211" s="20" t="s">
        <v>927</v>
      </c>
      <c r="C211" s="20" t="s">
        <v>928</v>
      </c>
      <c r="D211" s="20" t="s">
        <v>398</v>
      </c>
      <c r="E211" s="20" t="s">
        <v>31</v>
      </c>
      <c r="F211" s="20" t="s">
        <v>919</v>
      </c>
      <c r="G211" s="21" t="e">
        <v>#N/A</v>
      </c>
      <c r="H211" s="20" t="s">
        <v>920</v>
      </c>
      <c r="I211" s="22">
        <v>10</v>
      </c>
      <c r="J211" s="22">
        <v>0</v>
      </c>
      <c r="K211" s="22">
        <v>10</v>
      </c>
      <c r="L211" s="20" t="s">
        <v>429</v>
      </c>
      <c r="M211" s="20" t="s">
        <v>402</v>
      </c>
      <c r="N211" s="23">
        <v>1.5</v>
      </c>
      <c r="O211" s="23">
        <v>162</v>
      </c>
      <c r="P211" s="20" t="s">
        <v>403</v>
      </c>
      <c r="Q211" s="23">
        <v>28.5</v>
      </c>
      <c r="R211" s="24">
        <v>28.5</v>
      </c>
      <c r="S211" s="20" t="s">
        <v>404</v>
      </c>
      <c r="T211" s="25">
        <v>43452</v>
      </c>
      <c r="U211" s="25">
        <v>43545</v>
      </c>
      <c r="V211" s="25">
        <v>43545</v>
      </c>
      <c r="W211" s="26">
        <v>12</v>
      </c>
      <c r="X211" s="26">
        <v>3</v>
      </c>
      <c r="Y211" s="27">
        <v>2019</v>
      </c>
      <c r="Z211" s="20" t="s">
        <v>406</v>
      </c>
      <c r="AA211" s="20" t="s">
        <v>912</v>
      </c>
      <c r="AB211" s="20" t="s">
        <v>572</v>
      </c>
      <c r="AC211" s="20" t="s">
        <v>573</v>
      </c>
      <c r="AD211" s="22">
        <v>28.5</v>
      </c>
      <c r="AE211" s="22">
        <v>1</v>
      </c>
      <c r="AF211" s="22">
        <v>1</v>
      </c>
    </row>
    <row r="212" spans="1:32" s="19" customFormat="1" ht="18" customHeight="1" x14ac:dyDescent="0.2">
      <c r="A212" s="20" t="s">
        <v>395</v>
      </c>
      <c r="B212" s="20" t="s">
        <v>929</v>
      </c>
      <c r="C212" s="20" t="s">
        <v>930</v>
      </c>
      <c r="D212" s="20" t="s">
        <v>398</v>
      </c>
      <c r="E212" s="20" t="s">
        <v>11</v>
      </c>
      <c r="F212" s="20" t="s">
        <v>549</v>
      </c>
      <c r="G212" s="21" t="s">
        <v>549</v>
      </c>
      <c r="H212" s="20" t="s">
        <v>452</v>
      </c>
      <c r="I212" s="22">
        <v>10</v>
      </c>
      <c r="J212" s="22">
        <v>0</v>
      </c>
      <c r="K212" s="22">
        <v>10</v>
      </c>
      <c r="L212" s="20" t="s">
        <v>420</v>
      </c>
      <c r="M212" s="20" t="s">
        <v>402</v>
      </c>
      <c r="N212" s="23">
        <v>1.5</v>
      </c>
      <c r="O212" s="23">
        <v>259</v>
      </c>
      <c r="P212" s="20" t="s">
        <v>403</v>
      </c>
      <c r="Q212" s="23">
        <v>44.666666666666664</v>
      </c>
      <c r="R212" s="24">
        <v>44.67</v>
      </c>
      <c r="S212" s="20" t="s">
        <v>404</v>
      </c>
      <c r="T212" s="25">
        <v>43481</v>
      </c>
      <c r="U212" s="25">
        <v>43543</v>
      </c>
      <c r="V212" s="25">
        <v>43543</v>
      </c>
      <c r="W212" s="26">
        <v>12</v>
      </c>
      <c r="X212" s="26">
        <v>3</v>
      </c>
      <c r="Y212" s="27">
        <v>2019</v>
      </c>
      <c r="Z212" s="20" t="s">
        <v>406</v>
      </c>
      <c r="AA212" s="20" t="s">
        <v>912</v>
      </c>
      <c r="AB212" s="20" t="s">
        <v>567</v>
      </c>
      <c r="AC212" s="20" t="s">
        <v>568</v>
      </c>
      <c r="AD212" s="22">
        <v>44.67</v>
      </c>
      <c r="AE212" s="22">
        <v>1</v>
      </c>
      <c r="AF212" s="22">
        <v>1</v>
      </c>
    </row>
    <row r="213" spans="1:32" s="19" customFormat="1" ht="18" customHeight="1" x14ac:dyDescent="0.2">
      <c r="A213" s="20" t="s">
        <v>395</v>
      </c>
      <c r="B213" s="20" t="s">
        <v>931</v>
      </c>
      <c r="C213" s="20" t="s">
        <v>932</v>
      </c>
      <c r="D213" s="20" t="s">
        <v>398</v>
      </c>
      <c r="E213" s="20" t="s">
        <v>59</v>
      </c>
      <c r="F213" s="20" t="s">
        <v>445</v>
      </c>
      <c r="G213" s="21" t="s">
        <v>445</v>
      </c>
      <c r="H213" s="20" t="s">
        <v>400</v>
      </c>
      <c r="I213" s="22">
        <v>9</v>
      </c>
      <c r="J213" s="22">
        <v>0</v>
      </c>
      <c r="K213" s="22">
        <v>9</v>
      </c>
      <c r="L213" s="20" t="s">
        <v>434</v>
      </c>
      <c r="M213" s="20" t="s">
        <v>402</v>
      </c>
      <c r="N213" s="23">
        <v>1</v>
      </c>
      <c r="O213" s="23">
        <v>33</v>
      </c>
      <c r="P213" s="20" t="s">
        <v>403</v>
      </c>
      <c r="Q213" s="23">
        <v>5.95</v>
      </c>
      <c r="R213" s="24">
        <v>5.95</v>
      </c>
      <c r="S213" s="20" t="s">
        <v>404</v>
      </c>
      <c r="T213" s="25"/>
      <c r="U213" s="25">
        <v>43543</v>
      </c>
      <c r="V213" s="25">
        <v>43543</v>
      </c>
      <c r="W213" s="26">
        <v>12</v>
      </c>
      <c r="X213" s="26">
        <v>3</v>
      </c>
      <c r="Y213" s="27">
        <v>2019</v>
      </c>
      <c r="Z213" s="20" t="s">
        <v>406</v>
      </c>
      <c r="AA213" s="20" t="s">
        <v>912</v>
      </c>
      <c r="AB213" s="20" t="s">
        <v>572</v>
      </c>
      <c r="AC213" s="20" t="s">
        <v>573</v>
      </c>
      <c r="AD213" s="22">
        <v>5.95</v>
      </c>
      <c r="AE213" s="22">
        <v>1</v>
      </c>
      <c r="AF213" s="22">
        <v>1</v>
      </c>
    </row>
    <row r="214" spans="1:32" s="19" customFormat="1" ht="18" customHeight="1" x14ac:dyDescent="0.2">
      <c r="A214" s="20" t="s">
        <v>395</v>
      </c>
      <c r="B214" s="20" t="s">
        <v>933</v>
      </c>
      <c r="C214" s="20" t="s">
        <v>934</v>
      </c>
      <c r="D214" s="20" t="s">
        <v>398</v>
      </c>
      <c r="E214" s="20" t="s">
        <v>43</v>
      </c>
      <c r="F214" s="20" t="s">
        <v>448</v>
      </c>
      <c r="G214" s="21" t="s">
        <v>448</v>
      </c>
      <c r="H214" s="20" t="s">
        <v>400</v>
      </c>
      <c r="I214" s="22">
        <v>125</v>
      </c>
      <c r="J214" s="22">
        <v>0</v>
      </c>
      <c r="K214" s="22">
        <v>123</v>
      </c>
      <c r="L214" s="20" t="s">
        <v>401</v>
      </c>
      <c r="M214" s="20" t="s">
        <v>402</v>
      </c>
      <c r="N214" s="23">
        <v>1.5</v>
      </c>
      <c r="O214" s="23">
        <v>64</v>
      </c>
      <c r="P214" s="20" t="s">
        <v>403</v>
      </c>
      <c r="Q214" s="23">
        <v>134.83333333333334</v>
      </c>
      <c r="R214" s="24">
        <v>134.83000000000001</v>
      </c>
      <c r="S214" s="20" t="s">
        <v>404</v>
      </c>
      <c r="T214" s="25"/>
      <c r="U214" s="25">
        <v>43543</v>
      </c>
      <c r="V214" s="25">
        <v>43543</v>
      </c>
      <c r="W214" s="26">
        <v>12</v>
      </c>
      <c r="X214" s="26">
        <v>3</v>
      </c>
      <c r="Y214" s="27">
        <v>2019</v>
      </c>
      <c r="Z214" s="20" t="s">
        <v>406</v>
      </c>
      <c r="AA214" s="20" t="s">
        <v>912</v>
      </c>
      <c r="AB214" s="20" t="s">
        <v>563</v>
      </c>
      <c r="AC214" s="20" t="s">
        <v>564</v>
      </c>
      <c r="AD214" s="22">
        <v>134.83000000000001</v>
      </c>
      <c r="AE214" s="22">
        <v>1</v>
      </c>
      <c r="AF214" s="22">
        <v>1</v>
      </c>
    </row>
    <row r="215" spans="1:32" s="19" customFormat="1" ht="18" customHeight="1" x14ac:dyDescent="0.2">
      <c r="A215" s="20" t="s">
        <v>395</v>
      </c>
      <c r="B215" s="20" t="s">
        <v>935</v>
      </c>
      <c r="C215" s="20" t="s">
        <v>936</v>
      </c>
      <c r="D215" s="20" t="s">
        <v>398</v>
      </c>
      <c r="E215" s="20" t="s">
        <v>33</v>
      </c>
      <c r="F215" s="20" t="s">
        <v>482</v>
      </c>
      <c r="G215" s="21" t="s">
        <v>482</v>
      </c>
      <c r="H215" s="20" t="s">
        <v>400</v>
      </c>
      <c r="I215" s="22">
        <v>49</v>
      </c>
      <c r="J215" s="22">
        <v>0</v>
      </c>
      <c r="K215" s="22">
        <v>49</v>
      </c>
      <c r="L215" s="20" t="s">
        <v>401</v>
      </c>
      <c r="M215" s="20" t="s">
        <v>402</v>
      </c>
      <c r="N215" s="23">
        <v>1</v>
      </c>
      <c r="O215" s="23">
        <v>28</v>
      </c>
      <c r="P215" s="20" t="s">
        <v>403</v>
      </c>
      <c r="Q215" s="23">
        <v>23.866666666666667</v>
      </c>
      <c r="R215" s="24">
        <v>23.87</v>
      </c>
      <c r="S215" s="20" t="s">
        <v>404</v>
      </c>
      <c r="T215" s="25"/>
      <c r="U215" s="25">
        <v>43542</v>
      </c>
      <c r="V215" s="25">
        <v>43542</v>
      </c>
      <c r="W215" s="26">
        <v>12</v>
      </c>
      <c r="X215" s="26">
        <v>3</v>
      </c>
      <c r="Y215" s="27">
        <v>2019</v>
      </c>
      <c r="Z215" s="20" t="s">
        <v>406</v>
      </c>
      <c r="AA215" s="20" t="s">
        <v>912</v>
      </c>
      <c r="AB215" s="20" t="s">
        <v>572</v>
      </c>
      <c r="AC215" s="20" t="s">
        <v>573</v>
      </c>
      <c r="AD215" s="22">
        <v>23.87</v>
      </c>
      <c r="AE215" s="22">
        <v>1</v>
      </c>
      <c r="AF215" s="22">
        <v>1</v>
      </c>
    </row>
    <row r="216" spans="1:32" s="19" customFormat="1" ht="18" customHeight="1" x14ac:dyDescent="0.2">
      <c r="A216" s="20" t="s">
        <v>395</v>
      </c>
      <c r="B216" s="20" t="s">
        <v>937</v>
      </c>
      <c r="C216" s="20" t="s">
        <v>938</v>
      </c>
      <c r="D216" s="20" t="s">
        <v>398</v>
      </c>
      <c r="E216" s="20" t="s">
        <v>61</v>
      </c>
      <c r="F216" s="20" t="s">
        <v>445</v>
      </c>
      <c r="G216" s="21" t="s">
        <v>445</v>
      </c>
      <c r="H216" s="20" t="s">
        <v>400</v>
      </c>
      <c r="I216" s="22">
        <v>4</v>
      </c>
      <c r="J216" s="22">
        <v>0</v>
      </c>
      <c r="K216" s="22">
        <v>4</v>
      </c>
      <c r="L216" s="20" t="s">
        <v>434</v>
      </c>
      <c r="M216" s="20" t="s">
        <v>402</v>
      </c>
      <c r="N216" s="23">
        <v>1</v>
      </c>
      <c r="O216" s="23">
        <v>31</v>
      </c>
      <c r="P216" s="20" t="s">
        <v>403</v>
      </c>
      <c r="Q216" s="23">
        <v>3.0666666666666669</v>
      </c>
      <c r="R216" s="24">
        <v>3.07</v>
      </c>
      <c r="S216" s="20" t="s">
        <v>404</v>
      </c>
      <c r="T216" s="25"/>
      <c r="U216" s="25">
        <v>43539</v>
      </c>
      <c r="V216" s="25">
        <v>43539</v>
      </c>
      <c r="W216" s="26">
        <v>11</v>
      </c>
      <c r="X216" s="26">
        <v>3</v>
      </c>
      <c r="Y216" s="27">
        <v>2019</v>
      </c>
      <c r="Z216" s="20" t="s">
        <v>510</v>
      </c>
      <c r="AA216" s="20" t="s">
        <v>912</v>
      </c>
      <c r="AB216" s="20" t="s">
        <v>572</v>
      </c>
      <c r="AC216" s="20" t="s">
        <v>573</v>
      </c>
      <c r="AD216" s="22">
        <v>3.07</v>
      </c>
      <c r="AE216" s="22">
        <v>1</v>
      </c>
      <c r="AF216" s="22">
        <v>1</v>
      </c>
    </row>
    <row r="217" spans="1:32" s="19" customFormat="1" ht="18" customHeight="1" x14ac:dyDescent="0.2">
      <c r="A217" s="20" t="s">
        <v>395</v>
      </c>
      <c r="B217" s="20" t="s">
        <v>939</v>
      </c>
      <c r="C217" s="20" t="s">
        <v>940</v>
      </c>
      <c r="D217" s="20" t="s">
        <v>398</v>
      </c>
      <c r="E217" s="20" t="s">
        <v>61</v>
      </c>
      <c r="F217" s="20" t="s">
        <v>445</v>
      </c>
      <c r="G217" s="21" t="s">
        <v>445</v>
      </c>
      <c r="H217" s="20" t="s">
        <v>400</v>
      </c>
      <c r="I217" s="22">
        <v>6</v>
      </c>
      <c r="J217" s="22">
        <v>0</v>
      </c>
      <c r="K217" s="22">
        <v>6</v>
      </c>
      <c r="L217" s="20" t="s">
        <v>434</v>
      </c>
      <c r="M217" s="20" t="s">
        <v>402</v>
      </c>
      <c r="N217" s="23">
        <v>1</v>
      </c>
      <c r="O217" s="23">
        <v>31</v>
      </c>
      <c r="P217" s="20" t="s">
        <v>403</v>
      </c>
      <c r="Q217" s="23">
        <v>4.0999999999999996</v>
      </c>
      <c r="R217" s="24">
        <v>4.0999999999999996</v>
      </c>
      <c r="S217" s="20" t="s">
        <v>404</v>
      </c>
      <c r="T217" s="25"/>
      <c r="U217" s="25">
        <v>43539</v>
      </c>
      <c r="V217" s="25">
        <v>43539</v>
      </c>
      <c r="W217" s="26">
        <v>11</v>
      </c>
      <c r="X217" s="26">
        <v>3</v>
      </c>
      <c r="Y217" s="27">
        <v>2019</v>
      </c>
      <c r="Z217" s="20" t="s">
        <v>510</v>
      </c>
      <c r="AA217" s="20" t="s">
        <v>912</v>
      </c>
      <c r="AB217" s="20" t="s">
        <v>572</v>
      </c>
      <c r="AC217" s="20" t="s">
        <v>573</v>
      </c>
      <c r="AD217" s="22">
        <v>4.0999999999999996</v>
      </c>
      <c r="AE217" s="22">
        <v>1</v>
      </c>
      <c r="AF217" s="22">
        <v>1</v>
      </c>
    </row>
    <row r="218" spans="1:32" s="19" customFormat="1" ht="18" customHeight="1" x14ac:dyDescent="0.2">
      <c r="A218" s="20" t="s">
        <v>395</v>
      </c>
      <c r="B218" s="20" t="s">
        <v>941</v>
      </c>
      <c r="C218" s="20" t="s">
        <v>942</v>
      </c>
      <c r="D218" s="20" t="s">
        <v>398</v>
      </c>
      <c r="E218" s="20" t="s">
        <v>63</v>
      </c>
      <c r="F218" s="20" t="s">
        <v>445</v>
      </c>
      <c r="G218" s="21" t="s">
        <v>445</v>
      </c>
      <c r="H218" s="20" t="s">
        <v>400</v>
      </c>
      <c r="I218" s="22">
        <v>6</v>
      </c>
      <c r="J218" s="22">
        <v>0</v>
      </c>
      <c r="K218" s="22">
        <v>6</v>
      </c>
      <c r="L218" s="20" t="s">
        <v>434</v>
      </c>
      <c r="M218" s="20" t="s">
        <v>402</v>
      </c>
      <c r="N218" s="23">
        <v>1</v>
      </c>
      <c r="O218" s="23">
        <v>31</v>
      </c>
      <c r="P218" s="20" t="s">
        <v>403</v>
      </c>
      <c r="Q218" s="23">
        <v>4.0999999999999996</v>
      </c>
      <c r="R218" s="24">
        <v>4.0999999999999996</v>
      </c>
      <c r="S218" s="20" t="s">
        <v>404</v>
      </c>
      <c r="T218" s="25"/>
      <c r="U218" s="25">
        <v>43539</v>
      </c>
      <c r="V218" s="25">
        <v>43539</v>
      </c>
      <c r="W218" s="26">
        <v>11</v>
      </c>
      <c r="X218" s="26">
        <v>3</v>
      </c>
      <c r="Y218" s="27">
        <v>2019</v>
      </c>
      <c r="Z218" s="20" t="s">
        <v>510</v>
      </c>
      <c r="AA218" s="20" t="s">
        <v>912</v>
      </c>
      <c r="AB218" s="20" t="s">
        <v>572</v>
      </c>
      <c r="AC218" s="20" t="s">
        <v>573</v>
      </c>
      <c r="AD218" s="22">
        <v>4.0999999999999996</v>
      </c>
      <c r="AE218" s="22">
        <v>1</v>
      </c>
      <c r="AF218" s="22">
        <v>1</v>
      </c>
    </row>
    <row r="219" spans="1:32" s="19" customFormat="1" ht="18" customHeight="1" x14ac:dyDescent="0.2">
      <c r="A219" s="20" t="s">
        <v>395</v>
      </c>
      <c r="B219" s="20" t="s">
        <v>943</v>
      </c>
      <c r="C219" s="20" t="s">
        <v>944</v>
      </c>
      <c r="D219" s="20" t="s">
        <v>398</v>
      </c>
      <c r="E219" s="20" t="s">
        <v>16</v>
      </c>
      <c r="F219" s="20" t="s">
        <v>451</v>
      </c>
      <c r="G219" s="21" t="s">
        <v>451</v>
      </c>
      <c r="H219" s="20" t="s">
        <v>452</v>
      </c>
      <c r="I219" s="22">
        <v>10</v>
      </c>
      <c r="J219" s="22">
        <v>0</v>
      </c>
      <c r="K219" s="22">
        <v>10</v>
      </c>
      <c r="L219" s="20" t="s">
        <v>420</v>
      </c>
      <c r="M219" s="20" t="s">
        <v>402</v>
      </c>
      <c r="N219" s="23">
        <v>1.5</v>
      </c>
      <c r="O219" s="23">
        <v>259</v>
      </c>
      <c r="P219" s="20" t="s">
        <v>403</v>
      </c>
      <c r="Q219" s="23">
        <v>44.666666666666664</v>
      </c>
      <c r="R219" s="24">
        <v>44.67</v>
      </c>
      <c r="S219" s="20" t="s">
        <v>404</v>
      </c>
      <c r="T219" s="25">
        <v>43481</v>
      </c>
      <c r="U219" s="25">
        <v>43538</v>
      </c>
      <c r="V219" s="25">
        <v>43538</v>
      </c>
      <c r="W219" s="26">
        <v>11</v>
      </c>
      <c r="X219" s="26">
        <v>3</v>
      </c>
      <c r="Y219" s="27">
        <v>2019</v>
      </c>
      <c r="Z219" s="20" t="s">
        <v>510</v>
      </c>
      <c r="AA219" s="20" t="s">
        <v>912</v>
      </c>
      <c r="AB219" s="20" t="s">
        <v>567</v>
      </c>
      <c r="AC219" s="20" t="s">
        <v>568</v>
      </c>
      <c r="AD219" s="22">
        <v>44.67</v>
      </c>
      <c r="AE219" s="22">
        <v>1</v>
      </c>
      <c r="AF219" s="22">
        <v>1</v>
      </c>
    </row>
    <row r="220" spans="1:32" s="19" customFormat="1" ht="18" customHeight="1" x14ac:dyDescent="0.2">
      <c r="A220" s="20" t="s">
        <v>395</v>
      </c>
      <c r="B220" s="20" t="s">
        <v>945</v>
      </c>
      <c r="C220" s="20" t="s">
        <v>946</v>
      </c>
      <c r="D220" s="20" t="s">
        <v>398</v>
      </c>
      <c r="E220" s="20" t="s">
        <v>43</v>
      </c>
      <c r="F220" s="20" t="s">
        <v>448</v>
      </c>
      <c r="G220" s="21" t="s">
        <v>448</v>
      </c>
      <c r="H220" s="20" t="s">
        <v>400</v>
      </c>
      <c r="I220" s="22">
        <v>26</v>
      </c>
      <c r="J220" s="22">
        <v>0</v>
      </c>
      <c r="K220" s="22">
        <v>26</v>
      </c>
      <c r="L220" s="20" t="s">
        <v>401</v>
      </c>
      <c r="M220" s="20" t="s">
        <v>402</v>
      </c>
      <c r="N220" s="23">
        <v>1.5</v>
      </c>
      <c r="O220" s="23">
        <v>64</v>
      </c>
      <c r="P220" s="20" t="s">
        <v>403</v>
      </c>
      <c r="Q220" s="23">
        <v>29.233333333333334</v>
      </c>
      <c r="R220" s="24">
        <v>29.23</v>
      </c>
      <c r="S220" s="20" t="s">
        <v>404</v>
      </c>
      <c r="T220" s="25"/>
      <c r="U220" s="25">
        <v>43538</v>
      </c>
      <c r="V220" s="25">
        <v>43538</v>
      </c>
      <c r="W220" s="26">
        <v>11</v>
      </c>
      <c r="X220" s="26">
        <v>3</v>
      </c>
      <c r="Y220" s="27">
        <v>2019</v>
      </c>
      <c r="Z220" s="20" t="s">
        <v>510</v>
      </c>
      <c r="AA220" s="20" t="s">
        <v>912</v>
      </c>
      <c r="AB220" s="20" t="s">
        <v>572</v>
      </c>
      <c r="AC220" s="20" t="s">
        <v>573</v>
      </c>
      <c r="AD220" s="22">
        <v>29.23</v>
      </c>
      <c r="AE220" s="22">
        <v>1</v>
      </c>
      <c r="AF220" s="22">
        <v>1</v>
      </c>
    </row>
    <row r="221" spans="1:32" s="19" customFormat="1" ht="18" customHeight="1" x14ac:dyDescent="0.2">
      <c r="A221" s="20" t="s">
        <v>395</v>
      </c>
      <c r="B221" s="20" t="s">
        <v>947</v>
      </c>
      <c r="C221" s="20" t="s">
        <v>948</v>
      </c>
      <c r="D221" s="20" t="s">
        <v>398</v>
      </c>
      <c r="E221" s="20" t="s">
        <v>33</v>
      </c>
      <c r="F221" s="20" t="s">
        <v>482</v>
      </c>
      <c r="G221" s="21" t="s">
        <v>482</v>
      </c>
      <c r="H221" s="20" t="s">
        <v>400</v>
      </c>
      <c r="I221" s="22">
        <v>33</v>
      </c>
      <c r="J221" s="22">
        <v>0</v>
      </c>
      <c r="K221" s="22">
        <v>33</v>
      </c>
      <c r="L221" s="20" t="s">
        <v>401</v>
      </c>
      <c r="M221" s="20" t="s">
        <v>402</v>
      </c>
      <c r="N221" s="23">
        <v>1</v>
      </c>
      <c r="O221" s="23">
        <v>28</v>
      </c>
      <c r="P221" s="20" t="s">
        <v>403</v>
      </c>
      <c r="Q221" s="23">
        <v>16.399999999999999</v>
      </c>
      <c r="R221" s="24">
        <v>16.399999999999999</v>
      </c>
      <c r="S221" s="20" t="s">
        <v>404</v>
      </c>
      <c r="T221" s="25"/>
      <c r="U221" s="25">
        <v>43536</v>
      </c>
      <c r="V221" s="25">
        <v>43536</v>
      </c>
      <c r="W221" s="26">
        <v>11</v>
      </c>
      <c r="X221" s="26">
        <v>3</v>
      </c>
      <c r="Y221" s="27">
        <v>2019</v>
      </c>
      <c r="Z221" s="20" t="s">
        <v>510</v>
      </c>
      <c r="AA221" s="20" t="s">
        <v>912</v>
      </c>
      <c r="AB221" s="20" t="s">
        <v>572</v>
      </c>
      <c r="AC221" s="20" t="s">
        <v>573</v>
      </c>
      <c r="AD221" s="22">
        <v>16.399999999999999</v>
      </c>
      <c r="AE221" s="22">
        <v>1</v>
      </c>
      <c r="AF221" s="22">
        <v>1</v>
      </c>
    </row>
    <row r="222" spans="1:32" s="19" customFormat="1" ht="18" customHeight="1" x14ac:dyDescent="0.2">
      <c r="A222" s="20" t="s">
        <v>395</v>
      </c>
      <c r="B222" s="20" t="s">
        <v>949</v>
      </c>
      <c r="C222" s="20" t="s">
        <v>950</v>
      </c>
      <c r="D222" s="20" t="s">
        <v>398</v>
      </c>
      <c r="E222" s="20" t="s">
        <v>16</v>
      </c>
      <c r="F222" s="20" t="s">
        <v>451</v>
      </c>
      <c r="G222" s="21" t="s">
        <v>451</v>
      </c>
      <c r="H222" s="20" t="s">
        <v>452</v>
      </c>
      <c r="I222" s="22">
        <v>10</v>
      </c>
      <c r="J222" s="22">
        <v>0</v>
      </c>
      <c r="K222" s="22">
        <v>10</v>
      </c>
      <c r="L222" s="20" t="s">
        <v>420</v>
      </c>
      <c r="M222" s="20" t="s">
        <v>402</v>
      </c>
      <c r="N222" s="23">
        <v>1.5</v>
      </c>
      <c r="O222" s="23">
        <v>259</v>
      </c>
      <c r="P222" s="20" t="s">
        <v>403</v>
      </c>
      <c r="Q222" s="23">
        <v>44.666666666666664</v>
      </c>
      <c r="R222" s="24">
        <v>44.67</v>
      </c>
      <c r="S222" s="20" t="s">
        <v>404</v>
      </c>
      <c r="T222" s="25">
        <v>43479</v>
      </c>
      <c r="U222" s="25">
        <v>43535</v>
      </c>
      <c r="V222" s="25">
        <v>43535</v>
      </c>
      <c r="W222" s="26">
        <v>11</v>
      </c>
      <c r="X222" s="26">
        <v>3</v>
      </c>
      <c r="Y222" s="27">
        <v>2019</v>
      </c>
      <c r="Z222" s="20" t="s">
        <v>510</v>
      </c>
      <c r="AA222" s="20" t="s">
        <v>912</v>
      </c>
      <c r="AB222" s="20" t="s">
        <v>567</v>
      </c>
      <c r="AC222" s="20" t="s">
        <v>568</v>
      </c>
      <c r="AD222" s="22">
        <v>44.67</v>
      </c>
      <c r="AE222" s="22">
        <v>1</v>
      </c>
      <c r="AF222" s="22">
        <v>1</v>
      </c>
    </row>
    <row r="223" spans="1:32" s="19" customFormat="1" ht="18" customHeight="1" x14ac:dyDescent="0.2">
      <c r="A223" s="20" t="s">
        <v>395</v>
      </c>
      <c r="B223" s="20" t="s">
        <v>951</v>
      </c>
      <c r="C223" s="20" t="s">
        <v>952</v>
      </c>
      <c r="D223" s="20" t="s">
        <v>398</v>
      </c>
      <c r="E223" s="20" t="s">
        <v>22</v>
      </c>
      <c r="F223" s="20" t="s">
        <v>498</v>
      </c>
      <c r="G223" s="21" t="s">
        <v>498</v>
      </c>
      <c r="H223" s="20" t="s">
        <v>499</v>
      </c>
      <c r="I223" s="22">
        <v>134</v>
      </c>
      <c r="J223" s="22">
        <v>0</v>
      </c>
      <c r="K223" s="22">
        <v>134</v>
      </c>
      <c r="L223" s="20" t="s">
        <v>420</v>
      </c>
      <c r="M223" s="20" t="s">
        <v>402</v>
      </c>
      <c r="N223" s="23">
        <v>1.5</v>
      </c>
      <c r="O223" s="23">
        <v>46</v>
      </c>
      <c r="P223" s="20" t="s">
        <v>403</v>
      </c>
      <c r="Q223" s="23">
        <v>104.23333333333333</v>
      </c>
      <c r="R223" s="24">
        <v>104.23</v>
      </c>
      <c r="S223" s="20" t="s">
        <v>404</v>
      </c>
      <c r="T223" s="25">
        <v>43546</v>
      </c>
      <c r="U223" s="25">
        <v>43533</v>
      </c>
      <c r="V223" s="25">
        <v>43533</v>
      </c>
      <c r="W223" s="26">
        <v>10</v>
      </c>
      <c r="X223" s="26">
        <v>3</v>
      </c>
      <c r="Y223" s="27">
        <v>2019</v>
      </c>
      <c r="Z223" s="20" t="s">
        <v>551</v>
      </c>
      <c r="AA223" s="20" t="s">
        <v>912</v>
      </c>
      <c r="AB223" s="20" t="s">
        <v>572</v>
      </c>
      <c r="AC223" s="20" t="s">
        <v>573</v>
      </c>
      <c r="AD223" s="22">
        <v>104.23</v>
      </c>
      <c r="AE223" s="22">
        <v>1</v>
      </c>
      <c r="AF223" s="22">
        <v>1</v>
      </c>
    </row>
    <row r="224" spans="1:32" s="19" customFormat="1" ht="18" customHeight="1" x14ac:dyDescent="0.2">
      <c r="A224" s="20" t="s">
        <v>395</v>
      </c>
      <c r="B224" s="20" t="s">
        <v>953</v>
      </c>
      <c r="C224" s="20" t="s">
        <v>954</v>
      </c>
      <c r="D224" s="20" t="s">
        <v>398</v>
      </c>
      <c r="E224" s="20" t="s">
        <v>16</v>
      </c>
      <c r="F224" s="20" t="s">
        <v>451</v>
      </c>
      <c r="G224" s="21" t="s">
        <v>451</v>
      </c>
      <c r="H224" s="20" t="s">
        <v>452</v>
      </c>
      <c r="I224" s="22">
        <v>10</v>
      </c>
      <c r="J224" s="22">
        <v>0</v>
      </c>
      <c r="K224" s="22">
        <v>10</v>
      </c>
      <c r="L224" s="20" t="s">
        <v>420</v>
      </c>
      <c r="M224" s="20" t="s">
        <v>402</v>
      </c>
      <c r="N224" s="23">
        <v>1.5</v>
      </c>
      <c r="O224" s="23">
        <v>259</v>
      </c>
      <c r="P224" s="20" t="s">
        <v>403</v>
      </c>
      <c r="Q224" s="23">
        <v>44.666666666666664</v>
      </c>
      <c r="R224" s="24">
        <v>44.67</v>
      </c>
      <c r="S224" s="20" t="s">
        <v>404</v>
      </c>
      <c r="T224" s="25">
        <v>43479</v>
      </c>
      <c r="U224" s="25">
        <v>43531</v>
      </c>
      <c r="V224" s="25">
        <v>43531</v>
      </c>
      <c r="W224" s="26">
        <v>10</v>
      </c>
      <c r="X224" s="26">
        <v>3</v>
      </c>
      <c r="Y224" s="27">
        <v>2019</v>
      </c>
      <c r="Z224" s="20" t="s">
        <v>551</v>
      </c>
      <c r="AA224" s="20" t="s">
        <v>912</v>
      </c>
      <c r="AB224" s="20" t="s">
        <v>567</v>
      </c>
      <c r="AC224" s="20" t="s">
        <v>568</v>
      </c>
      <c r="AD224" s="22">
        <v>44.67</v>
      </c>
      <c r="AE224" s="22">
        <v>1</v>
      </c>
      <c r="AF224" s="22">
        <v>1</v>
      </c>
    </row>
    <row r="225" spans="1:32" s="19" customFormat="1" ht="18" customHeight="1" x14ac:dyDescent="0.2">
      <c r="A225" s="20" t="s">
        <v>395</v>
      </c>
      <c r="B225" s="20" t="s">
        <v>955</v>
      </c>
      <c r="C225" s="20" t="s">
        <v>956</v>
      </c>
      <c r="D225" s="20" t="s">
        <v>398</v>
      </c>
      <c r="E225" s="20" t="s">
        <v>27</v>
      </c>
      <c r="F225" s="20" t="s">
        <v>494</v>
      </c>
      <c r="G225" s="21" t="e">
        <v>#N/A</v>
      </c>
      <c r="H225" s="20" t="s">
        <v>495</v>
      </c>
      <c r="I225" s="22">
        <v>6</v>
      </c>
      <c r="J225" s="22">
        <v>0</v>
      </c>
      <c r="K225" s="22">
        <v>6</v>
      </c>
      <c r="L225" s="20" t="s">
        <v>434</v>
      </c>
      <c r="M225" s="20" t="s">
        <v>402</v>
      </c>
      <c r="N225" s="23">
        <v>1</v>
      </c>
      <c r="O225" s="23">
        <v>48</v>
      </c>
      <c r="P225" s="20" t="s">
        <v>403</v>
      </c>
      <c r="Q225" s="23">
        <v>5.8</v>
      </c>
      <c r="R225" s="24">
        <v>5.8</v>
      </c>
      <c r="S225" s="20" t="s">
        <v>404</v>
      </c>
      <c r="T225" s="25">
        <v>43490</v>
      </c>
      <c r="U225" s="25">
        <v>43525</v>
      </c>
      <c r="V225" s="25">
        <v>43525</v>
      </c>
      <c r="W225" s="26">
        <v>9</v>
      </c>
      <c r="X225" s="26">
        <v>3</v>
      </c>
      <c r="Y225" s="27">
        <v>2019</v>
      </c>
      <c r="Z225" s="20" t="s">
        <v>631</v>
      </c>
      <c r="AA225" s="20" t="s">
        <v>912</v>
      </c>
      <c r="AB225" s="20" t="s">
        <v>572</v>
      </c>
      <c r="AC225" s="20" t="s">
        <v>573</v>
      </c>
      <c r="AD225" s="22">
        <v>5.8</v>
      </c>
      <c r="AE225" s="22">
        <v>1</v>
      </c>
      <c r="AF225" s="22">
        <v>1</v>
      </c>
    </row>
    <row r="226" spans="1:32" s="19" customFormat="1" ht="18" customHeight="1" x14ac:dyDescent="0.2">
      <c r="A226" s="20" t="s">
        <v>395</v>
      </c>
      <c r="B226" s="20" t="s">
        <v>957</v>
      </c>
      <c r="C226" s="20" t="s">
        <v>958</v>
      </c>
      <c r="D226" s="20" t="s">
        <v>398</v>
      </c>
      <c r="E226" s="20" t="s">
        <v>17</v>
      </c>
      <c r="F226" s="20" t="s">
        <v>437</v>
      </c>
      <c r="G226" s="21" t="s">
        <v>437</v>
      </c>
      <c r="H226" s="20" t="s">
        <v>412</v>
      </c>
      <c r="I226" s="22">
        <v>20</v>
      </c>
      <c r="J226" s="22">
        <v>0</v>
      </c>
      <c r="K226" s="22">
        <v>20</v>
      </c>
      <c r="L226" s="20" t="s">
        <v>438</v>
      </c>
      <c r="M226" s="20" t="s">
        <v>402</v>
      </c>
      <c r="N226" s="23">
        <v>1.5</v>
      </c>
      <c r="O226" s="23">
        <v>122</v>
      </c>
      <c r="P226" s="20" t="s">
        <v>403</v>
      </c>
      <c r="Q226" s="23">
        <v>42.166666666666664</v>
      </c>
      <c r="R226" s="24">
        <v>42.17</v>
      </c>
      <c r="S226" s="20" t="s">
        <v>404</v>
      </c>
      <c r="T226" s="25">
        <v>43462</v>
      </c>
      <c r="U226" s="25">
        <v>43517</v>
      </c>
      <c r="V226" s="25">
        <v>43517</v>
      </c>
      <c r="W226" s="26">
        <v>8</v>
      </c>
      <c r="X226" s="26">
        <v>2</v>
      </c>
      <c r="Y226" s="27">
        <v>2019</v>
      </c>
      <c r="Z226" s="20" t="s">
        <v>674</v>
      </c>
      <c r="AA226" s="20" t="s">
        <v>959</v>
      </c>
      <c r="AB226" s="20" t="s">
        <v>567</v>
      </c>
      <c r="AC226" s="20" t="s">
        <v>568</v>
      </c>
      <c r="AD226" s="22">
        <v>42.17</v>
      </c>
      <c r="AE226" s="22">
        <v>1</v>
      </c>
      <c r="AF226" s="22">
        <v>1</v>
      </c>
    </row>
    <row r="227" spans="1:32" s="19" customFormat="1" ht="18" customHeight="1" x14ac:dyDescent="0.2">
      <c r="A227" s="20" t="s">
        <v>395</v>
      </c>
      <c r="B227" s="20" t="s">
        <v>960</v>
      </c>
      <c r="C227" s="20" t="s">
        <v>961</v>
      </c>
      <c r="D227" s="20" t="s">
        <v>398</v>
      </c>
      <c r="E227" s="20" t="s">
        <v>17</v>
      </c>
      <c r="F227" s="20" t="s">
        <v>437</v>
      </c>
      <c r="G227" s="21" t="s">
        <v>437</v>
      </c>
      <c r="H227" s="20" t="s">
        <v>412</v>
      </c>
      <c r="I227" s="22">
        <v>20</v>
      </c>
      <c r="J227" s="22">
        <v>0</v>
      </c>
      <c r="K227" s="22">
        <v>20</v>
      </c>
      <c r="L227" s="20" t="s">
        <v>438</v>
      </c>
      <c r="M227" s="20" t="s">
        <v>402</v>
      </c>
      <c r="N227" s="23">
        <v>1.5</v>
      </c>
      <c r="O227" s="23">
        <v>122</v>
      </c>
      <c r="P227" s="20" t="s">
        <v>403</v>
      </c>
      <c r="Q227" s="23">
        <v>42.166666666666664</v>
      </c>
      <c r="R227" s="24">
        <v>42.17</v>
      </c>
      <c r="S227" s="20" t="s">
        <v>404</v>
      </c>
      <c r="T227" s="25">
        <v>43462</v>
      </c>
      <c r="U227" s="25">
        <v>43517</v>
      </c>
      <c r="V227" s="25">
        <v>43517</v>
      </c>
      <c r="W227" s="26">
        <v>8</v>
      </c>
      <c r="X227" s="26">
        <v>2</v>
      </c>
      <c r="Y227" s="27">
        <v>2019</v>
      </c>
      <c r="Z227" s="20" t="s">
        <v>674</v>
      </c>
      <c r="AA227" s="20" t="s">
        <v>959</v>
      </c>
      <c r="AB227" s="20" t="s">
        <v>567</v>
      </c>
      <c r="AC227" s="20" t="s">
        <v>568</v>
      </c>
      <c r="AD227" s="22">
        <v>42.17</v>
      </c>
      <c r="AE227" s="22">
        <v>1</v>
      </c>
      <c r="AF227" s="22">
        <v>1</v>
      </c>
    </row>
    <row r="228" spans="1:32" s="19" customFormat="1" ht="18" customHeight="1" x14ac:dyDescent="0.2">
      <c r="A228" s="20" t="s">
        <v>395</v>
      </c>
      <c r="B228" s="20" t="s">
        <v>962</v>
      </c>
      <c r="C228" s="20" t="s">
        <v>963</v>
      </c>
      <c r="D228" s="20" t="s">
        <v>398</v>
      </c>
      <c r="E228" s="20" t="s">
        <v>26</v>
      </c>
      <c r="F228" s="20" t="s">
        <v>663</v>
      </c>
      <c r="G228" s="21" t="e">
        <v>#N/A</v>
      </c>
      <c r="H228" s="20" t="s">
        <v>499</v>
      </c>
      <c r="I228" s="22">
        <v>170</v>
      </c>
      <c r="J228" s="22">
        <v>0</v>
      </c>
      <c r="K228" s="22">
        <v>150</v>
      </c>
      <c r="L228" s="20" t="s">
        <v>420</v>
      </c>
      <c r="M228" s="20" t="s">
        <v>402</v>
      </c>
      <c r="N228" s="23">
        <v>1</v>
      </c>
      <c r="O228" s="23">
        <v>11</v>
      </c>
      <c r="P228" s="20" t="s">
        <v>403</v>
      </c>
      <c r="Q228" s="23">
        <v>32.166666666666671</v>
      </c>
      <c r="R228" s="24">
        <v>32.17</v>
      </c>
      <c r="S228" s="20" t="s">
        <v>404</v>
      </c>
      <c r="T228" s="25"/>
      <c r="U228" s="25">
        <v>43510</v>
      </c>
      <c r="V228" s="25">
        <v>43510</v>
      </c>
      <c r="W228" s="26">
        <v>7</v>
      </c>
      <c r="X228" s="26">
        <v>2</v>
      </c>
      <c r="Y228" s="27">
        <v>2019</v>
      </c>
      <c r="Z228" s="20" t="s">
        <v>713</v>
      </c>
      <c r="AA228" s="20" t="s">
        <v>959</v>
      </c>
      <c r="AB228" s="20" t="s">
        <v>572</v>
      </c>
      <c r="AC228" s="20" t="s">
        <v>573</v>
      </c>
      <c r="AD228" s="22">
        <v>32.17</v>
      </c>
      <c r="AE228" s="22">
        <v>1</v>
      </c>
      <c r="AF228" s="22">
        <v>1</v>
      </c>
    </row>
    <row r="229" spans="1:32" s="19" customFormat="1" ht="18" customHeight="1" x14ac:dyDescent="0.2">
      <c r="A229" s="20" t="s">
        <v>395</v>
      </c>
      <c r="B229" s="20" t="s">
        <v>964</v>
      </c>
      <c r="C229" s="20" t="s">
        <v>965</v>
      </c>
      <c r="D229" s="20" t="s">
        <v>398</v>
      </c>
      <c r="E229" s="20" t="s">
        <v>20</v>
      </c>
      <c r="F229" s="20" t="s">
        <v>663</v>
      </c>
      <c r="G229" s="21" t="e">
        <v>#N/A</v>
      </c>
      <c r="H229" s="20" t="s">
        <v>499</v>
      </c>
      <c r="I229" s="22">
        <v>20</v>
      </c>
      <c r="J229" s="22">
        <v>0</v>
      </c>
      <c r="K229" s="22">
        <v>20</v>
      </c>
      <c r="L229" s="20" t="s">
        <v>420</v>
      </c>
      <c r="M229" s="20" t="s">
        <v>402</v>
      </c>
      <c r="N229" s="23">
        <v>1.5</v>
      </c>
      <c r="O229" s="23">
        <v>11</v>
      </c>
      <c r="P229" s="20" t="s">
        <v>403</v>
      </c>
      <c r="Q229" s="23">
        <v>5.1666666666666661</v>
      </c>
      <c r="R229" s="24">
        <v>5.17</v>
      </c>
      <c r="S229" s="20" t="s">
        <v>404</v>
      </c>
      <c r="T229" s="25"/>
      <c r="U229" s="25">
        <v>43508</v>
      </c>
      <c r="V229" s="25">
        <v>43508</v>
      </c>
      <c r="W229" s="26">
        <v>7</v>
      </c>
      <c r="X229" s="26">
        <v>2</v>
      </c>
      <c r="Y229" s="27">
        <v>2019</v>
      </c>
      <c r="Z229" s="20" t="s">
        <v>713</v>
      </c>
      <c r="AA229" s="20" t="s">
        <v>959</v>
      </c>
      <c r="AB229" s="20" t="s">
        <v>572</v>
      </c>
      <c r="AC229" s="20" t="s">
        <v>573</v>
      </c>
      <c r="AD229" s="22">
        <v>5.17</v>
      </c>
      <c r="AE229" s="22">
        <v>1</v>
      </c>
      <c r="AF229" s="22">
        <v>1</v>
      </c>
    </row>
    <row r="230" spans="1:32" s="19" customFormat="1" ht="18" customHeight="1" x14ac:dyDescent="0.2">
      <c r="A230" s="20" t="s">
        <v>395</v>
      </c>
      <c r="B230" s="20" t="s">
        <v>966</v>
      </c>
      <c r="C230" s="20" t="s">
        <v>967</v>
      </c>
      <c r="D230" s="20" t="s">
        <v>398</v>
      </c>
      <c r="E230" s="20" t="s">
        <v>20</v>
      </c>
      <c r="F230" s="20" t="s">
        <v>663</v>
      </c>
      <c r="G230" s="21" t="e">
        <v>#N/A</v>
      </c>
      <c r="H230" s="20" t="s">
        <v>499</v>
      </c>
      <c r="I230" s="22">
        <v>10</v>
      </c>
      <c r="J230" s="22">
        <v>0</v>
      </c>
      <c r="K230" s="22">
        <v>10</v>
      </c>
      <c r="L230" s="20" t="s">
        <v>420</v>
      </c>
      <c r="M230" s="20" t="s">
        <v>402</v>
      </c>
      <c r="N230" s="23">
        <v>1.5</v>
      </c>
      <c r="O230" s="23">
        <v>11</v>
      </c>
      <c r="P230" s="20" t="s">
        <v>403</v>
      </c>
      <c r="Q230" s="23">
        <v>3.333333333333333</v>
      </c>
      <c r="R230" s="24">
        <v>3.33</v>
      </c>
      <c r="S230" s="20" t="s">
        <v>404</v>
      </c>
      <c r="T230" s="25"/>
      <c r="U230" s="25">
        <v>43508</v>
      </c>
      <c r="V230" s="25">
        <v>43508</v>
      </c>
      <c r="W230" s="26">
        <v>7</v>
      </c>
      <c r="X230" s="26">
        <v>2</v>
      </c>
      <c r="Y230" s="27">
        <v>2019</v>
      </c>
      <c r="Z230" s="20" t="s">
        <v>713</v>
      </c>
      <c r="AA230" s="20" t="s">
        <v>959</v>
      </c>
      <c r="AB230" s="20" t="s">
        <v>572</v>
      </c>
      <c r="AC230" s="20" t="s">
        <v>573</v>
      </c>
      <c r="AD230" s="22">
        <v>3.33</v>
      </c>
      <c r="AE230" s="22">
        <v>1</v>
      </c>
      <c r="AF230" s="22">
        <v>1</v>
      </c>
    </row>
    <row r="231" spans="1:32" s="19" customFormat="1" ht="18" customHeight="1" x14ac:dyDescent="0.2">
      <c r="A231" s="20" t="s">
        <v>395</v>
      </c>
      <c r="B231" s="20" t="s">
        <v>968</v>
      </c>
      <c r="C231" s="20" t="s">
        <v>969</v>
      </c>
      <c r="D231" s="20" t="s">
        <v>398</v>
      </c>
      <c r="E231" s="20" t="s">
        <v>29</v>
      </c>
      <c r="F231" s="20" t="s">
        <v>522</v>
      </c>
      <c r="G231" s="21" t="s">
        <v>522</v>
      </c>
      <c r="H231" s="20" t="s">
        <v>495</v>
      </c>
      <c r="I231" s="22">
        <v>60</v>
      </c>
      <c r="J231" s="22">
        <v>0</v>
      </c>
      <c r="K231" s="22">
        <v>60</v>
      </c>
      <c r="L231" s="20" t="s">
        <v>434</v>
      </c>
      <c r="M231" s="20" t="s">
        <v>402</v>
      </c>
      <c r="N231" s="23">
        <v>1</v>
      </c>
      <c r="O231" s="23">
        <v>39</v>
      </c>
      <c r="P231" s="20" t="s">
        <v>403</v>
      </c>
      <c r="Q231" s="23">
        <v>40</v>
      </c>
      <c r="R231" s="24">
        <v>40</v>
      </c>
      <c r="S231" s="20" t="s">
        <v>404</v>
      </c>
      <c r="T231" s="25">
        <v>43480</v>
      </c>
      <c r="U231" s="25">
        <v>43507</v>
      </c>
      <c r="V231" s="25">
        <v>43507</v>
      </c>
      <c r="W231" s="26">
        <v>7</v>
      </c>
      <c r="X231" s="26">
        <v>2</v>
      </c>
      <c r="Y231" s="27">
        <v>2019</v>
      </c>
      <c r="Z231" s="20" t="s">
        <v>713</v>
      </c>
      <c r="AA231" s="20" t="s">
        <v>959</v>
      </c>
      <c r="AB231" s="20" t="s">
        <v>572</v>
      </c>
      <c r="AC231" s="20" t="s">
        <v>573</v>
      </c>
      <c r="AD231" s="22">
        <v>40</v>
      </c>
      <c r="AE231" s="22">
        <v>1</v>
      </c>
      <c r="AF231" s="22">
        <v>1</v>
      </c>
    </row>
    <row r="232" spans="1:32" s="19" customFormat="1" ht="18" customHeight="1" x14ac:dyDescent="0.2">
      <c r="A232" s="20" t="s">
        <v>395</v>
      </c>
      <c r="B232" s="20" t="s">
        <v>970</v>
      </c>
      <c r="C232" s="20" t="s">
        <v>971</v>
      </c>
      <c r="D232" s="20" t="s">
        <v>398</v>
      </c>
      <c r="E232" s="20" t="s">
        <v>29</v>
      </c>
      <c r="F232" s="20" t="s">
        <v>522</v>
      </c>
      <c r="G232" s="21" t="s">
        <v>522</v>
      </c>
      <c r="H232" s="20" t="s">
        <v>495</v>
      </c>
      <c r="I232" s="22">
        <v>60</v>
      </c>
      <c r="J232" s="22">
        <v>0</v>
      </c>
      <c r="K232" s="22">
        <v>60</v>
      </c>
      <c r="L232" s="20" t="s">
        <v>434</v>
      </c>
      <c r="M232" s="20" t="s">
        <v>402</v>
      </c>
      <c r="N232" s="23">
        <v>1</v>
      </c>
      <c r="O232" s="23">
        <v>39</v>
      </c>
      <c r="P232" s="20" t="s">
        <v>403</v>
      </c>
      <c r="Q232" s="23">
        <v>40</v>
      </c>
      <c r="R232" s="24">
        <v>40</v>
      </c>
      <c r="S232" s="20" t="s">
        <v>404</v>
      </c>
      <c r="T232" s="25">
        <v>43444</v>
      </c>
      <c r="U232" s="25">
        <v>43504</v>
      </c>
      <c r="V232" s="25">
        <v>43504</v>
      </c>
      <c r="W232" s="26">
        <v>6</v>
      </c>
      <c r="X232" s="26">
        <v>2</v>
      </c>
      <c r="Y232" s="27">
        <v>2019</v>
      </c>
      <c r="Z232" s="20" t="s">
        <v>759</v>
      </c>
      <c r="AA232" s="20" t="s">
        <v>959</v>
      </c>
      <c r="AB232" s="20" t="s">
        <v>572</v>
      </c>
      <c r="AC232" s="20" t="s">
        <v>573</v>
      </c>
      <c r="AD232" s="22">
        <v>40</v>
      </c>
      <c r="AE232" s="22">
        <v>1</v>
      </c>
      <c r="AF232" s="22">
        <v>1</v>
      </c>
    </row>
    <row r="233" spans="1:32" s="19" customFormat="1" ht="18" customHeight="1" x14ac:dyDescent="0.2">
      <c r="A233" s="20" t="s">
        <v>395</v>
      </c>
      <c r="B233" s="20" t="s">
        <v>972</v>
      </c>
      <c r="C233" s="20" t="s">
        <v>973</v>
      </c>
      <c r="D233" s="20" t="s">
        <v>398</v>
      </c>
      <c r="E233" s="20" t="s">
        <v>42</v>
      </c>
      <c r="F233" s="20" t="s">
        <v>448</v>
      </c>
      <c r="G233" s="21" t="s">
        <v>448</v>
      </c>
      <c r="H233" s="20" t="s">
        <v>400</v>
      </c>
      <c r="I233" s="22">
        <v>81</v>
      </c>
      <c r="J233" s="22">
        <v>0</v>
      </c>
      <c r="K233" s="22">
        <v>81</v>
      </c>
      <c r="L233" s="20" t="s">
        <v>429</v>
      </c>
      <c r="M233" s="20" t="s">
        <v>402</v>
      </c>
      <c r="N233" s="23">
        <v>1</v>
      </c>
      <c r="O233" s="23">
        <v>45</v>
      </c>
      <c r="P233" s="20" t="s">
        <v>403</v>
      </c>
      <c r="Q233" s="23">
        <v>61.75</v>
      </c>
      <c r="R233" s="24">
        <v>61.75</v>
      </c>
      <c r="S233" s="20" t="s">
        <v>404</v>
      </c>
      <c r="T233" s="25"/>
      <c r="U233" s="25">
        <v>43501</v>
      </c>
      <c r="V233" s="25">
        <v>43501</v>
      </c>
      <c r="W233" s="26">
        <v>6</v>
      </c>
      <c r="X233" s="26">
        <v>2</v>
      </c>
      <c r="Y233" s="27">
        <v>2019</v>
      </c>
      <c r="Z233" s="20" t="s">
        <v>759</v>
      </c>
      <c r="AA233" s="20" t="s">
        <v>959</v>
      </c>
      <c r="AB233" s="20" t="s">
        <v>572</v>
      </c>
      <c r="AC233" s="20" t="s">
        <v>573</v>
      </c>
      <c r="AD233" s="22">
        <v>61.75</v>
      </c>
      <c r="AE233" s="22">
        <v>1</v>
      </c>
      <c r="AF233" s="22">
        <v>1</v>
      </c>
    </row>
    <row r="234" spans="1:32" s="19" customFormat="1" ht="18" customHeight="1" x14ac:dyDescent="0.2">
      <c r="A234" s="20" t="s">
        <v>395</v>
      </c>
      <c r="B234" s="20" t="s">
        <v>974</v>
      </c>
      <c r="C234" s="20" t="s">
        <v>975</v>
      </c>
      <c r="D234" s="20" t="s">
        <v>398</v>
      </c>
      <c r="E234" s="20" t="s">
        <v>26</v>
      </c>
      <c r="F234" s="20" t="s">
        <v>663</v>
      </c>
      <c r="G234" s="21" t="e">
        <v>#N/A</v>
      </c>
      <c r="H234" s="20" t="s">
        <v>499</v>
      </c>
      <c r="I234" s="22">
        <v>170</v>
      </c>
      <c r="J234" s="22">
        <v>0</v>
      </c>
      <c r="K234" s="22">
        <v>169</v>
      </c>
      <c r="L234" s="20" t="s">
        <v>420</v>
      </c>
      <c r="M234" s="20" t="s">
        <v>402</v>
      </c>
      <c r="N234" s="23">
        <v>1</v>
      </c>
      <c r="O234" s="23">
        <v>11</v>
      </c>
      <c r="P234" s="20" t="s">
        <v>403</v>
      </c>
      <c r="Q234" s="23">
        <v>32.166666666666671</v>
      </c>
      <c r="R234" s="24">
        <v>32.17</v>
      </c>
      <c r="S234" s="20" t="s">
        <v>404</v>
      </c>
      <c r="T234" s="25"/>
      <c r="U234" s="25">
        <v>43496</v>
      </c>
      <c r="V234" s="25">
        <v>43496</v>
      </c>
      <c r="W234" s="26">
        <v>5</v>
      </c>
      <c r="X234" s="26">
        <v>1</v>
      </c>
      <c r="Y234" s="27">
        <v>2019</v>
      </c>
      <c r="Z234" s="20" t="s">
        <v>810</v>
      </c>
      <c r="AA234" s="20" t="s">
        <v>976</v>
      </c>
      <c r="AB234" s="20" t="s">
        <v>572</v>
      </c>
      <c r="AC234" s="20" t="s">
        <v>573</v>
      </c>
      <c r="AD234" s="22">
        <v>32.17</v>
      </c>
      <c r="AE234" s="22">
        <v>1</v>
      </c>
      <c r="AF234" s="22">
        <v>1</v>
      </c>
    </row>
    <row r="235" spans="1:32" s="19" customFormat="1" ht="18" customHeight="1" x14ac:dyDescent="0.2">
      <c r="A235" s="20" t="s">
        <v>395</v>
      </c>
      <c r="B235" s="20" t="s">
        <v>977</v>
      </c>
      <c r="C235" s="20" t="s">
        <v>978</v>
      </c>
      <c r="D235" s="20" t="s">
        <v>398</v>
      </c>
      <c r="E235" s="20" t="s">
        <v>17</v>
      </c>
      <c r="F235" s="20" t="s">
        <v>437</v>
      </c>
      <c r="G235" s="21" t="s">
        <v>437</v>
      </c>
      <c r="H235" s="20" t="s">
        <v>412</v>
      </c>
      <c r="I235" s="22">
        <v>20</v>
      </c>
      <c r="J235" s="22">
        <v>0</v>
      </c>
      <c r="K235" s="22">
        <v>20</v>
      </c>
      <c r="L235" s="20" t="s">
        <v>438</v>
      </c>
      <c r="M235" s="20" t="s">
        <v>402</v>
      </c>
      <c r="N235" s="23">
        <v>1.5</v>
      </c>
      <c r="O235" s="23">
        <v>122</v>
      </c>
      <c r="P235" s="20" t="s">
        <v>403</v>
      </c>
      <c r="Q235" s="23">
        <v>42.166666666666664</v>
      </c>
      <c r="R235" s="24">
        <v>42.17</v>
      </c>
      <c r="S235" s="20" t="s">
        <v>404</v>
      </c>
      <c r="T235" s="25">
        <v>43482</v>
      </c>
      <c r="U235" s="25">
        <v>43493</v>
      </c>
      <c r="V235" s="25">
        <v>43493</v>
      </c>
      <c r="W235" s="26">
        <v>5</v>
      </c>
      <c r="X235" s="26">
        <v>1</v>
      </c>
      <c r="Y235" s="27">
        <v>2019</v>
      </c>
      <c r="Z235" s="20" t="s">
        <v>810</v>
      </c>
      <c r="AA235" s="20" t="s">
        <v>976</v>
      </c>
      <c r="AB235" s="20" t="s">
        <v>567</v>
      </c>
      <c r="AC235" s="20" t="s">
        <v>568</v>
      </c>
      <c r="AD235" s="22">
        <v>42.17</v>
      </c>
      <c r="AE235" s="22">
        <v>1</v>
      </c>
      <c r="AF235" s="22">
        <v>1</v>
      </c>
    </row>
    <row r="236" spans="1:32" s="19" customFormat="1" ht="18" customHeight="1" x14ac:dyDescent="0.2">
      <c r="A236" s="20" t="s">
        <v>395</v>
      </c>
      <c r="B236" s="20" t="s">
        <v>979</v>
      </c>
      <c r="C236" s="20" t="s">
        <v>980</v>
      </c>
      <c r="D236" s="20" t="s">
        <v>398</v>
      </c>
      <c r="E236" s="20" t="s">
        <v>26</v>
      </c>
      <c r="F236" s="20" t="s">
        <v>663</v>
      </c>
      <c r="G236" s="21" t="e">
        <v>#N/A</v>
      </c>
      <c r="H236" s="20" t="s">
        <v>499</v>
      </c>
      <c r="I236" s="22">
        <v>170</v>
      </c>
      <c r="J236" s="22">
        <v>0</v>
      </c>
      <c r="K236" s="22">
        <v>170</v>
      </c>
      <c r="L236" s="20" t="s">
        <v>420</v>
      </c>
      <c r="M236" s="20" t="s">
        <v>402</v>
      </c>
      <c r="N236" s="23">
        <v>1</v>
      </c>
      <c r="O236" s="23">
        <v>11</v>
      </c>
      <c r="P236" s="20" t="s">
        <v>403</v>
      </c>
      <c r="Q236" s="23">
        <v>32.166666666666671</v>
      </c>
      <c r="R236" s="24">
        <v>32.17</v>
      </c>
      <c r="S236" s="20" t="s">
        <v>404</v>
      </c>
      <c r="T236" s="25"/>
      <c r="U236" s="25">
        <v>43493</v>
      </c>
      <c r="V236" s="25">
        <v>43493</v>
      </c>
      <c r="W236" s="26">
        <v>5</v>
      </c>
      <c r="X236" s="26">
        <v>1</v>
      </c>
      <c r="Y236" s="27">
        <v>2019</v>
      </c>
      <c r="Z236" s="20" t="s">
        <v>810</v>
      </c>
      <c r="AA236" s="20" t="s">
        <v>976</v>
      </c>
      <c r="AB236" s="20" t="s">
        <v>572</v>
      </c>
      <c r="AC236" s="20" t="s">
        <v>573</v>
      </c>
      <c r="AD236" s="22">
        <v>32.17</v>
      </c>
      <c r="AE236" s="22">
        <v>1</v>
      </c>
      <c r="AF236" s="22">
        <v>1</v>
      </c>
    </row>
    <row r="237" spans="1:32" s="19" customFormat="1" ht="18" customHeight="1" x14ac:dyDescent="0.2">
      <c r="A237" s="20" t="s">
        <v>395</v>
      </c>
      <c r="B237" s="20" t="s">
        <v>981</v>
      </c>
      <c r="C237" s="20" t="s">
        <v>982</v>
      </c>
      <c r="D237" s="20" t="s">
        <v>398</v>
      </c>
      <c r="E237" s="20" t="s">
        <v>70</v>
      </c>
      <c r="F237" s="20" t="s">
        <v>571</v>
      </c>
      <c r="G237" s="21" t="s">
        <v>571</v>
      </c>
      <c r="H237" s="20" t="s">
        <v>400</v>
      </c>
      <c r="I237" s="22">
        <v>5</v>
      </c>
      <c r="J237" s="22">
        <v>0</v>
      </c>
      <c r="K237" s="22">
        <v>5</v>
      </c>
      <c r="L237" s="20" t="s">
        <v>401</v>
      </c>
      <c r="M237" s="20" t="s">
        <v>402</v>
      </c>
      <c r="N237" s="23">
        <v>1.5</v>
      </c>
      <c r="O237" s="23">
        <v>180</v>
      </c>
      <c r="P237" s="20" t="s">
        <v>403</v>
      </c>
      <c r="Q237" s="23">
        <v>16.5</v>
      </c>
      <c r="R237" s="24">
        <v>16.5</v>
      </c>
      <c r="S237" s="20" t="s">
        <v>404</v>
      </c>
      <c r="T237" s="25">
        <v>43619</v>
      </c>
      <c r="U237" s="25">
        <v>43490</v>
      </c>
      <c r="V237" s="25">
        <v>43490</v>
      </c>
      <c r="W237" s="26">
        <v>4</v>
      </c>
      <c r="X237" s="26">
        <v>1</v>
      </c>
      <c r="Y237" s="27">
        <v>2019</v>
      </c>
      <c r="Z237" s="20" t="s">
        <v>854</v>
      </c>
      <c r="AA237" s="20" t="s">
        <v>976</v>
      </c>
      <c r="AB237" s="20" t="s">
        <v>572</v>
      </c>
      <c r="AC237" s="20" t="s">
        <v>573</v>
      </c>
      <c r="AD237" s="22">
        <v>16.5</v>
      </c>
      <c r="AE237" s="22">
        <v>1</v>
      </c>
      <c r="AF237" s="22">
        <v>1</v>
      </c>
    </row>
    <row r="238" spans="1:32" s="19" customFormat="1" ht="18" customHeight="1" x14ac:dyDescent="0.2">
      <c r="A238" s="20" t="s">
        <v>395</v>
      </c>
      <c r="B238" s="20" t="s">
        <v>983</v>
      </c>
      <c r="C238" s="20" t="s">
        <v>984</v>
      </c>
      <c r="D238" s="20" t="s">
        <v>398</v>
      </c>
      <c r="E238" s="20" t="s">
        <v>19</v>
      </c>
      <c r="F238" s="20" t="s">
        <v>411</v>
      </c>
      <c r="G238" s="21" t="s">
        <v>411</v>
      </c>
      <c r="H238" s="20" t="s">
        <v>412</v>
      </c>
      <c r="I238" s="22">
        <v>20</v>
      </c>
      <c r="J238" s="22">
        <v>0</v>
      </c>
      <c r="K238" s="22">
        <v>20</v>
      </c>
      <c r="L238" s="20" t="s">
        <v>413</v>
      </c>
      <c r="M238" s="20" t="s">
        <v>402</v>
      </c>
      <c r="N238" s="23">
        <v>1.5</v>
      </c>
      <c r="O238" s="23">
        <v>115</v>
      </c>
      <c r="P238" s="20" t="s">
        <v>403</v>
      </c>
      <c r="Q238" s="23">
        <v>39.833333333333336</v>
      </c>
      <c r="R238" s="24">
        <v>39.83</v>
      </c>
      <c r="S238" s="20" t="s">
        <v>404</v>
      </c>
      <c r="T238" s="25">
        <v>43439</v>
      </c>
      <c r="U238" s="25">
        <v>43489</v>
      </c>
      <c r="V238" s="25">
        <v>43489</v>
      </c>
      <c r="W238" s="26">
        <v>4</v>
      </c>
      <c r="X238" s="26">
        <v>1</v>
      </c>
      <c r="Y238" s="27">
        <v>2019</v>
      </c>
      <c r="Z238" s="20" t="s">
        <v>854</v>
      </c>
      <c r="AA238" s="20" t="s">
        <v>976</v>
      </c>
      <c r="AB238" s="20" t="s">
        <v>567</v>
      </c>
      <c r="AC238" s="20" t="s">
        <v>568</v>
      </c>
      <c r="AD238" s="22">
        <v>39.83</v>
      </c>
      <c r="AE238" s="22">
        <v>1</v>
      </c>
      <c r="AF238" s="22">
        <v>1</v>
      </c>
    </row>
    <row r="239" spans="1:32" s="19" customFormat="1" ht="18" customHeight="1" x14ac:dyDescent="0.2">
      <c r="A239" s="20" t="s">
        <v>395</v>
      </c>
      <c r="B239" s="20" t="s">
        <v>985</v>
      </c>
      <c r="C239" s="20" t="s">
        <v>986</v>
      </c>
      <c r="D239" s="20" t="s">
        <v>398</v>
      </c>
      <c r="E239" s="20" t="s">
        <v>29</v>
      </c>
      <c r="F239" s="20" t="s">
        <v>522</v>
      </c>
      <c r="G239" s="21" t="s">
        <v>522</v>
      </c>
      <c r="H239" s="20" t="s">
        <v>495</v>
      </c>
      <c r="I239" s="22">
        <v>60</v>
      </c>
      <c r="J239" s="22">
        <v>0</v>
      </c>
      <c r="K239" s="22">
        <v>60</v>
      </c>
      <c r="L239" s="20" t="s">
        <v>434</v>
      </c>
      <c r="M239" s="20" t="s">
        <v>402</v>
      </c>
      <c r="N239" s="23">
        <v>1</v>
      </c>
      <c r="O239" s="23">
        <v>39</v>
      </c>
      <c r="P239" s="20" t="s">
        <v>403</v>
      </c>
      <c r="Q239" s="23">
        <v>40</v>
      </c>
      <c r="R239" s="24">
        <v>40</v>
      </c>
      <c r="S239" s="20" t="s">
        <v>404</v>
      </c>
      <c r="T239" s="25">
        <v>43404</v>
      </c>
      <c r="U239" s="25">
        <v>43489</v>
      </c>
      <c r="V239" s="25">
        <v>43489</v>
      </c>
      <c r="W239" s="26">
        <v>4</v>
      </c>
      <c r="X239" s="26">
        <v>1</v>
      </c>
      <c r="Y239" s="27">
        <v>2019</v>
      </c>
      <c r="Z239" s="20" t="s">
        <v>854</v>
      </c>
      <c r="AA239" s="20" t="s">
        <v>976</v>
      </c>
      <c r="AB239" s="20" t="s">
        <v>572</v>
      </c>
      <c r="AC239" s="20" t="s">
        <v>573</v>
      </c>
      <c r="AD239" s="22">
        <v>40</v>
      </c>
      <c r="AE239" s="22">
        <v>1</v>
      </c>
      <c r="AF239" s="22">
        <v>1</v>
      </c>
    </row>
    <row r="240" spans="1:32" s="19" customFormat="1" ht="18" customHeight="1" x14ac:dyDescent="0.2">
      <c r="A240" s="20" t="s">
        <v>395</v>
      </c>
      <c r="B240" s="20" t="s">
        <v>987</v>
      </c>
      <c r="C240" s="20" t="s">
        <v>988</v>
      </c>
      <c r="D240" s="20" t="s">
        <v>398</v>
      </c>
      <c r="E240" s="20" t="s">
        <v>72</v>
      </c>
      <c r="F240" s="20" t="s">
        <v>571</v>
      </c>
      <c r="G240" s="21" t="s">
        <v>571</v>
      </c>
      <c r="H240" s="20" t="s">
        <v>400</v>
      </c>
      <c r="I240" s="22">
        <v>5</v>
      </c>
      <c r="J240" s="22">
        <v>0</v>
      </c>
      <c r="K240" s="22">
        <v>5</v>
      </c>
      <c r="L240" s="20" t="s">
        <v>401</v>
      </c>
      <c r="M240" s="20" t="s">
        <v>402</v>
      </c>
      <c r="N240" s="23">
        <v>1.5</v>
      </c>
      <c r="O240" s="23">
        <v>180</v>
      </c>
      <c r="P240" s="20" t="s">
        <v>403</v>
      </c>
      <c r="Q240" s="23">
        <v>16.5</v>
      </c>
      <c r="R240" s="24">
        <v>16.5</v>
      </c>
      <c r="S240" s="20" t="s">
        <v>404</v>
      </c>
      <c r="T240" s="25">
        <v>43480</v>
      </c>
      <c r="U240" s="25">
        <v>43488</v>
      </c>
      <c r="V240" s="25">
        <v>43488</v>
      </c>
      <c r="W240" s="26">
        <v>4</v>
      </c>
      <c r="X240" s="26">
        <v>1</v>
      </c>
      <c r="Y240" s="27">
        <v>2019</v>
      </c>
      <c r="Z240" s="20" t="s">
        <v>854</v>
      </c>
      <c r="AA240" s="20" t="s">
        <v>976</v>
      </c>
      <c r="AB240" s="20" t="s">
        <v>572</v>
      </c>
      <c r="AC240" s="20" t="s">
        <v>573</v>
      </c>
      <c r="AD240" s="22">
        <v>16.5</v>
      </c>
      <c r="AE240" s="22">
        <v>1</v>
      </c>
      <c r="AF240" s="22">
        <v>1</v>
      </c>
    </row>
    <row r="241" spans="1:32" s="19" customFormat="1" ht="18" customHeight="1" x14ac:dyDescent="0.2">
      <c r="A241" s="20" t="s">
        <v>395</v>
      </c>
      <c r="B241" s="20" t="s">
        <v>989</v>
      </c>
      <c r="C241" s="20" t="s">
        <v>990</v>
      </c>
      <c r="D241" s="20" t="s">
        <v>398</v>
      </c>
      <c r="E241" s="20" t="s">
        <v>19</v>
      </c>
      <c r="F241" s="20" t="s">
        <v>411</v>
      </c>
      <c r="G241" s="21" t="s">
        <v>411</v>
      </c>
      <c r="H241" s="20" t="s">
        <v>412</v>
      </c>
      <c r="I241" s="22">
        <v>20</v>
      </c>
      <c r="J241" s="22">
        <v>0</v>
      </c>
      <c r="K241" s="22">
        <v>20</v>
      </c>
      <c r="L241" s="20" t="s">
        <v>413</v>
      </c>
      <c r="M241" s="20" t="s">
        <v>402</v>
      </c>
      <c r="N241" s="23">
        <v>1.5</v>
      </c>
      <c r="O241" s="23">
        <v>115</v>
      </c>
      <c r="P241" s="20" t="s">
        <v>403</v>
      </c>
      <c r="Q241" s="23">
        <v>39.833333333333336</v>
      </c>
      <c r="R241" s="24">
        <v>39.83</v>
      </c>
      <c r="S241" s="20" t="s">
        <v>404</v>
      </c>
      <c r="T241" s="25">
        <v>43433</v>
      </c>
      <c r="U241" s="25">
        <v>43487</v>
      </c>
      <c r="V241" s="25">
        <v>43487</v>
      </c>
      <c r="W241" s="26">
        <v>4</v>
      </c>
      <c r="X241" s="26">
        <v>1</v>
      </c>
      <c r="Y241" s="27">
        <v>2019</v>
      </c>
      <c r="Z241" s="20" t="s">
        <v>854</v>
      </c>
      <c r="AA241" s="20" t="s">
        <v>976</v>
      </c>
      <c r="AB241" s="20" t="s">
        <v>567</v>
      </c>
      <c r="AC241" s="20" t="s">
        <v>568</v>
      </c>
      <c r="AD241" s="22">
        <v>39.83</v>
      </c>
      <c r="AE241" s="22">
        <v>1</v>
      </c>
      <c r="AF241" s="22">
        <v>1</v>
      </c>
    </row>
    <row r="242" spans="1:32" s="19" customFormat="1" ht="18" customHeight="1" x14ac:dyDescent="0.2">
      <c r="A242" s="20" t="s">
        <v>395</v>
      </c>
      <c r="B242" s="20" t="s">
        <v>991</v>
      </c>
      <c r="C242" s="20" t="s">
        <v>992</v>
      </c>
      <c r="D242" s="20" t="s">
        <v>398</v>
      </c>
      <c r="E242" s="20" t="s">
        <v>41</v>
      </c>
      <c r="F242" s="20" t="s">
        <v>448</v>
      </c>
      <c r="G242" s="21" t="e">
        <v>#N/A</v>
      </c>
      <c r="H242" s="20" t="s">
        <v>400</v>
      </c>
      <c r="I242" s="22">
        <v>17</v>
      </c>
      <c r="J242" s="22">
        <v>0</v>
      </c>
      <c r="K242" s="22">
        <v>17</v>
      </c>
      <c r="L242" s="20" t="s">
        <v>401</v>
      </c>
      <c r="M242" s="20" t="s">
        <v>402</v>
      </c>
      <c r="N242" s="23">
        <v>1</v>
      </c>
      <c r="O242" s="23">
        <v>50</v>
      </c>
      <c r="P242" s="20" t="s">
        <v>403</v>
      </c>
      <c r="Q242" s="23">
        <v>15.166666666666666</v>
      </c>
      <c r="R242" s="24">
        <v>15.17</v>
      </c>
      <c r="S242" s="20" t="s">
        <v>404</v>
      </c>
      <c r="T242" s="25"/>
      <c r="U242" s="25">
        <v>43483</v>
      </c>
      <c r="V242" s="25">
        <v>43483</v>
      </c>
      <c r="W242" s="26">
        <v>3</v>
      </c>
      <c r="X242" s="26">
        <v>1</v>
      </c>
      <c r="Y242" s="27">
        <v>2019</v>
      </c>
      <c r="Z242" s="20" t="s">
        <v>912</v>
      </c>
      <c r="AA242" s="20" t="s">
        <v>976</v>
      </c>
      <c r="AB242" s="20" t="s">
        <v>572</v>
      </c>
      <c r="AC242" s="20" t="s">
        <v>573</v>
      </c>
      <c r="AD242" s="22">
        <v>15.17</v>
      </c>
      <c r="AE242" s="22">
        <v>1</v>
      </c>
      <c r="AF242" s="22">
        <v>1</v>
      </c>
    </row>
    <row r="243" spans="1:32" s="19" customFormat="1" ht="18" customHeight="1" x14ac:dyDescent="0.2">
      <c r="A243" s="20" t="s">
        <v>395</v>
      </c>
      <c r="B243" s="20" t="s">
        <v>993</v>
      </c>
      <c r="C243" s="20" t="s">
        <v>994</v>
      </c>
      <c r="D243" s="20" t="s">
        <v>398</v>
      </c>
      <c r="E243" s="20" t="s">
        <v>15</v>
      </c>
      <c r="F243" s="20" t="s">
        <v>525</v>
      </c>
      <c r="G243" s="21" t="s">
        <v>525</v>
      </c>
      <c r="H243" s="20" t="s">
        <v>452</v>
      </c>
      <c r="I243" s="22">
        <v>9</v>
      </c>
      <c r="J243" s="22">
        <v>0</v>
      </c>
      <c r="K243" s="22">
        <v>9</v>
      </c>
      <c r="L243" s="20" t="s">
        <v>429</v>
      </c>
      <c r="M243" s="20" t="s">
        <v>402</v>
      </c>
      <c r="N243" s="23">
        <v>1.5</v>
      </c>
      <c r="O243" s="23">
        <v>257</v>
      </c>
      <c r="P243" s="20" t="s">
        <v>403</v>
      </c>
      <c r="Q243" s="23">
        <v>40.049999999999997</v>
      </c>
      <c r="R243" s="24">
        <v>44.33</v>
      </c>
      <c r="S243" s="20" t="s">
        <v>995</v>
      </c>
      <c r="T243" s="25">
        <v>43411</v>
      </c>
      <c r="U243" s="25">
        <v>43483</v>
      </c>
      <c r="V243" s="25">
        <v>43483</v>
      </c>
      <c r="W243" s="26">
        <v>3</v>
      </c>
      <c r="X243" s="26">
        <v>1</v>
      </c>
      <c r="Y243" s="27">
        <v>2019</v>
      </c>
      <c r="Z243" s="20" t="s">
        <v>912</v>
      </c>
      <c r="AA243" s="20" t="s">
        <v>976</v>
      </c>
      <c r="AB243" s="20" t="s">
        <v>567</v>
      </c>
      <c r="AC243" s="20" t="s">
        <v>568</v>
      </c>
      <c r="AD243" s="22">
        <v>44.33</v>
      </c>
      <c r="AE243" s="22">
        <v>1</v>
      </c>
      <c r="AF243" s="22">
        <v>1</v>
      </c>
    </row>
    <row r="244" spans="1:32" s="19" customFormat="1" ht="18" customHeight="1" x14ac:dyDescent="0.2">
      <c r="A244" s="20" t="s">
        <v>395</v>
      </c>
      <c r="B244" s="20" t="s">
        <v>996</v>
      </c>
      <c r="C244" s="20" t="s">
        <v>997</v>
      </c>
      <c r="D244" s="20" t="s">
        <v>398</v>
      </c>
      <c r="E244" s="20" t="s">
        <v>15</v>
      </c>
      <c r="F244" s="20" t="s">
        <v>525</v>
      </c>
      <c r="G244" s="21" t="s">
        <v>525</v>
      </c>
      <c r="H244" s="20" t="s">
        <v>452</v>
      </c>
      <c r="I244" s="22">
        <v>10</v>
      </c>
      <c r="J244" s="22">
        <v>0</v>
      </c>
      <c r="K244" s="22">
        <v>10</v>
      </c>
      <c r="L244" s="20" t="s">
        <v>429</v>
      </c>
      <c r="M244" s="20" t="s">
        <v>402</v>
      </c>
      <c r="N244" s="23">
        <v>1.5</v>
      </c>
      <c r="O244" s="23">
        <v>257</v>
      </c>
      <c r="P244" s="20" t="s">
        <v>403</v>
      </c>
      <c r="Q244" s="23">
        <v>44.333333333333336</v>
      </c>
      <c r="R244" s="24">
        <v>44.33</v>
      </c>
      <c r="S244" s="20" t="s">
        <v>404</v>
      </c>
      <c r="T244" s="25">
        <v>43396</v>
      </c>
      <c r="U244" s="25">
        <v>43480</v>
      </c>
      <c r="V244" s="25">
        <v>43480</v>
      </c>
      <c r="W244" s="26">
        <v>3</v>
      </c>
      <c r="X244" s="26">
        <v>1</v>
      </c>
      <c r="Y244" s="27">
        <v>2019</v>
      </c>
      <c r="Z244" s="20" t="s">
        <v>912</v>
      </c>
      <c r="AA244" s="20" t="s">
        <v>976</v>
      </c>
      <c r="AB244" s="20" t="s">
        <v>567</v>
      </c>
      <c r="AC244" s="20" t="s">
        <v>568</v>
      </c>
      <c r="AD244" s="22">
        <v>44.33</v>
      </c>
      <c r="AE244" s="22">
        <v>1</v>
      </c>
      <c r="AF244" s="22">
        <v>1</v>
      </c>
    </row>
    <row r="245" spans="1:32" s="19" customFormat="1" ht="18" customHeight="1" x14ac:dyDescent="0.2">
      <c r="A245" s="20" t="s">
        <v>395</v>
      </c>
      <c r="B245" s="20" t="s">
        <v>998</v>
      </c>
      <c r="C245" s="20" t="s">
        <v>999</v>
      </c>
      <c r="D245" s="20" t="s">
        <v>398</v>
      </c>
      <c r="E245" s="20" t="s">
        <v>43</v>
      </c>
      <c r="F245" s="20" t="s">
        <v>448</v>
      </c>
      <c r="G245" s="21" t="s">
        <v>448</v>
      </c>
      <c r="H245" s="20" t="s">
        <v>400</v>
      </c>
      <c r="I245" s="22">
        <v>53</v>
      </c>
      <c r="J245" s="22">
        <v>0</v>
      </c>
      <c r="K245" s="22">
        <v>53</v>
      </c>
      <c r="L245" s="20" t="s">
        <v>401</v>
      </c>
      <c r="M245" s="20" t="s">
        <v>402</v>
      </c>
      <c r="N245" s="23">
        <v>1.5</v>
      </c>
      <c r="O245" s="23">
        <v>64</v>
      </c>
      <c r="P245" s="20" t="s">
        <v>403</v>
      </c>
      <c r="Q245" s="23">
        <v>58.033333333333331</v>
      </c>
      <c r="R245" s="24">
        <v>58.03</v>
      </c>
      <c r="S245" s="20" t="s">
        <v>404</v>
      </c>
      <c r="T245" s="25"/>
      <c r="U245" s="25">
        <v>43480</v>
      </c>
      <c r="V245" s="25">
        <v>43480</v>
      </c>
      <c r="W245" s="26">
        <v>3</v>
      </c>
      <c r="X245" s="26">
        <v>1</v>
      </c>
      <c r="Y245" s="27">
        <v>2019</v>
      </c>
      <c r="Z245" s="20" t="s">
        <v>912</v>
      </c>
      <c r="AA245" s="20" t="s">
        <v>976</v>
      </c>
      <c r="AB245" s="20" t="s">
        <v>572</v>
      </c>
      <c r="AC245" s="20" t="s">
        <v>573</v>
      </c>
      <c r="AD245" s="22">
        <v>58.03</v>
      </c>
      <c r="AE245" s="22">
        <v>1</v>
      </c>
      <c r="AF245" s="22">
        <v>1</v>
      </c>
    </row>
    <row r="246" spans="1:32" s="19" customFormat="1" ht="18" customHeight="1" x14ac:dyDescent="0.2">
      <c r="A246" s="20" t="s">
        <v>395</v>
      </c>
      <c r="B246" s="20" t="s">
        <v>1000</v>
      </c>
      <c r="C246" s="20" t="s">
        <v>1001</v>
      </c>
      <c r="D246" s="20" t="s">
        <v>398</v>
      </c>
      <c r="E246" s="20" t="s">
        <v>66</v>
      </c>
      <c r="F246" s="20" t="s">
        <v>399</v>
      </c>
      <c r="G246" s="21" t="s">
        <v>399</v>
      </c>
      <c r="H246" s="20" t="s">
        <v>400</v>
      </c>
      <c r="I246" s="22">
        <v>24</v>
      </c>
      <c r="J246" s="22">
        <v>0</v>
      </c>
      <c r="K246" s="22">
        <v>26</v>
      </c>
      <c r="L246" s="20" t="s">
        <v>401</v>
      </c>
      <c r="M246" s="20" t="s">
        <v>402</v>
      </c>
      <c r="N246" s="23">
        <v>1.5</v>
      </c>
      <c r="O246" s="23">
        <v>50</v>
      </c>
      <c r="P246" s="20" t="s">
        <v>403</v>
      </c>
      <c r="Q246" s="23">
        <v>21.5</v>
      </c>
      <c r="R246" s="24">
        <v>21.5</v>
      </c>
      <c r="S246" s="20" t="s">
        <v>404</v>
      </c>
      <c r="T246" s="25">
        <v>43418</v>
      </c>
      <c r="U246" s="25">
        <v>43479</v>
      </c>
      <c r="V246" s="25">
        <v>43479</v>
      </c>
      <c r="W246" s="26">
        <v>3</v>
      </c>
      <c r="X246" s="26">
        <v>1</v>
      </c>
      <c r="Y246" s="27">
        <v>2019</v>
      </c>
      <c r="Z246" s="20" t="s">
        <v>912</v>
      </c>
      <c r="AA246" s="20" t="s">
        <v>976</v>
      </c>
      <c r="AB246" s="20" t="s">
        <v>572</v>
      </c>
      <c r="AC246" s="20" t="s">
        <v>573</v>
      </c>
      <c r="AD246" s="22">
        <v>21.5</v>
      </c>
      <c r="AE246" s="22">
        <v>1</v>
      </c>
      <c r="AF246" s="22">
        <v>1</v>
      </c>
    </row>
    <row r="247" spans="1:32" s="19" customFormat="1" ht="18" customHeight="1" x14ac:dyDescent="0.2">
      <c r="A247" s="20" t="s">
        <v>395</v>
      </c>
      <c r="B247" s="20" t="s">
        <v>1002</v>
      </c>
      <c r="C247" s="20" t="s">
        <v>1003</v>
      </c>
      <c r="D247" s="20" t="s">
        <v>398</v>
      </c>
      <c r="E247" s="20" t="s">
        <v>64</v>
      </c>
      <c r="F247" s="20" t="s">
        <v>399</v>
      </c>
      <c r="G247" s="21" t="e">
        <v>#N/A</v>
      </c>
      <c r="H247" s="20" t="s">
        <v>400</v>
      </c>
      <c r="I247" s="22">
        <v>26</v>
      </c>
      <c r="J247" s="22">
        <v>0</v>
      </c>
      <c r="K247" s="22">
        <v>28</v>
      </c>
      <c r="L247" s="20" t="s">
        <v>401</v>
      </c>
      <c r="M247" s="20" t="s">
        <v>402</v>
      </c>
      <c r="N247" s="23">
        <v>1.5</v>
      </c>
      <c r="O247" s="23">
        <v>50</v>
      </c>
      <c r="P247" s="20" t="s">
        <v>403</v>
      </c>
      <c r="Q247" s="23">
        <v>23.166666666666668</v>
      </c>
      <c r="R247" s="24">
        <v>23.17</v>
      </c>
      <c r="S247" s="20" t="s">
        <v>404</v>
      </c>
      <c r="T247" s="25">
        <v>43417</v>
      </c>
      <c r="U247" s="25">
        <v>43476</v>
      </c>
      <c r="V247" s="25">
        <v>43476</v>
      </c>
      <c r="W247" s="26">
        <v>2</v>
      </c>
      <c r="X247" s="26">
        <v>1</v>
      </c>
      <c r="Y247" s="27">
        <v>2019</v>
      </c>
      <c r="Z247" s="20" t="s">
        <v>959</v>
      </c>
      <c r="AA247" s="20" t="s">
        <v>976</v>
      </c>
      <c r="AB247" s="20" t="s">
        <v>572</v>
      </c>
      <c r="AC247" s="20" t="s">
        <v>573</v>
      </c>
      <c r="AD247" s="22">
        <v>23.17</v>
      </c>
      <c r="AE247" s="22">
        <v>1</v>
      </c>
      <c r="AF247" s="22">
        <v>1</v>
      </c>
    </row>
    <row r="248" spans="1:32" s="19" customFormat="1" ht="18" customHeight="1" x14ac:dyDescent="0.2">
      <c r="A248" s="20" t="s">
        <v>395</v>
      </c>
      <c r="B248" s="20" t="s">
        <v>1004</v>
      </c>
      <c r="C248" s="20" t="s">
        <v>1005</v>
      </c>
      <c r="D248" s="20" t="s">
        <v>398</v>
      </c>
      <c r="E248" s="20" t="s">
        <v>27</v>
      </c>
      <c r="F248" s="20" t="s">
        <v>494</v>
      </c>
      <c r="G248" s="21" t="e">
        <v>#N/A</v>
      </c>
      <c r="H248" s="20" t="s">
        <v>495</v>
      </c>
      <c r="I248" s="22">
        <v>6</v>
      </c>
      <c r="J248" s="22">
        <v>0</v>
      </c>
      <c r="K248" s="22">
        <v>6</v>
      </c>
      <c r="L248" s="20" t="s">
        <v>434</v>
      </c>
      <c r="M248" s="20" t="s">
        <v>402</v>
      </c>
      <c r="N248" s="23">
        <v>1</v>
      </c>
      <c r="O248" s="23">
        <v>48</v>
      </c>
      <c r="P248" s="20" t="s">
        <v>403</v>
      </c>
      <c r="Q248" s="23">
        <v>5.8</v>
      </c>
      <c r="R248" s="24">
        <v>5.8</v>
      </c>
      <c r="S248" s="20" t="s">
        <v>404</v>
      </c>
      <c r="T248" s="25">
        <v>43404</v>
      </c>
      <c r="U248" s="25">
        <v>43475</v>
      </c>
      <c r="V248" s="25">
        <v>43475</v>
      </c>
      <c r="W248" s="26">
        <v>2</v>
      </c>
      <c r="X248" s="26">
        <v>1</v>
      </c>
      <c r="Y248" s="27">
        <v>2019</v>
      </c>
      <c r="Z248" s="20" t="s">
        <v>959</v>
      </c>
      <c r="AA248" s="20" t="s">
        <v>976</v>
      </c>
      <c r="AB248" s="20" t="s">
        <v>567</v>
      </c>
      <c r="AC248" s="20" t="s">
        <v>568</v>
      </c>
      <c r="AD248" s="22">
        <v>5.8</v>
      </c>
      <c r="AE248" s="22">
        <v>1</v>
      </c>
      <c r="AF248" s="22">
        <v>1</v>
      </c>
    </row>
    <row r="249" spans="1:32" s="19" customFormat="1" ht="18" customHeight="1" x14ac:dyDescent="0.2">
      <c r="A249" s="20" t="s">
        <v>395</v>
      </c>
      <c r="B249" s="20" t="s">
        <v>1006</v>
      </c>
      <c r="C249" s="20" t="s">
        <v>1007</v>
      </c>
      <c r="D249" s="20" t="s">
        <v>398</v>
      </c>
      <c r="E249" s="20" t="s">
        <v>15</v>
      </c>
      <c r="F249" s="20" t="s">
        <v>525</v>
      </c>
      <c r="G249" s="21" t="s">
        <v>525</v>
      </c>
      <c r="H249" s="20" t="s">
        <v>452</v>
      </c>
      <c r="I249" s="22">
        <v>10</v>
      </c>
      <c r="J249" s="22">
        <v>0</v>
      </c>
      <c r="K249" s="22">
        <v>10</v>
      </c>
      <c r="L249" s="20" t="s">
        <v>429</v>
      </c>
      <c r="M249" s="20" t="s">
        <v>402</v>
      </c>
      <c r="N249" s="23">
        <v>1.5</v>
      </c>
      <c r="O249" s="23">
        <v>257</v>
      </c>
      <c r="P249" s="20" t="s">
        <v>403</v>
      </c>
      <c r="Q249" s="23">
        <v>44.333333333333336</v>
      </c>
      <c r="R249" s="24">
        <v>44.33</v>
      </c>
      <c r="S249" s="20" t="s">
        <v>404</v>
      </c>
      <c r="T249" s="25">
        <v>43375</v>
      </c>
      <c r="U249" s="25">
        <v>43475</v>
      </c>
      <c r="V249" s="25">
        <v>43475</v>
      </c>
      <c r="W249" s="26">
        <v>2</v>
      </c>
      <c r="X249" s="26">
        <v>1</v>
      </c>
      <c r="Y249" s="27">
        <v>2019</v>
      </c>
      <c r="Z249" s="20" t="s">
        <v>959</v>
      </c>
      <c r="AA249" s="20" t="s">
        <v>976</v>
      </c>
      <c r="AB249" s="20" t="s">
        <v>567</v>
      </c>
      <c r="AC249" s="20" t="s">
        <v>568</v>
      </c>
      <c r="AD249" s="22">
        <v>44.33</v>
      </c>
      <c r="AE249" s="22">
        <v>1</v>
      </c>
      <c r="AF249" s="22">
        <v>1</v>
      </c>
    </row>
    <row r="250" spans="1:32" s="19" customFormat="1" ht="18" customHeight="1" x14ac:dyDescent="0.2">
      <c r="A250" s="20" t="s">
        <v>395</v>
      </c>
      <c r="B250" s="20" t="s">
        <v>1008</v>
      </c>
      <c r="C250" s="20" t="s">
        <v>1009</v>
      </c>
      <c r="D250" s="20" t="s">
        <v>398</v>
      </c>
      <c r="E250" s="20" t="s">
        <v>27</v>
      </c>
      <c r="F250" s="20" t="s">
        <v>494</v>
      </c>
      <c r="G250" s="21" t="e">
        <v>#N/A</v>
      </c>
      <c r="H250" s="20" t="s">
        <v>495</v>
      </c>
      <c r="I250" s="22">
        <v>6</v>
      </c>
      <c r="J250" s="22">
        <v>0</v>
      </c>
      <c r="K250" s="22">
        <v>6</v>
      </c>
      <c r="L250" s="20" t="s">
        <v>434</v>
      </c>
      <c r="M250" s="20" t="s">
        <v>402</v>
      </c>
      <c r="N250" s="23">
        <v>1</v>
      </c>
      <c r="O250" s="23">
        <v>48</v>
      </c>
      <c r="P250" s="20" t="s">
        <v>403</v>
      </c>
      <c r="Q250" s="23">
        <v>5.8</v>
      </c>
      <c r="R250" s="24">
        <v>5.8</v>
      </c>
      <c r="S250" s="20" t="s">
        <v>404</v>
      </c>
      <c r="T250" s="25">
        <v>43452</v>
      </c>
      <c r="U250" s="25">
        <v>43475</v>
      </c>
      <c r="V250" s="25">
        <v>43475</v>
      </c>
      <c r="W250" s="26">
        <v>2</v>
      </c>
      <c r="X250" s="26">
        <v>1</v>
      </c>
      <c r="Y250" s="27">
        <v>2019</v>
      </c>
      <c r="Z250" s="20" t="s">
        <v>959</v>
      </c>
      <c r="AA250" s="20" t="s">
        <v>976</v>
      </c>
      <c r="AB250" s="20" t="s">
        <v>567</v>
      </c>
      <c r="AC250" s="20" t="s">
        <v>568</v>
      </c>
      <c r="AD250" s="22">
        <v>5.8</v>
      </c>
      <c r="AE250" s="22">
        <v>1</v>
      </c>
      <c r="AF250" s="22">
        <v>1</v>
      </c>
    </row>
    <row r="251" spans="1:32" s="19" customFormat="1" ht="18" customHeight="1" x14ac:dyDescent="0.2">
      <c r="A251" s="20" t="s">
        <v>395</v>
      </c>
      <c r="B251" s="20" t="s">
        <v>1010</v>
      </c>
      <c r="C251" s="20" t="s">
        <v>1011</v>
      </c>
      <c r="D251" s="20" t="s">
        <v>398</v>
      </c>
      <c r="E251" s="20" t="s">
        <v>15</v>
      </c>
      <c r="F251" s="20" t="s">
        <v>525</v>
      </c>
      <c r="G251" s="21" t="s">
        <v>525</v>
      </c>
      <c r="H251" s="20" t="s">
        <v>452</v>
      </c>
      <c r="I251" s="22">
        <v>7</v>
      </c>
      <c r="J251" s="22">
        <v>0</v>
      </c>
      <c r="K251" s="22">
        <v>7</v>
      </c>
      <c r="L251" s="20" t="s">
        <v>429</v>
      </c>
      <c r="M251" s="20" t="s">
        <v>402</v>
      </c>
      <c r="N251" s="23">
        <v>1.5</v>
      </c>
      <c r="O251" s="23">
        <v>257</v>
      </c>
      <c r="P251" s="20" t="s">
        <v>403</v>
      </c>
      <c r="Q251" s="23">
        <v>31.483333333333334</v>
      </c>
      <c r="R251" s="24">
        <v>31.48</v>
      </c>
      <c r="S251" s="20" t="s">
        <v>404</v>
      </c>
      <c r="T251" s="25">
        <v>43370</v>
      </c>
      <c r="U251" s="25">
        <v>43473</v>
      </c>
      <c r="V251" s="25">
        <v>43473</v>
      </c>
      <c r="W251" s="26">
        <v>2</v>
      </c>
      <c r="X251" s="26">
        <v>1</v>
      </c>
      <c r="Y251" s="27">
        <v>2019</v>
      </c>
      <c r="Z251" s="20" t="s">
        <v>959</v>
      </c>
      <c r="AA251" s="20" t="s">
        <v>976</v>
      </c>
      <c r="AB251" s="20" t="s">
        <v>592</v>
      </c>
      <c r="AC251" s="20" t="s">
        <v>593</v>
      </c>
      <c r="AD251" s="22">
        <v>31.48</v>
      </c>
      <c r="AE251" s="22">
        <v>1</v>
      </c>
      <c r="AF251" s="22">
        <v>1</v>
      </c>
    </row>
    <row r="252" spans="1:32" s="19" customFormat="1" ht="18" customHeight="1" x14ac:dyDescent="0.2">
      <c r="A252" s="20" t="s">
        <v>395</v>
      </c>
      <c r="B252" s="20" t="s">
        <v>1012</v>
      </c>
      <c r="C252" s="20" t="s">
        <v>1013</v>
      </c>
      <c r="D252" s="20" t="s">
        <v>398</v>
      </c>
      <c r="E252" s="20" t="s">
        <v>24</v>
      </c>
      <c r="F252" s="20" t="s">
        <v>598</v>
      </c>
      <c r="G252" s="21" t="s">
        <v>598</v>
      </c>
      <c r="H252" s="20" t="s">
        <v>495</v>
      </c>
      <c r="I252" s="22">
        <v>80</v>
      </c>
      <c r="J252" s="22">
        <v>0</v>
      </c>
      <c r="K252" s="22">
        <v>80</v>
      </c>
      <c r="L252" s="20" t="s">
        <v>420</v>
      </c>
      <c r="M252" s="20" t="s">
        <v>402</v>
      </c>
      <c r="N252" s="23">
        <v>1.5</v>
      </c>
      <c r="O252" s="23">
        <v>60</v>
      </c>
      <c r="P252" s="20" t="s">
        <v>403</v>
      </c>
      <c r="Q252" s="23">
        <v>81.5</v>
      </c>
      <c r="R252" s="24">
        <v>81.5</v>
      </c>
      <c r="S252" s="20" t="s">
        <v>404</v>
      </c>
      <c r="T252" s="25">
        <v>43354</v>
      </c>
      <c r="U252" s="25">
        <v>43472</v>
      </c>
      <c r="V252" s="25">
        <v>43472</v>
      </c>
      <c r="W252" s="26">
        <v>2</v>
      </c>
      <c r="X252" s="26">
        <v>1</v>
      </c>
      <c r="Y252" s="27">
        <v>2019</v>
      </c>
      <c r="Z252" s="20" t="s">
        <v>959</v>
      </c>
      <c r="AA252" s="20" t="s">
        <v>976</v>
      </c>
      <c r="AB252" s="20" t="s">
        <v>567</v>
      </c>
      <c r="AC252" s="20" t="s">
        <v>568</v>
      </c>
      <c r="AD252" s="22">
        <v>26.5</v>
      </c>
      <c r="AE252" s="22">
        <v>1</v>
      </c>
      <c r="AF252" s="22">
        <v>1</v>
      </c>
    </row>
    <row r="253" spans="1:32" s="19" customFormat="1" ht="18" customHeight="1" x14ac:dyDescent="0.2">
      <c r="A253" s="20" t="s">
        <v>395</v>
      </c>
      <c r="B253" s="20" t="s">
        <v>1014</v>
      </c>
      <c r="C253" s="20" t="s">
        <v>1015</v>
      </c>
      <c r="D253" s="20" t="s">
        <v>398</v>
      </c>
      <c r="E253" s="20" t="s">
        <v>33</v>
      </c>
      <c r="F253" s="20" t="s">
        <v>482</v>
      </c>
      <c r="G253" s="21" t="s">
        <v>482</v>
      </c>
      <c r="H253" s="20" t="s">
        <v>400</v>
      </c>
      <c r="I253" s="22">
        <v>82</v>
      </c>
      <c r="J253" s="22">
        <v>0</v>
      </c>
      <c r="K253" s="22">
        <v>82</v>
      </c>
      <c r="L253" s="20" t="s">
        <v>401</v>
      </c>
      <c r="M253" s="20" t="s">
        <v>402</v>
      </c>
      <c r="N253" s="23">
        <v>1</v>
      </c>
      <c r="O253" s="23">
        <v>28</v>
      </c>
      <c r="P253" s="20" t="s">
        <v>403</v>
      </c>
      <c r="Q253" s="23">
        <v>39.266666666666666</v>
      </c>
      <c r="R253" s="24">
        <v>39.270000000000003</v>
      </c>
      <c r="S253" s="20" t="s">
        <v>404</v>
      </c>
      <c r="T253" s="25"/>
      <c r="U253" s="25">
        <v>43472</v>
      </c>
      <c r="V253" s="25">
        <v>43472</v>
      </c>
      <c r="W253" s="26">
        <v>2</v>
      </c>
      <c r="X253" s="26">
        <v>1</v>
      </c>
      <c r="Y253" s="27">
        <v>2019</v>
      </c>
      <c r="Z253" s="20" t="s">
        <v>959</v>
      </c>
      <c r="AA253" s="20" t="s">
        <v>976</v>
      </c>
      <c r="AB253" s="20" t="s">
        <v>572</v>
      </c>
      <c r="AC253" s="20" t="s">
        <v>573</v>
      </c>
      <c r="AD253" s="22">
        <v>39.270000000000003</v>
      </c>
      <c r="AE253" s="22">
        <v>1</v>
      </c>
      <c r="AF253" s="22">
        <v>1</v>
      </c>
    </row>
    <row r="259" spans="17:17" x14ac:dyDescent="0.25">
      <c r="Q259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"/>
  <sheetViews>
    <sheetView tabSelected="1" workbookViewId="0">
      <selection activeCell="H31" sqref="H31:H32"/>
    </sheetView>
  </sheetViews>
  <sheetFormatPr defaultRowHeight="15" x14ac:dyDescent="0.25"/>
  <sheetData>
    <row r="1" spans="2:4" x14ac:dyDescent="0.25">
      <c r="B1" t="s">
        <v>1016</v>
      </c>
      <c r="C1">
        <v>10</v>
      </c>
      <c r="D1" s="32" t="s">
        <v>1020</v>
      </c>
    </row>
    <row r="2" spans="2:4" x14ac:dyDescent="0.25">
      <c r="B2" t="s">
        <v>1017</v>
      </c>
      <c r="C2">
        <v>5</v>
      </c>
      <c r="D2" s="32" t="s">
        <v>1021</v>
      </c>
    </row>
    <row r="3" spans="2:4" x14ac:dyDescent="0.25">
      <c r="B3" t="s">
        <v>253</v>
      </c>
      <c r="C3">
        <v>5</v>
      </c>
      <c r="D3" s="32" t="s">
        <v>1022</v>
      </c>
    </row>
    <row r="4" spans="2:4" x14ac:dyDescent="0.25">
      <c r="B4" t="s">
        <v>1018</v>
      </c>
      <c r="C4">
        <v>5</v>
      </c>
      <c r="D4" s="32" t="s">
        <v>1023</v>
      </c>
    </row>
    <row r="5" spans="2:4" x14ac:dyDescent="0.25">
      <c r="B5" t="s">
        <v>1019</v>
      </c>
      <c r="C5">
        <v>5</v>
      </c>
      <c r="D5" s="32" t="s">
        <v>1024</v>
      </c>
    </row>
    <row r="6" spans="2:4" x14ac:dyDescent="0.25">
      <c r="B6" t="s">
        <v>231</v>
      </c>
      <c r="C6">
        <v>15</v>
      </c>
      <c r="D6" s="32" t="s">
        <v>1025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"/>
  <sheetViews>
    <sheetView workbookViewId="0">
      <selection activeCell="A6" sqref="A6"/>
    </sheetView>
  </sheetViews>
  <sheetFormatPr defaultRowHeight="15" x14ac:dyDescent="0.25"/>
  <cols>
    <col min="1" max="2" width="20.7109375" style="13" bestFit="1" customWidth="1"/>
  </cols>
  <sheetData>
    <row r="1" spans="1:2" x14ac:dyDescent="0.25">
      <c r="A1" s="11" t="s">
        <v>272</v>
      </c>
      <c r="B1" s="11" t="s">
        <v>272</v>
      </c>
    </row>
    <row r="2" spans="1:2" x14ac:dyDescent="0.25">
      <c r="A2" s="8" t="s">
        <v>311</v>
      </c>
      <c r="B2" s="8" t="s">
        <v>313</v>
      </c>
    </row>
    <row r="3" spans="1:2" x14ac:dyDescent="0.25">
      <c r="A3" s="8" t="s">
        <v>312</v>
      </c>
      <c r="B3" s="8" t="s">
        <v>314</v>
      </c>
    </row>
    <row r="4" spans="1:2" x14ac:dyDescent="0.25">
      <c r="A4" s="8" t="s">
        <v>251</v>
      </c>
      <c r="B4" s="8" t="s">
        <v>284</v>
      </c>
    </row>
    <row r="5" spans="1:2" x14ac:dyDescent="0.25">
      <c r="A5" s="8" t="s">
        <v>302</v>
      </c>
      <c r="B5" s="8" t="s">
        <v>303</v>
      </c>
    </row>
    <row r="6" spans="1:2" x14ac:dyDescent="0.25">
      <c r="A6" s="8" t="s">
        <v>258</v>
      </c>
      <c r="B6" s="8" t="s">
        <v>282</v>
      </c>
    </row>
    <row r="7" spans="1:2" x14ac:dyDescent="0.25">
      <c r="A7" s="8" t="s">
        <v>259</v>
      </c>
      <c r="B7" s="8" t="s">
        <v>281</v>
      </c>
    </row>
    <row r="8" spans="1:2" x14ac:dyDescent="0.25">
      <c r="A8" s="8" t="s">
        <v>250</v>
      </c>
      <c r="B8" s="8" t="s">
        <v>283</v>
      </c>
    </row>
    <row r="9" spans="1:2" x14ac:dyDescent="0.25">
      <c r="A9" s="8" t="s">
        <v>299</v>
      </c>
      <c r="B9" s="8" t="s">
        <v>300</v>
      </c>
    </row>
    <row r="10" spans="1:2" x14ac:dyDescent="0.25">
      <c r="A10" s="8" t="s">
        <v>239</v>
      </c>
      <c r="B10" s="8" t="s">
        <v>317</v>
      </c>
    </row>
    <row r="11" spans="1:2" x14ac:dyDescent="0.25">
      <c r="A11" s="8" t="s">
        <v>292</v>
      </c>
      <c r="B11" s="8" t="s">
        <v>293</v>
      </c>
    </row>
    <row r="12" spans="1:2" x14ac:dyDescent="0.25">
      <c r="A12" s="8" t="s">
        <v>307</v>
      </c>
      <c r="B12" s="8" t="s">
        <v>308</v>
      </c>
    </row>
    <row r="13" spans="1:2" x14ac:dyDescent="0.25">
      <c r="A13" s="8" t="s">
        <v>331</v>
      </c>
      <c r="B13" s="8" t="s">
        <v>332</v>
      </c>
    </row>
    <row r="14" spans="1:2" x14ac:dyDescent="0.25">
      <c r="A14" s="8" t="s">
        <v>232</v>
      </c>
      <c r="B14" s="8" t="s">
        <v>348</v>
      </c>
    </row>
    <row r="15" spans="1:2" x14ac:dyDescent="0.25">
      <c r="A15" s="7" t="s">
        <v>262</v>
      </c>
      <c r="B15" s="8" t="s">
        <v>286</v>
      </c>
    </row>
    <row r="16" spans="1:2" x14ac:dyDescent="0.25">
      <c r="A16" s="4"/>
      <c r="B16" s="4"/>
    </row>
    <row r="17" spans="1:2" x14ac:dyDescent="0.25">
      <c r="A17" s="4"/>
      <c r="B17" s="4"/>
    </row>
    <row r="18" spans="1:2" x14ac:dyDescent="0.25">
      <c r="A18" s="4"/>
      <c r="B18" s="4"/>
    </row>
    <row r="19" spans="1:2" x14ac:dyDescent="0.25">
      <c r="A19" s="4"/>
      <c r="B19" s="4"/>
    </row>
    <row r="20" spans="1:2" x14ac:dyDescent="0.25">
      <c r="A20" s="4"/>
      <c r="B20" s="4"/>
    </row>
    <row r="21" spans="1:2" x14ac:dyDescent="0.25">
      <c r="A21" s="4"/>
      <c r="B21" s="4"/>
    </row>
    <row r="22" spans="1:2" x14ac:dyDescent="0.25">
      <c r="A22" s="4"/>
      <c r="B22" s="4"/>
    </row>
    <row r="23" spans="1:2" x14ac:dyDescent="0.25">
      <c r="A23" s="4"/>
      <c r="B23" s="4"/>
    </row>
    <row r="24" spans="1:2" x14ac:dyDescent="0.25">
      <c r="A24" s="4"/>
      <c r="B24" s="4"/>
    </row>
    <row r="25" spans="1:2" x14ac:dyDescent="0.25">
      <c r="A25" s="4"/>
      <c r="B25" s="4"/>
    </row>
    <row r="26" spans="1:2" x14ac:dyDescent="0.25">
      <c r="A26" s="4"/>
      <c r="B26" s="4"/>
    </row>
    <row r="27" spans="1:2" x14ac:dyDescent="0.25">
      <c r="A27" s="4"/>
      <c r="B27" s="4"/>
    </row>
    <row r="28" spans="1:2" x14ac:dyDescent="0.25">
      <c r="A28" s="4"/>
      <c r="B28" s="4"/>
    </row>
    <row r="29" spans="1:2" x14ac:dyDescent="0.25">
      <c r="A29" s="4"/>
      <c r="B29" s="4"/>
    </row>
    <row r="30" spans="1:2" x14ac:dyDescent="0.25">
      <c r="A30" s="4"/>
      <c r="B30" s="4"/>
    </row>
    <row r="31" spans="1:2" x14ac:dyDescent="0.25">
      <c r="A31" s="4"/>
      <c r="B31" s="4"/>
    </row>
    <row r="32" spans="1:2" x14ac:dyDescent="0.25">
      <c r="A32" s="4"/>
      <c r="B32" s="4"/>
    </row>
    <row r="33" spans="1:2" x14ac:dyDescent="0.25">
      <c r="A33" s="4"/>
      <c r="B33" s="4"/>
    </row>
    <row r="34" spans="1:2" x14ac:dyDescent="0.25">
      <c r="A34" s="4"/>
      <c r="B34" s="4"/>
    </row>
    <row r="35" spans="1:2" x14ac:dyDescent="0.25">
      <c r="A35" s="4"/>
      <c r="B35" s="4"/>
    </row>
    <row r="36" spans="1:2" x14ac:dyDescent="0.25">
      <c r="A36" s="4"/>
      <c r="B36" s="4"/>
    </row>
    <row r="37" spans="1:2" x14ac:dyDescent="0.25">
      <c r="A37" s="4"/>
      <c r="B37" s="4"/>
    </row>
    <row r="38" spans="1:2" x14ac:dyDescent="0.25">
      <c r="A38" s="4"/>
      <c r="B38" s="4"/>
    </row>
    <row r="39" spans="1:2" x14ac:dyDescent="0.25">
      <c r="A39" s="4"/>
      <c r="B39" s="4"/>
    </row>
    <row r="40" spans="1:2" x14ac:dyDescent="0.25">
      <c r="A40" s="4"/>
      <c r="B40" s="4"/>
    </row>
    <row r="41" spans="1:2" x14ac:dyDescent="0.25">
      <c r="A41" s="4"/>
      <c r="B41" s="4"/>
    </row>
    <row r="42" spans="1:2" x14ac:dyDescent="0.25">
      <c r="A42" s="4"/>
      <c r="B42" s="4"/>
    </row>
    <row r="43" spans="1:2" x14ac:dyDescent="0.25">
      <c r="A43" s="4"/>
      <c r="B43" s="4"/>
    </row>
    <row r="44" spans="1:2" x14ac:dyDescent="0.25">
      <c r="A44" s="4"/>
      <c r="B44" s="4"/>
    </row>
    <row r="45" spans="1:2" x14ac:dyDescent="0.25">
      <c r="A45" s="4"/>
      <c r="B45" s="4"/>
    </row>
    <row r="46" spans="1:2" x14ac:dyDescent="0.25">
      <c r="A46" s="4"/>
      <c r="B46" s="4"/>
    </row>
    <row r="47" spans="1:2" x14ac:dyDescent="0.25">
      <c r="A47" s="4"/>
      <c r="B47" s="4"/>
    </row>
    <row r="48" spans="1:2" x14ac:dyDescent="0.25">
      <c r="A48" s="4"/>
      <c r="B48" s="4"/>
    </row>
    <row r="49" spans="1:2" x14ac:dyDescent="0.25">
      <c r="A49" s="4"/>
      <c r="B49" s="4"/>
    </row>
    <row r="50" spans="1:2" x14ac:dyDescent="0.25">
      <c r="A50" s="4"/>
      <c r="B50" s="4"/>
    </row>
    <row r="51" spans="1:2" x14ac:dyDescent="0.25">
      <c r="A51" s="4"/>
      <c r="B51" s="4"/>
    </row>
    <row r="52" spans="1:2" x14ac:dyDescent="0.25">
      <c r="A52" s="4"/>
      <c r="B52" s="4"/>
    </row>
    <row r="53" spans="1:2" x14ac:dyDescent="0.25">
      <c r="A53" s="4"/>
      <c r="B53" s="4"/>
    </row>
    <row r="54" spans="1:2" x14ac:dyDescent="0.25">
      <c r="A54" s="12"/>
      <c r="B54" s="12"/>
    </row>
    <row r="55" spans="1:2" x14ac:dyDescent="0.25">
      <c r="A55" s="12"/>
      <c r="B55" s="12"/>
    </row>
    <row r="56" spans="1:2" x14ac:dyDescent="0.25">
      <c r="A56" s="12"/>
      <c r="B56" s="12"/>
    </row>
    <row r="57" spans="1:2" x14ac:dyDescent="0.25">
      <c r="A57" s="12"/>
      <c r="B57" s="12"/>
    </row>
    <row r="58" spans="1:2" x14ac:dyDescent="0.25">
      <c r="A58" s="12"/>
      <c r="B58" s="12"/>
    </row>
    <row r="59" spans="1:2" x14ac:dyDescent="0.25">
      <c r="A59" s="12"/>
      <c r="B59" s="12"/>
    </row>
    <row r="60" spans="1:2" x14ac:dyDescent="0.25">
      <c r="A60" s="12"/>
      <c r="B60" s="12"/>
    </row>
    <row r="61" spans="1:2" x14ac:dyDescent="0.25">
      <c r="A61" s="12"/>
      <c r="B61" s="12"/>
    </row>
    <row r="62" spans="1:2" x14ac:dyDescent="0.25">
      <c r="A62" s="12"/>
      <c r="B62" s="12"/>
    </row>
    <row r="63" spans="1:2" x14ac:dyDescent="0.25">
      <c r="A63" s="12"/>
      <c r="B63" s="12"/>
    </row>
    <row r="64" spans="1:2" x14ac:dyDescent="0.25">
      <c r="A64" s="12"/>
      <c r="B64" s="12"/>
    </row>
    <row r="65" spans="1:2" x14ac:dyDescent="0.25">
      <c r="A65" s="12"/>
      <c r="B65" s="12"/>
    </row>
    <row r="66" spans="1:2" x14ac:dyDescent="0.25">
      <c r="A66" s="12"/>
      <c r="B66" s="12"/>
    </row>
    <row r="67" spans="1:2" x14ac:dyDescent="0.25">
      <c r="A67" s="12"/>
      <c r="B67" s="12"/>
    </row>
    <row r="68" spans="1:2" x14ac:dyDescent="0.25">
      <c r="A68" s="12"/>
      <c r="B68" s="12"/>
    </row>
    <row r="69" spans="1:2" x14ac:dyDescent="0.25">
      <c r="A69" s="12"/>
      <c r="B69" s="12"/>
    </row>
    <row r="70" spans="1:2" x14ac:dyDescent="0.25">
      <c r="A70" s="12"/>
      <c r="B70" s="12"/>
    </row>
    <row r="71" spans="1:2" x14ac:dyDescent="0.25">
      <c r="A71" s="12"/>
      <c r="B71" s="12"/>
    </row>
    <row r="72" spans="1:2" x14ac:dyDescent="0.25">
      <c r="A72" s="12"/>
      <c r="B72" s="12"/>
    </row>
    <row r="73" spans="1:2" x14ac:dyDescent="0.25">
      <c r="A73" s="12"/>
      <c r="B73" s="12"/>
    </row>
    <row r="74" spans="1:2" x14ac:dyDescent="0.25">
      <c r="A74" s="12"/>
      <c r="B74" s="12"/>
    </row>
    <row r="75" spans="1:2" x14ac:dyDescent="0.25">
      <c r="A75" s="12"/>
      <c r="B75" s="12"/>
    </row>
    <row r="76" spans="1:2" x14ac:dyDescent="0.25">
      <c r="A76" s="12"/>
      <c r="B76" s="12"/>
    </row>
    <row r="77" spans="1:2" x14ac:dyDescent="0.25">
      <c r="A77" s="12"/>
      <c r="B77" s="12"/>
    </row>
    <row r="78" spans="1:2" x14ac:dyDescent="0.25">
      <c r="A78" s="12"/>
      <c r="B78" s="12"/>
    </row>
    <row r="79" spans="1:2" x14ac:dyDescent="0.25">
      <c r="A79" s="12"/>
      <c r="B79" s="12"/>
    </row>
    <row r="80" spans="1:2" x14ac:dyDescent="0.25">
      <c r="A80" s="12"/>
      <c r="B80" s="12"/>
    </row>
    <row r="81" spans="1:2" x14ac:dyDescent="0.25">
      <c r="A81" s="12"/>
      <c r="B81" s="12"/>
    </row>
    <row r="82" spans="1:2" x14ac:dyDescent="0.25">
      <c r="A82" s="12"/>
      <c r="B82" s="12"/>
    </row>
    <row r="83" spans="1:2" x14ac:dyDescent="0.25">
      <c r="A83" s="12"/>
      <c r="B83" s="12"/>
    </row>
    <row r="84" spans="1:2" x14ac:dyDescent="0.25">
      <c r="A84" s="12"/>
      <c r="B84" s="12"/>
    </row>
    <row r="85" spans="1:2" x14ac:dyDescent="0.25">
      <c r="A85" s="12"/>
      <c r="B85" s="12"/>
    </row>
    <row r="86" spans="1:2" x14ac:dyDescent="0.25">
      <c r="A86" s="12"/>
      <c r="B86" s="12"/>
    </row>
    <row r="87" spans="1:2" x14ac:dyDescent="0.25">
      <c r="A87" s="12"/>
      <c r="B87" s="12"/>
    </row>
    <row r="88" spans="1:2" x14ac:dyDescent="0.25">
      <c r="A88" s="12"/>
      <c r="B88" s="12"/>
    </row>
    <row r="89" spans="1:2" x14ac:dyDescent="0.25">
      <c r="A89" s="12"/>
      <c r="B89" s="12"/>
    </row>
    <row r="90" spans="1:2" x14ac:dyDescent="0.25">
      <c r="A90" s="12"/>
      <c r="B90" s="12"/>
    </row>
    <row r="91" spans="1:2" x14ac:dyDescent="0.25">
      <c r="A91" s="12"/>
      <c r="B91" s="12"/>
    </row>
  </sheetData>
  <sortState ref="A2:B12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zoomScaleNormal="100" workbookViewId="0">
      <pane ySplit="2" topLeftCell="A3" activePane="bottomLeft" state="frozen"/>
      <selection pane="bottomLeft" activeCell="A3" sqref="A3:A8"/>
    </sheetView>
  </sheetViews>
  <sheetFormatPr defaultRowHeight="15" x14ac:dyDescent="0.25"/>
  <cols>
    <col min="1" max="1" width="20.7109375" bestFit="1" customWidth="1"/>
    <col min="2" max="3" width="20.7109375" customWidth="1"/>
    <col min="9" max="13" width="9.140625" customWidth="1"/>
  </cols>
  <sheetData>
    <row r="1" spans="1:13" x14ac:dyDescent="0.25">
      <c r="E1" s="29" t="s">
        <v>0</v>
      </c>
      <c r="F1" s="30"/>
      <c r="G1" s="29" t="s">
        <v>1</v>
      </c>
      <c r="H1" s="30"/>
      <c r="I1" s="29" t="s">
        <v>2</v>
      </c>
      <c r="J1" s="30"/>
      <c r="K1" s="29" t="s">
        <v>3</v>
      </c>
      <c r="L1" s="30"/>
    </row>
    <row r="2" spans="1:13" x14ac:dyDescent="0.25">
      <c r="A2" s="1" t="s">
        <v>4</v>
      </c>
      <c r="B2" s="1" t="s">
        <v>228</v>
      </c>
      <c r="C2" s="1" t="s">
        <v>229</v>
      </c>
      <c r="D2" s="1" t="s">
        <v>5</v>
      </c>
      <c r="E2" s="1" t="s">
        <v>6</v>
      </c>
      <c r="F2" s="1" t="s">
        <v>7</v>
      </c>
      <c r="G2" s="1" t="s">
        <v>6</v>
      </c>
      <c r="H2" s="1" t="s">
        <v>7</v>
      </c>
      <c r="I2" s="1" t="s">
        <v>6</v>
      </c>
      <c r="J2" s="1" t="s">
        <v>7</v>
      </c>
      <c r="K2" s="1" t="s">
        <v>6</v>
      </c>
      <c r="L2" s="1" t="s">
        <v>7</v>
      </c>
      <c r="M2" s="1" t="s">
        <v>8</v>
      </c>
    </row>
    <row r="3" spans="1:13" x14ac:dyDescent="0.25">
      <c r="A3" s="2" t="s">
        <v>9</v>
      </c>
      <c r="B3" s="4" t="s">
        <v>234</v>
      </c>
      <c r="C3" s="4" t="s">
        <v>230</v>
      </c>
      <c r="D3" s="3">
        <v>2</v>
      </c>
      <c r="E3" s="3">
        <v>2</v>
      </c>
      <c r="F3" s="3">
        <v>1</v>
      </c>
      <c r="G3" s="3">
        <v>2</v>
      </c>
      <c r="H3" s="3">
        <v>1</v>
      </c>
      <c r="I3" s="3"/>
      <c r="J3" s="3"/>
      <c r="K3" s="3"/>
      <c r="L3" s="3"/>
      <c r="M3" s="3" t="s">
        <v>10</v>
      </c>
    </row>
    <row r="4" spans="1:13" x14ac:dyDescent="0.25">
      <c r="A4" s="2" t="s">
        <v>11</v>
      </c>
      <c r="B4" s="4" t="s">
        <v>233</v>
      </c>
      <c r="C4" s="4" t="s">
        <v>230</v>
      </c>
      <c r="D4" s="3">
        <v>2</v>
      </c>
      <c r="E4" s="3">
        <v>2</v>
      </c>
      <c r="F4" s="3">
        <v>1</v>
      </c>
      <c r="G4" s="3">
        <v>2</v>
      </c>
      <c r="H4" s="3">
        <v>1</v>
      </c>
      <c r="I4" s="3"/>
      <c r="J4" s="3"/>
      <c r="K4" s="3"/>
      <c r="L4" s="3"/>
      <c r="M4" s="3" t="s">
        <v>10</v>
      </c>
    </row>
    <row r="5" spans="1:13" x14ac:dyDescent="0.25">
      <c r="A5" s="2" t="s">
        <v>12</v>
      </c>
      <c r="B5" s="4" t="s">
        <v>246</v>
      </c>
      <c r="C5" s="4" t="s">
        <v>230</v>
      </c>
      <c r="D5" s="3">
        <v>3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/>
      <c r="L5" s="3"/>
      <c r="M5" s="3" t="s">
        <v>13</v>
      </c>
    </row>
    <row r="6" spans="1:13" x14ac:dyDescent="0.25">
      <c r="A6" s="2" t="s">
        <v>15</v>
      </c>
      <c r="B6" s="4" t="s">
        <v>254</v>
      </c>
      <c r="C6" s="4" t="s">
        <v>230</v>
      </c>
      <c r="D6" s="3">
        <v>2</v>
      </c>
      <c r="E6" s="3">
        <v>2</v>
      </c>
      <c r="F6" s="3">
        <v>1</v>
      </c>
      <c r="G6" s="3">
        <v>2</v>
      </c>
      <c r="H6" s="3">
        <v>1</v>
      </c>
      <c r="I6" s="3"/>
      <c r="J6" s="3"/>
      <c r="K6" s="3"/>
      <c r="L6" s="3"/>
      <c r="M6" s="3" t="s">
        <v>10</v>
      </c>
    </row>
    <row r="7" spans="1:13" x14ac:dyDescent="0.25">
      <c r="A7" s="2" t="s">
        <v>16</v>
      </c>
      <c r="B7" s="4" t="s">
        <v>255</v>
      </c>
      <c r="C7" s="4" t="s">
        <v>230</v>
      </c>
      <c r="D7" s="3">
        <v>2</v>
      </c>
      <c r="E7" s="3">
        <v>2</v>
      </c>
      <c r="F7" s="3">
        <v>1</v>
      </c>
      <c r="G7" s="3">
        <v>2</v>
      </c>
      <c r="H7" s="3">
        <v>1</v>
      </c>
      <c r="I7" s="3"/>
      <c r="J7" s="3"/>
      <c r="K7" s="3"/>
      <c r="L7" s="3"/>
      <c r="M7" s="3" t="s">
        <v>10</v>
      </c>
    </row>
    <row r="8" spans="1:13" x14ac:dyDescent="0.25">
      <c r="A8" s="2" t="s">
        <v>17</v>
      </c>
      <c r="B8" s="8" t="s">
        <v>257</v>
      </c>
      <c r="C8" s="4" t="s">
        <v>230</v>
      </c>
      <c r="D8" s="3">
        <v>2</v>
      </c>
      <c r="E8" s="3">
        <v>1</v>
      </c>
      <c r="F8" s="3">
        <v>3</v>
      </c>
      <c r="G8" s="3">
        <v>1</v>
      </c>
      <c r="H8" s="3">
        <v>2</v>
      </c>
      <c r="I8" s="3"/>
      <c r="J8" s="3"/>
      <c r="K8" s="3"/>
      <c r="L8" s="3"/>
      <c r="M8" s="3" t="s">
        <v>18</v>
      </c>
    </row>
    <row r="9" spans="1:13" x14ac:dyDescent="0.25">
      <c r="A9" s="2" t="s">
        <v>19</v>
      </c>
      <c r="B9" s="8" t="s">
        <v>264</v>
      </c>
      <c r="C9" s="4" t="s">
        <v>230</v>
      </c>
      <c r="D9" s="3">
        <v>2</v>
      </c>
      <c r="E9" s="3">
        <v>1</v>
      </c>
      <c r="F9" s="3">
        <v>3</v>
      </c>
      <c r="G9" s="3">
        <v>1</v>
      </c>
      <c r="H9" s="3">
        <v>2</v>
      </c>
      <c r="I9" s="3"/>
      <c r="J9" s="3"/>
      <c r="K9" s="3"/>
      <c r="L9" s="3"/>
      <c r="M9" s="3" t="s">
        <v>18</v>
      </c>
    </row>
    <row r="10" spans="1:13" x14ac:dyDescent="0.25">
      <c r="A10" s="2" t="s">
        <v>20</v>
      </c>
      <c r="B10" s="8" t="s">
        <v>266</v>
      </c>
      <c r="C10" s="4" t="s">
        <v>230</v>
      </c>
      <c r="D10" s="3">
        <v>1</v>
      </c>
      <c r="E10" s="3">
        <v>3</v>
      </c>
      <c r="F10" s="3">
        <v>10</v>
      </c>
      <c r="G10" s="3"/>
      <c r="H10" s="3"/>
      <c r="I10" s="3"/>
      <c r="J10" s="3"/>
      <c r="K10" s="3"/>
      <c r="L10" s="3"/>
      <c r="M10" s="3" t="s">
        <v>21</v>
      </c>
    </row>
    <row r="11" spans="1:13" x14ac:dyDescent="0.25">
      <c r="A11" s="2" t="s">
        <v>22</v>
      </c>
      <c r="B11" s="8" t="s">
        <v>270</v>
      </c>
      <c r="C11" s="4" t="s">
        <v>230</v>
      </c>
      <c r="D11" s="3">
        <v>1</v>
      </c>
      <c r="E11" s="3">
        <v>1</v>
      </c>
      <c r="F11" s="3">
        <v>3</v>
      </c>
      <c r="G11" s="3"/>
      <c r="H11" s="3"/>
      <c r="I11" s="3"/>
      <c r="J11" s="3"/>
      <c r="K11" s="3"/>
      <c r="L11" s="3"/>
      <c r="M11" s="3" t="s">
        <v>23</v>
      </c>
    </row>
    <row r="12" spans="1:13" x14ac:dyDescent="0.25">
      <c r="A12" s="2" t="s">
        <v>24</v>
      </c>
      <c r="B12" s="8" t="s">
        <v>271</v>
      </c>
      <c r="C12" s="4" t="s">
        <v>230</v>
      </c>
      <c r="D12" s="3">
        <v>4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3</v>
      </c>
      <c r="K12" s="3">
        <v>1</v>
      </c>
      <c r="L12" s="3">
        <v>3</v>
      </c>
      <c r="M12" s="3" t="s">
        <v>25</v>
      </c>
    </row>
    <row r="13" spans="1:13" x14ac:dyDescent="0.25">
      <c r="A13" s="2" t="s">
        <v>26</v>
      </c>
      <c r="B13" s="8" t="s">
        <v>278</v>
      </c>
      <c r="C13" s="4" t="s">
        <v>230</v>
      </c>
      <c r="D13" s="3">
        <v>1</v>
      </c>
      <c r="E13" s="3">
        <v>3</v>
      </c>
      <c r="F13" s="3">
        <v>10</v>
      </c>
      <c r="G13" s="3"/>
      <c r="H13" s="3"/>
      <c r="I13" s="3"/>
      <c r="J13" s="3"/>
      <c r="K13" s="3"/>
      <c r="L13" s="3"/>
      <c r="M13" s="3" t="s">
        <v>21</v>
      </c>
    </row>
    <row r="14" spans="1:13" x14ac:dyDescent="0.25">
      <c r="A14" s="2" t="s">
        <v>27</v>
      </c>
      <c r="B14" s="8" t="s">
        <v>280</v>
      </c>
      <c r="C14" s="4" t="s">
        <v>230</v>
      </c>
      <c r="D14" s="3">
        <v>2</v>
      </c>
      <c r="E14" s="3">
        <v>1</v>
      </c>
      <c r="F14" s="3">
        <v>3</v>
      </c>
      <c r="G14" s="3">
        <v>1</v>
      </c>
      <c r="H14" s="3">
        <v>6</v>
      </c>
      <c r="I14" s="3"/>
      <c r="J14" s="3"/>
      <c r="K14" s="3"/>
      <c r="L14" s="3"/>
      <c r="M14" s="3" t="s">
        <v>28</v>
      </c>
    </row>
    <row r="15" spans="1:13" x14ac:dyDescent="0.25">
      <c r="A15" s="2" t="s">
        <v>29</v>
      </c>
      <c r="B15" s="8" t="s">
        <v>287</v>
      </c>
      <c r="C15" s="4" t="s">
        <v>230</v>
      </c>
      <c r="D15" s="3">
        <v>1</v>
      </c>
      <c r="E15" s="3">
        <v>3</v>
      </c>
      <c r="F15" s="3">
        <v>4</v>
      </c>
      <c r="G15" s="3"/>
      <c r="H15" s="3"/>
      <c r="I15" s="3"/>
      <c r="J15" s="3"/>
      <c r="K15" s="3"/>
      <c r="L15" s="3"/>
      <c r="M15" s="3" t="s">
        <v>30</v>
      </c>
    </row>
    <row r="16" spans="1:13" x14ac:dyDescent="0.25">
      <c r="A16" s="2" t="s">
        <v>31</v>
      </c>
      <c r="B16" s="8" t="s">
        <v>289</v>
      </c>
      <c r="C16" s="4" t="s">
        <v>230</v>
      </c>
      <c r="D16" s="3">
        <v>2</v>
      </c>
      <c r="E16" s="3">
        <v>1</v>
      </c>
      <c r="F16" s="3">
        <v>1</v>
      </c>
      <c r="G16" s="3">
        <v>2</v>
      </c>
      <c r="H16" s="3">
        <v>1</v>
      </c>
      <c r="I16" s="3"/>
      <c r="J16" s="3"/>
      <c r="K16" s="3"/>
      <c r="L16" s="3"/>
      <c r="M16" s="3" t="s">
        <v>32</v>
      </c>
    </row>
    <row r="17" spans="1:13" x14ac:dyDescent="0.25">
      <c r="A17" s="2" t="s">
        <v>33</v>
      </c>
      <c r="B17" s="8" t="s">
        <v>290</v>
      </c>
      <c r="C17" s="4" t="s">
        <v>230</v>
      </c>
      <c r="D17" s="3">
        <v>2</v>
      </c>
      <c r="E17" s="3">
        <v>1</v>
      </c>
      <c r="F17" s="3">
        <v>3</v>
      </c>
      <c r="G17" s="3">
        <v>1</v>
      </c>
      <c r="H17" s="3">
        <v>4</v>
      </c>
      <c r="I17" s="3"/>
      <c r="J17" s="3"/>
      <c r="K17" s="3"/>
      <c r="L17" s="3"/>
      <c r="M17" s="3" t="s">
        <v>34</v>
      </c>
    </row>
    <row r="18" spans="1:13" x14ac:dyDescent="0.25">
      <c r="A18" s="2" t="s">
        <v>35</v>
      </c>
      <c r="B18" s="8" t="s">
        <v>294</v>
      </c>
      <c r="C18" s="4" t="s">
        <v>230</v>
      </c>
      <c r="D18" s="3">
        <v>2</v>
      </c>
      <c r="E18" s="3">
        <v>1</v>
      </c>
      <c r="F18" s="3">
        <v>3</v>
      </c>
      <c r="G18" s="3">
        <v>1</v>
      </c>
      <c r="H18" s="3">
        <v>4</v>
      </c>
      <c r="I18" s="3"/>
      <c r="J18" s="3"/>
      <c r="K18" s="3"/>
      <c r="L18" s="3"/>
      <c r="M18" s="3" t="s">
        <v>34</v>
      </c>
    </row>
    <row r="19" spans="1:13" x14ac:dyDescent="0.25">
      <c r="A19" s="2" t="s">
        <v>36</v>
      </c>
      <c r="B19" s="8" t="s">
        <v>297</v>
      </c>
      <c r="C19" s="8" t="s">
        <v>296</v>
      </c>
      <c r="D19" s="3">
        <v>2</v>
      </c>
      <c r="E19" s="3">
        <v>1</v>
      </c>
      <c r="F19" s="3">
        <v>3</v>
      </c>
      <c r="G19" s="3">
        <v>1</v>
      </c>
      <c r="H19" s="3">
        <v>4</v>
      </c>
      <c r="I19" s="3"/>
      <c r="J19" s="3"/>
      <c r="K19" s="3"/>
      <c r="L19" s="3"/>
      <c r="M19" s="3" t="s">
        <v>34</v>
      </c>
    </row>
    <row r="20" spans="1:13" x14ac:dyDescent="0.25">
      <c r="A20" s="2" t="s">
        <v>37</v>
      </c>
      <c r="B20" s="8" t="s">
        <v>305</v>
      </c>
      <c r="C20" s="8" t="s">
        <v>296</v>
      </c>
      <c r="D20" s="3">
        <v>2</v>
      </c>
      <c r="E20" s="3">
        <v>1</v>
      </c>
      <c r="F20" s="3">
        <v>3</v>
      </c>
      <c r="G20" s="3">
        <v>1</v>
      </c>
      <c r="H20" s="3">
        <v>4</v>
      </c>
      <c r="I20" s="3"/>
      <c r="J20" s="3"/>
      <c r="K20" s="3"/>
      <c r="L20" s="3"/>
      <c r="M20" s="3" t="s">
        <v>34</v>
      </c>
    </row>
    <row r="21" spans="1:13" x14ac:dyDescent="0.25">
      <c r="A21" s="2" t="s">
        <v>38</v>
      </c>
      <c r="B21" s="8" t="s">
        <v>318</v>
      </c>
      <c r="C21" s="8" t="s">
        <v>230</v>
      </c>
      <c r="D21" s="3">
        <v>2</v>
      </c>
      <c r="E21" s="3">
        <v>1</v>
      </c>
      <c r="F21" s="3">
        <v>3</v>
      </c>
      <c r="G21" s="3">
        <v>1</v>
      </c>
      <c r="H21" s="3">
        <v>4</v>
      </c>
      <c r="I21" s="3"/>
      <c r="J21" s="3"/>
      <c r="K21" s="3"/>
      <c r="L21" s="3"/>
      <c r="M21" s="3" t="s">
        <v>34</v>
      </c>
    </row>
    <row r="22" spans="1:13" x14ac:dyDescent="0.25">
      <c r="A22" s="2" t="s">
        <v>39</v>
      </c>
      <c r="B22" s="8" t="s">
        <v>320</v>
      </c>
      <c r="C22" s="8" t="s">
        <v>296</v>
      </c>
      <c r="D22" s="3">
        <v>2</v>
      </c>
      <c r="E22" s="3">
        <v>1</v>
      </c>
      <c r="F22" s="3">
        <v>3</v>
      </c>
      <c r="G22" s="3">
        <v>1</v>
      </c>
      <c r="H22" s="3">
        <v>2</v>
      </c>
      <c r="I22" s="3"/>
      <c r="J22" s="3"/>
      <c r="K22" s="3"/>
      <c r="L22" s="3"/>
      <c r="M22" s="3" t="s">
        <v>40</v>
      </c>
    </row>
    <row r="23" spans="1:13" x14ac:dyDescent="0.25">
      <c r="A23" s="2" t="s">
        <v>41</v>
      </c>
      <c r="B23" s="8" t="s">
        <v>322</v>
      </c>
      <c r="C23" s="8" t="s">
        <v>230</v>
      </c>
      <c r="D23" s="3">
        <v>2</v>
      </c>
      <c r="E23" s="3">
        <v>1</v>
      </c>
      <c r="F23" s="3">
        <v>3</v>
      </c>
      <c r="G23" s="3">
        <v>1</v>
      </c>
      <c r="H23" s="3">
        <v>4</v>
      </c>
      <c r="I23" s="3"/>
      <c r="J23" s="3"/>
      <c r="K23" s="3"/>
      <c r="L23" s="3"/>
      <c r="M23" s="3" t="s">
        <v>34</v>
      </c>
    </row>
    <row r="24" spans="1:13" x14ac:dyDescent="0.25">
      <c r="A24" s="2" t="s">
        <v>42</v>
      </c>
      <c r="B24" s="8" t="s">
        <v>323</v>
      </c>
      <c r="C24" s="8" t="s">
        <v>230</v>
      </c>
      <c r="D24" s="3">
        <v>2</v>
      </c>
      <c r="E24" s="3">
        <v>1</v>
      </c>
      <c r="F24" s="3">
        <v>3</v>
      </c>
      <c r="G24" s="3">
        <v>1</v>
      </c>
      <c r="H24" s="3">
        <v>4</v>
      </c>
      <c r="I24" s="3"/>
      <c r="J24" s="3"/>
      <c r="K24" s="3"/>
      <c r="L24" s="3"/>
      <c r="M24" s="3" t="s">
        <v>34</v>
      </c>
    </row>
    <row r="25" spans="1:13" x14ac:dyDescent="0.25">
      <c r="A25" s="2" t="s">
        <v>43</v>
      </c>
      <c r="B25" s="8" t="s">
        <v>325</v>
      </c>
      <c r="C25" s="8" t="s">
        <v>230</v>
      </c>
      <c r="D25" s="3">
        <v>2</v>
      </c>
      <c r="E25" s="3">
        <v>1</v>
      </c>
      <c r="F25" s="3">
        <v>3</v>
      </c>
      <c r="G25" s="3">
        <v>1</v>
      </c>
      <c r="H25" s="3">
        <v>4</v>
      </c>
      <c r="I25" s="3"/>
      <c r="J25" s="3"/>
      <c r="K25" s="3"/>
      <c r="L25" s="3"/>
      <c r="M25" s="3" t="s">
        <v>34</v>
      </c>
    </row>
    <row r="26" spans="1:13" x14ac:dyDescent="0.25">
      <c r="A26" s="2" t="s">
        <v>44</v>
      </c>
      <c r="B26" s="8" t="s">
        <v>326</v>
      </c>
      <c r="C26" s="8" t="s">
        <v>230</v>
      </c>
      <c r="D26" s="3">
        <v>2</v>
      </c>
      <c r="E26" s="3">
        <v>1</v>
      </c>
      <c r="F26" s="3">
        <v>3</v>
      </c>
      <c r="G26" s="3">
        <v>1</v>
      </c>
      <c r="H26" s="3">
        <v>4</v>
      </c>
      <c r="I26" s="3"/>
      <c r="J26" s="3"/>
      <c r="K26" s="3"/>
      <c r="L26" s="3"/>
      <c r="M26" s="3" t="s">
        <v>34</v>
      </c>
    </row>
    <row r="27" spans="1:13" x14ac:dyDescent="0.25">
      <c r="A27" s="2" t="s">
        <v>45</v>
      </c>
      <c r="B27" s="8" t="s">
        <v>328</v>
      </c>
      <c r="C27" s="8" t="s">
        <v>230</v>
      </c>
      <c r="D27" s="3">
        <v>2</v>
      </c>
      <c r="E27" s="3">
        <v>1</v>
      </c>
      <c r="F27" s="3">
        <v>3</v>
      </c>
      <c r="G27" s="3">
        <v>1</v>
      </c>
      <c r="H27" s="3">
        <v>4</v>
      </c>
      <c r="I27" s="3"/>
      <c r="J27" s="3"/>
      <c r="K27" s="3"/>
      <c r="L27" s="3"/>
      <c r="M27" s="3" t="s">
        <v>34</v>
      </c>
    </row>
    <row r="28" spans="1:13" x14ac:dyDescent="0.25">
      <c r="A28" s="2" t="s">
        <v>46</v>
      </c>
      <c r="B28" s="8" t="s">
        <v>329</v>
      </c>
      <c r="C28" s="8" t="s">
        <v>230</v>
      </c>
      <c r="D28" s="3">
        <v>2</v>
      </c>
      <c r="E28" s="3">
        <v>1</v>
      </c>
      <c r="F28" s="3">
        <v>3</v>
      </c>
      <c r="G28" s="3">
        <v>1</v>
      </c>
      <c r="H28" s="3">
        <v>4</v>
      </c>
      <c r="I28" s="3"/>
      <c r="J28" s="3"/>
      <c r="K28" s="3"/>
      <c r="L28" s="3"/>
      <c r="M28" s="3" t="s">
        <v>34</v>
      </c>
    </row>
    <row r="29" spans="1:13" x14ac:dyDescent="0.25">
      <c r="A29" s="2" t="s">
        <v>53</v>
      </c>
      <c r="B29" s="8" t="s">
        <v>330</v>
      </c>
      <c r="C29" s="8" t="s">
        <v>230</v>
      </c>
      <c r="D29" s="3">
        <v>2</v>
      </c>
      <c r="E29" s="3">
        <v>1</v>
      </c>
      <c r="F29" s="3">
        <v>2</v>
      </c>
      <c r="G29" s="3">
        <v>1</v>
      </c>
      <c r="H29" s="3">
        <v>2</v>
      </c>
      <c r="I29" s="3"/>
      <c r="J29" s="3"/>
      <c r="K29" s="3"/>
      <c r="L29" s="3"/>
      <c r="M29" s="3" t="s">
        <v>54</v>
      </c>
    </row>
    <row r="30" spans="1:13" x14ac:dyDescent="0.25">
      <c r="A30" s="2" t="s">
        <v>55</v>
      </c>
      <c r="B30" s="8" t="s">
        <v>337</v>
      </c>
      <c r="C30" s="8" t="s">
        <v>230</v>
      </c>
      <c r="D30" s="3">
        <v>2</v>
      </c>
      <c r="E30" s="3">
        <v>1</v>
      </c>
      <c r="F30" s="3">
        <v>2</v>
      </c>
      <c r="G30" s="3">
        <v>1</v>
      </c>
      <c r="H30" s="3">
        <v>2</v>
      </c>
      <c r="I30" s="3"/>
      <c r="J30" s="3"/>
      <c r="K30" s="3"/>
      <c r="L30" s="3"/>
      <c r="M30" s="3" t="s">
        <v>54</v>
      </c>
    </row>
    <row r="31" spans="1:13" x14ac:dyDescent="0.25">
      <c r="A31" s="2" t="s">
        <v>56</v>
      </c>
      <c r="B31" s="8" t="s">
        <v>339</v>
      </c>
      <c r="C31" s="8" t="s">
        <v>230</v>
      </c>
      <c r="D31" s="3">
        <v>2</v>
      </c>
      <c r="E31" s="3">
        <v>1</v>
      </c>
      <c r="F31" s="3">
        <v>2</v>
      </c>
      <c r="G31" s="3">
        <v>1</v>
      </c>
      <c r="H31" s="3">
        <v>2</v>
      </c>
      <c r="I31" s="3"/>
      <c r="J31" s="3"/>
      <c r="K31" s="3"/>
      <c r="L31" s="3"/>
      <c r="M31" s="3" t="s">
        <v>54</v>
      </c>
    </row>
    <row r="32" spans="1:13" x14ac:dyDescent="0.25">
      <c r="A32" s="2" t="s">
        <v>57</v>
      </c>
      <c r="B32" s="8" t="s">
        <v>341</v>
      </c>
      <c r="C32" s="8" t="s">
        <v>230</v>
      </c>
      <c r="D32" s="3">
        <v>1</v>
      </c>
      <c r="E32" s="3">
        <v>1</v>
      </c>
      <c r="F32" s="3">
        <v>3</v>
      </c>
      <c r="G32" s="3"/>
      <c r="H32" s="3"/>
      <c r="I32" s="3"/>
      <c r="J32" s="3"/>
      <c r="K32" s="3"/>
      <c r="L32" s="3"/>
      <c r="M32" s="3" t="s">
        <v>58</v>
      </c>
    </row>
    <row r="33" spans="1:13" x14ac:dyDescent="0.25">
      <c r="A33" s="2" t="s">
        <v>59</v>
      </c>
      <c r="B33" s="8" t="s">
        <v>341</v>
      </c>
      <c r="C33" s="8" t="s">
        <v>230</v>
      </c>
      <c r="D33" s="3">
        <v>1</v>
      </c>
      <c r="E33" s="3">
        <v>1</v>
      </c>
      <c r="F33" s="3">
        <v>3</v>
      </c>
      <c r="G33" s="3"/>
      <c r="H33" s="3"/>
      <c r="I33" s="3"/>
      <c r="J33" s="3"/>
      <c r="K33" s="3"/>
      <c r="L33" s="3"/>
      <c r="M33" s="3" t="s">
        <v>58</v>
      </c>
    </row>
    <row r="34" spans="1:13" x14ac:dyDescent="0.25">
      <c r="A34" s="2" t="s">
        <v>60</v>
      </c>
      <c r="B34" s="8" t="s">
        <v>342</v>
      </c>
      <c r="C34" s="8" t="s">
        <v>230</v>
      </c>
      <c r="D34" s="3">
        <v>1</v>
      </c>
      <c r="E34" s="3">
        <v>1</v>
      </c>
      <c r="F34" s="3">
        <v>3</v>
      </c>
      <c r="G34" s="3"/>
      <c r="H34" s="3"/>
      <c r="I34" s="3"/>
      <c r="J34" s="3"/>
      <c r="K34" s="3"/>
      <c r="L34" s="3"/>
      <c r="M34" s="3" t="s">
        <v>58</v>
      </c>
    </row>
    <row r="35" spans="1:13" x14ac:dyDescent="0.25">
      <c r="A35" s="2" t="s">
        <v>61</v>
      </c>
      <c r="B35" s="8" t="s">
        <v>342</v>
      </c>
      <c r="C35" s="8" t="s">
        <v>230</v>
      </c>
      <c r="D35" s="3">
        <v>1</v>
      </c>
      <c r="E35" s="3">
        <v>1</v>
      </c>
      <c r="F35" s="3">
        <v>3</v>
      </c>
      <c r="G35" s="3"/>
      <c r="H35" s="3"/>
      <c r="I35" s="3"/>
      <c r="J35" s="3"/>
      <c r="K35" s="3"/>
      <c r="L35" s="3"/>
      <c r="M35" s="3" t="s">
        <v>58</v>
      </c>
    </row>
    <row r="36" spans="1:13" x14ac:dyDescent="0.25">
      <c r="A36" s="2" t="s">
        <v>62</v>
      </c>
      <c r="B36" s="8" t="s">
        <v>343</v>
      </c>
      <c r="C36" s="8" t="s">
        <v>230</v>
      </c>
      <c r="D36" s="3">
        <v>1</v>
      </c>
      <c r="E36" s="3">
        <v>1</v>
      </c>
      <c r="F36" s="3">
        <v>3</v>
      </c>
      <c r="G36" s="3"/>
      <c r="H36" s="3"/>
      <c r="I36" s="3"/>
      <c r="J36" s="3"/>
      <c r="K36" s="3"/>
      <c r="L36" s="3"/>
      <c r="M36" s="3" t="s">
        <v>58</v>
      </c>
    </row>
    <row r="37" spans="1:13" x14ac:dyDescent="0.25">
      <c r="A37" s="2" t="s">
        <v>63</v>
      </c>
      <c r="B37" s="8" t="s">
        <v>343</v>
      </c>
      <c r="C37" s="8" t="s">
        <v>230</v>
      </c>
      <c r="D37" s="3">
        <v>1</v>
      </c>
      <c r="E37" s="3">
        <v>1</v>
      </c>
      <c r="F37" s="3">
        <v>3</v>
      </c>
      <c r="G37" s="3"/>
      <c r="H37" s="3"/>
      <c r="I37" s="3"/>
      <c r="J37" s="3"/>
      <c r="K37" s="3"/>
      <c r="L37" s="3"/>
      <c r="M37" s="3" t="s">
        <v>58</v>
      </c>
    </row>
    <row r="38" spans="1:13" x14ac:dyDescent="0.25">
      <c r="A38" s="2" t="s">
        <v>64</v>
      </c>
      <c r="B38" s="8" t="s">
        <v>344</v>
      </c>
      <c r="C38" s="8" t="s">
        <v>230</v>
      </c>
      <c r="D38" s="3">
        <v>4</v>
      </c>
      <c r="E38" s="3">
        <v>1</v>
      </c>
      <c r="F38" s="3">
        <v>2</v>
      </c>
      <c r="G38" s="3">
        <v>1</v>
      </c>
      <c r="H38" s="3">
        <v>1</v>
      </c>
      <c r="I38" s="3">
        <v>1</v>
      </c>
      <c r="J38" s="3">
        <v>4</v>
      </c>
      <c r="K38" s="3">
        <v>1</v>
      </c>
      <c r="L38" s="3">
        <v>1</v>
      </c>
      <c r="M38" s="3" t="s">
        <v>65</v>
      </c>
    </row>
    <row r="39" spans="1:13" x14ac:dyDescent="0.25">
      <c r="A39" s="2" t="s">
        <v>66</v>
      </c>
      <c r="B39" s="8" t="s">
        <v>349</v>
      </c>
      <c r="C39" s="8" t="s">
        <v>230</v>
      </c>
      <c r="D39" s="3">
        <v>4</v>
      </c>
      <c r="E39" s="3">
        <v>1</v>
      </c>
      <c r="F39" s="3">
        <v>2</v>
      </c>
      <c r="G39" s="3">
        <v>1</v>
      </c>
      <c r="H39" s="3">
        <v>1</v>
      </c>
      <c r="I39" s="3">
        <v>1</v>
      </c>
      <c r="J39" s="3">
        <v>4</v>
      </c>
      <c r="K39" s="3">
        <v>1</v>
      </c>
      <c r="L39" s="3">
        <v>1</v>
      </c>
      <c r="M39" s="3" t="s">
        <v>65</v>
      </c>
    </row>
    <row r="40" spans="1:13" x14ac:dyDescent="0.25">
      <c r="A40" s="2" t="s">
        <v>67</v>
      </c>
      <c r="B40" s="8" t="s">
        <v>359</v>
      </c>
      <c r="C40" s="8" t="s">
        <v>230</v>
      </c>
      <c r="D40" s="3">
        <v>3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3</v>
      </c>
      <c r="K40" s="3"/>
      <c r="L40" s="3"/>
      <c r="M40" s="3" t="s">
        <v>68</v>
      </c>
    </row>
    <row r="41" spans="1:13" x14ac:dyDescent="0.25">
      <c r="A41" s="2" t="s">
        <v>69</v>
      </c>
      <c r="B41" s="8" t="s">
        <v>360</v>
      </c>
      <c r="C41" s="8" t="s">
        <v>230</v>
      </c>
      <c r="D41" s="3">
        <v>3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3</v>
      </c>
      <c r="K41" s="3"/>
      <c r="L41" s="3"/>
      <c r="M41" s="3" t="s">
        <v>68</v>
      </c>
    </row>
    <row r="42" spans="1:13" x14ac:dyDescent="0.25">
      <c r="A42" s="2" t="s">
        <v>70</v>
      </c>
      <c r="B42" s="8" t="s">
        <v>358</v>
      </c>
      <c r="C42" s="8" t="s">
        <v>230</v>
      </c>
      <c r="D42" s="3">
        <v>2</v>
      </c>
      <c r="E42" s="3">
        <v>1</v>
      </c>
      <c r="F42" s="3">
        <v>1</v>
      </c>
      <c r="G42" s="3">
        <v>1</v>
      </c>
      <c r="H42" s="3">
        <v>2</v>
      </c>
      <c r="I42" s="3"/>
      <c r="J42" s="3"/>
      <c r="K42" s="3"/>
      <c r="L42" s="3"/>
      <c r="M42" s="3" t="s">
        <v>71</v>
      </c>
    </row>
    <row r="43" spans="1:13" x14ac:dyDescent="0.25">
      <c r="A43" s="2" t="s">
        <v>72</v>
      </c>
      <c r="B43" s="8" t="s">
        <v>355</v>
      </c>
      <c r="C43" s="8" t="s">
        <v>230</v>
      </c>
      <c r="D43" s="3">
        <v>2</v>
      </c>
      <c r="E43" s="3">
        <v>1</v>
      </c>
      <c r="F43" s="3">
        <v>1</v>
      </c>
      <c r="G43" s="3">
        <v>1</v>
      </c>
      <c r="H43" s="3">
        <v>2</v>
      </c>
      <c r="I43" s="3"/>
      <c r="J43" s="3"/>
      <c r="K43" s="3"/>
      <c r="L43" s="3"/>
      <c r="M43" s="3" t="s">
        <v>71</v>
      </c>
    </row>
    <row r="44" spans="1:13" x14ac:dyDescent="0.25">
      <c r="A44" s="2" t="s">
        <v>73</v>
      </c>
      <c r="B44" s="8" t="s">
        <v>361</v>
      </c>
      <c r="C44" s="8" t="s">
        <v>230</v>
      </c>
      <c r="D44" s="3">
        <v>3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/>
      <c r="L44" s="3"/>
      <c r="M44" s="3" t="s">
        <v>71</v>
      </c>
    </row>
    <row r="45" spans="1:13" x14ac:dyDescent="0.25">
      <c r="A45" s="2" t="s">
        <v>74</v>
      </c>
      <c r="B45" s="8" t="s">
        <v>363</v>
      </c>
      <c r="C45" s="8" t="s">
        <v>230</v>
      </c>
      <c r="D45" s="3">
        <v>3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/>
      <c r="L45" s="3"/>
      <c r="M45" s="3" t="s">
        <v>71</v>
      </c>
    </row>
    <row r="46" spans="1:13" x14ac:dyDescent="0.25">
      <c r="A46" s="4" t="s">
        <v>47</v>
      </c>
      <c r="B46" s="4"/>
      <c r="C46" s="4"/>
      <c r="D46" s="3"/>
      <c r="E46" s="3">
        <v>2</v>
      </c>
      <c r="F46" s="3">
        <v>1</v>
      </c>
      <c r="G46" s="3"/>
      <c r="H46" s="3"/>
      <c r="M46" s="3" t="s">
        <v>10</v>
      </c>
    </row>
    <row r="47" spans="1:13" x14ac:dyDescent="0.25">
      <c r="A47" s="4" t="s">
        <v>48</v>
      </c>
      <c r="B47" s="4"/>
      <c r="C47" s="4"/>
      <c r="D47" s="3"/>
      <c r="E47" s="3">
        <v>2</v>
      </c>
      <c r="F47" s="3">
        <v>1</v>
      </c>
      <c r="G47" s="3"/>
      <c r="H47" s="3"/>
      <c r="M47" s="3" t="s">
        <v>10</v>
      </c>
    </row>
    <row r="48" spans="1:13" x14ac:dyDescent="0.25">
      <c r="A48" s="4" t="s">
        <v>49</v>
      </c>
      <c r="B48" s="4"/>
      <c r="C48" s="4"/>
      <c r="D48" s="3"/>
      <c r="E48" s="3">
        <v>1</v>
      </c>
      <c r="F48" s="3">
        <v>1</v>
      </c>
      <c r="G48" s="3"/>
      <c r="H48" s="3"/>
      <c r="M48" s="3" t="s">
        <v>13</v>
      </c>
    </row>
    <row r="49" spans="1:13" x14ac:dyDescent="0.25">
      <c r="A49" s="4" t="s">
        <v>50</v>
      </c>
      <c r="B49" s="4"/>
      <c r="C49" s="4"/>
      <c r="D49" s="3"/>
      <c r="E49" s="3">
        <v>2</v>
      </c>
      <c r="F49" s="3">
        <v>1</v>
      </c>
      <c r="G49" s="3"/>
      <c r="H49" s="3"/>
      <c r="M49" s="3" t="s">
        <v>10</v>
      </c>
    </row>
    <row r="50" spans="1:13" x14ac:dyDescent="0.25">
      <c r="A50" s="4" t="s">
        <v>51</v>
      </c>
      <c r="B50" s="4"/>
      <c r="C50" s="4"/>
      <c r="D50" s="3"/>
      <c r="E50" s="3">
        <v>2</v>
      </c>
      <c r="F50" s="3">
        <v>1</v>
      </c>
      <c r="G50" s="3"/>
      <c r="H50" s="3"/>
      <c r="M50" s="3" t="s">
        <v>10</v>
      </c>
    </row>
    <row r="51" spans="1:13" x14ac:dyDescent="0.25">
      <c r="A51" s="4" t="s">
        <v>52</v>
      </c>
      <c r="B51" s="4"/>
      <c r="C51" s="4"/>
      <c r="D51" s="3"/>
      <c r="E51" s="3">
        <v>1</v>
      </c>
      <c r="F51" s="3">
        <v>2</v>
      </c>
      <c r="G51" s="3"/>
      <c r="H51" s="3"/>
      <c r="M51" s="3" t="s">
        <v>18</v>
      </c>
    </row>
  </sheetData>
  <mergeCells count="4">
    <mergeCell ref="E1:F1"/>
    <mergeCell ref="G1:H1"/>
    <mergeCell ref="I1:J1"/>
    <mergeCell ref="K1:L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4"/>
  <sheetViews>
    <sheetView zoomScaleNormal="100" workbookViewId="0">
      <pane ySplit="1" topLeftCell="A2" activePane="bottomLeft" state="frozen"/>
      <selection pane="bottomLeft" activeCell="J80" sqref="J80"/>
    </sheetView>
  </sheetViews>
  <sheetFormatPr defaultRowHeight="15" x14ac:dyDescent="0.25"/>
  <cols>
    <col min="1" max="1" width="20.7109375" bestFit="1" customWidth="1"/>
    <col min="2" max="3" width="20.7109375" customWidth="1"/>
    <col min="13" max="14" width="11.5703125" style="6" customWidth="1"/>
    <col min="15" max="20" width="11.5703125" style="3" customWidth="1"/>
    <col min="21" max="22" width="11.5703125" style="6" customWidth="1"/>
  </cols>
  <sheetData>
    <row r="1" spans="1:22" x14ac:dyDescent="0.25">
      <c r="A1" s="11" t="s">
        <v>1037</v>
      </c>
      <c r="B1" s="11" t="s">
        <v>1038</v>
      </c>
      <c r="C1" s="11" t="s">
        <v>1039</v>
      </c>
      <c r="D1" s="11" t="s">
        <v>1040</v>
      </c>
      <c r="E1" s="11" t="s">
        <v>1041</v>
      </c>
      <c r="F1" s="11" t="s">
        <v>1042</v>
      </c>
      <c r="G1" s="11" t="s">
        <v>1043</v>
      </c>
      <c r="H1" s="11" t="s">
        <v>1044</v>
      </c>
      <c r="I1" s="11" t="s">
        <v>1047</v>
      </c>
      <c r="J1" s="11" t="s">
        <v>235</v>
      </c>
      <c r="K1" s="11" t="s">
        <v>1045</v>
      </c>
      <c r="L1" s="11" t="s">
        <v>1046</v>
      </c>
      <c r="M1" s="11" t="s">
        <v>1027</v>
      </c>
      <c r="N1" s="11" t="s">
        <v>1028</v>
      </c>
      <c r="O1" s="11" t="s">
        <v>1029</v>
      </c>
      <c r="P1" s="11" t="s">
        <v>1030</v>
      </c>
      <c r="Q1" s="11" t="s">
        <v>1031</v>
      </c>
      <c r="R1" s="11" t="s">
        <v>1032</v>
      </c>
      <c r="S1" s="11" t="s">
        <v>1033</v>
      </c>
      <c r="T1" s="11" t="s">
        <v>1034</v>
      </c>
      <c r="U1" s="11" t="s">
        <v>1035</v>
      </c>
      <c r="V1" s="11" t="s">
        <v>1036</v>
      </c>
    </row>
    <row r="2" spans="1:22" x14ac:dyDescent="0.25">
      <c r="A2" s="2" t="s">
        <v>9</v>
      </c>
      <c r="B2" s="4" t="s">
        <v>234</v>
      </c>
      <c r="C2" s="4" t="s">
        <v>230</v>
      </c>
      <c r="D2" s="3">
        <v>1</v>
      </c>
      <c r="E2" s="3">
        <v>2</v>
      </c>
      <c r="F2" s="3">
        <v>1</v>
      </c>
      <c r="G2" s="3">
        <f>221/2</f>
        <v>110.5</v>
      </c>
      <c r="H2" s="3" t="str">
        <f>VLOOKUP(J2,CT_type!$B$1:$D$6,3,FALSE)</f>
        <v>A</v>
      </c>
      <c r="I2" s="7"/>
      <c r="J2" s="7" t="s">
        <v>1016</v>
      </c>
      <c r="K2" s="7">
        <v>1</v>
      </c>
      <c r="L2" s="7">
        <v>0</v>
      </c>
      <c r="M2" s="6" t="s">
        <v>258</v>
      </c>
      <c r="N2" s="7">
        <v>1</v>
      </c>
      <c r="O2" s="7" t="s">
        <v>236</v>
      </c>
      <c r="P2" s="7">
        <v>0</v>
      </c>
      <c r="Q2" s="9" t="s">
        <v>237</v>
      </c>
      <c r="R2" s="15">
        <v>1</v>
      </c>
      <c r="S2" s="9" t="s">
        <v>238</v>
      </c>
      <c r="T2" s="16">
        <v>1</v>
      </c>
    </row>
    <row r="3" spans="1:22" x14ac:dyDescent="0.25">
      <c r="A3" s="2" t="s">
        <v>9</v>
      </c>
      <c r="B3" s="4" t="s">
        <v>234</v>
      </c>
      <c r="C3" s="4" t="s">
        <v>230</v>
      </c>
      <c r="D3" s="3">
        <v>2</v>
      </c>
      <c r="E3" s="3">
        <v>2</v>
      </c>
      <c r="F3" s="3">
        <v>1</v>
      </c>
      <c r="G3" s="3">
        <f>34/2</f>
        <v>17</v>
      </c>
      <c r="H3" s="3" t="str">
        <f>VLOOKUP(J3,CT_type!$B$1:$D$6,3,FALSE)</f>
        <v>A</v>
      </c>
      <c r="I3" s="7"/>
      <c r="J3" s="7" t="s">
        <v>1016</v>
      </c>
      <c r="K3" s="7">
        <v>1</v>
      </c>
      <c r="L3" s="7">
        <v>0</v>
      </c>
      <c r="M3" s="6" t="s">
        <v>258</v>
      </c>
      <c r="N3" s="7">
        <v>1</v>
      </c>
      <c r="O3" s="7" t="s">
        <v>239</v>
      </c>
      <c r="P3" s="7">
        <v>0</v>
      </c>
      <c r="Q3" s="10" t="s">
        <v>240</v>
      </c>
      <c r="R3" s="16">
        <v>1</v>
      </c>
      <c r="S3" s="10" t="s">
        <v>241</v>
      </c>
      <c r="T3" s="16">
        <v>1</v>
      </c>
    </row>
    <row r="4" spans="1:22" x14ac:dyDescent="0.25">
      <c r="A4" s="2" t="s">
        <v>11</v>
      </c>
      <c r="B4" s="4" t="s">
        <v>233</v>
      </c>
      <c r="C4" s="4" t="s">
        <v>230</v>
      </c>
      <c r="D4" s="3">
        <v>1</v>
      </c>
      <c r="E4" s="3">
        <v>2</v>
      </c>
      <c r="F4" s="3">
        <v>1</v>
      </c>
      <c r="G4" s="3">
        <f>225/2</f>
        <v>112.5</v>
      </c>
      <c r="H4" s="3" t="str">
        <f>VLOOKUP(J4,CT_type!$B$1:$D$6,3,FALSE)</f>
        <v>A</v>
      </c>
      <c r="I4" s="7"/>
      <c r="J4" s="7" t="s">
        <v>1016</v>
      </c>
      <c r="K4" s="7">
        <v>1</v>
      </c>
      <c r="L4" s="7">
        <v>0</v>
      </c>
      <c r="M4" s="6" t="s">
        <v>236</v>
      </c>
      <c r="N4" s="7">
        <v>1</v>
      </c>
      <c r="O4" s="10" t="s">
        <v>242</v>
      </c>
      <c r="P4" s="7">
        <v>0</v>
      </c>
      <c r="Q4" s="10" t="s">
        <v>243</v>
      </c>
      <c r="R4" s="16">
        <v>1</v>
      </c>
      <c r="T4" s="16"/>
    </row>
    <row r="5" spans="1:22" x14ac:dyDescent="0.25">
      <c r="A5" s="2" t="s">
        <v>11</v>
      </c>
      <c r="B5" s="4" t="s">
        <v>233</v>
      </c>
      <c r="C5" s="4" t="s">
        <v>230</v>
      </c>
      <c r="D5" s="3">
        <v>2</v>
      </c>
      <c r="E5" s="3">
        <v>2</v>
      </c>
      <c r="F5" s="3">
        <v>1</v>
      </c>
      <c r="G5" s="3">
        <f>34/2</f>
        <v>17</v>
      </c>
      <c r="H5" s="3" t="str">
        <f>VLOOKUP(J5,CT_type!$B$1:$D$6,3,FALSE)</f>
        <v>A</v>
      </c>
      <c r="I5" s="7"/>
      <c r="J5" s="7" t="s">
        <v>1016</v>
      </c>
      <c r="K5" s="7">
        <v>1</v>
      </c>
      <c r="L5" s="7">
        <v>0</v>
      </c>
      <c r="M5" s="6" t="s">
        <v>239</v>
      </c>
      <c r="N5" s="7">
        <v>1</v>
      </c>
      <c r="O5" s="10" t="s">
        <v>244</v>
      </c>
      <c r="P5" s="7">
        <v>0</v>
      </c>
      <c r="Q5" s="10" t="s">
        <v>245</v>
      </c>
      <c r="R5" s="16">
        <v>1</v>
      </c>
      <c r="T5" s="16"/>
    </row>
    <row r="6" spans="1:22" x14ac:dyDescent="0.25">
      <c r="A6" s="2" t="s">
        <v>12</v>
      </c>
      <c r="B6" s="4" t="s">
        <v>246</v>
      </c>
      <c r="C6" s="4" t="s">
        <v>230</v>
      </c>
      <c r="D6" s="3">
        <v>1</v>
      </c>
      <c r="E6" s="3">
        <v>1</v>
      </c>
      <c r="F6" s="3">
        <v>1</v>
      </c>
      <c r="G6" s="3">
        <v>20</v>
      </c>
      <c r="H6" s="3" t="str">
        <f>VLOOKUP(J6,CT_type!$B$1:$D$6,3,FALSE)</f>
        <v>C</v>
      </c>
      <c r="I6" s="3"/>
      <c r="J6" s="7" t="s">
        <v>253</v>
      </c>
      <c r="K6" s="7">
        <v>1</v>
      </c>
      <c r="L6" s="7">
        <v>0</v>
      </c>
      <c r="M6" s="6" t="s">
        <v>247</v>
      </c>
      <c r="N6" s="7">
        <v>1</v>
      </c>
      <c r="O6" s="10" t="s">
        <v>248</v>
      </c>
      <c r="P6" s="7">
        <v>0</v>
      </c>
      <c r="R6" s="16"/>
      <c r="T6" s="16"/>
    </row>
    <row r="7" spans="1:22" x14ac:dyDescent="0.25">
      <c r="A7" s="2" t="s">
        <v>12</v>
      </c>
      <c r="B7" s="4" t="s">
        <v>246</v>
      </c>
      <c r="C7" s="4" t="s">
        <v>230</v>
      </c>
      <c r="D7" s="3">
        <v>2</v>
      </c>
      <c r="E7" s="3">
        <v>1</v>
      </c>
      <c r="F7" s="3">
        <v>1</v>
      </c>
      <c r="G7" s="3">
        <v>150</v>
      </c>
      <c r="H7" s="3" t="str">
        <f>VLOOKUP(J7,CT_type!$B$1:$D$6,3,FALSE)</f>
        <v>B</v>
      </c>
      <c r="I7" s="3"/>
      <c r="J7" s="3" t="s">
        <v>1017</v>
      </c>
      <c r="K7" s="3">
        <v>1</v>
      </c>
      <c r="L7" s="7">
        <v>0</v>
      </c>
      <c r="M7" s="6" t="s">
        <v>247</v>
      </c>
      <c r="N7" s="7">
        <v>1</v>
      </c>
      <c r="O7" s="3" t="s">
        <v>249</v>
      </c>
      <c r="P7" s="7">
        <v>0</v>
      </c>
      <c r="Q7" s="3" t="s">
        <v>250</v>
      </c>
      <c r="R7" s="16">
        <v>1</v>
      </c>
      <c r="S7" s="10" t="s">
        <v>251</v>
      </c>
      <c r="T7" s="16">
        <v>1</v>
      </c>
    </row>
    <row r="8" spans="1:22" x14ac:dyDescent="0.25">
      <c r="A8" s="2" t="s">
        <v>12</v>
      </c>
      <c r="B8" s="4" t="s">
        <v>246</v>
      </c>
      <c r="C8" s="4" t="s">
        <v>230</v>
      </c>
      <c r="D8" s="3">
        <v>3</v>
      </c>
      <c r="E8" s="3">
        <v>1</v>
      </c>
      <c r="F8" s="3">
        <v>1</v>
      </c>
      <c r="G8" s="3">
        <v>35</v>
      </c>
      <c r="H8" s="3" t="str">
        <f>VLOOKUP(J8,CT_type!$B$1:$D$6,3,FALSE)</f>
        <v>C</v>
      </c>
      <c r="I8" s="3"/>
      <c r="J8" s="3" t="s">
        <v>253</v>
      </c>
      <c r="K8" s="3">
        <v>1</v>
      </c>
      <c r="L8" s="7">
        <v>0</v>
      </c>
      <c r="M8" s="6" t="s">
        <v>247</v>
      </c>
      <c r="N8" s="7">
        <v>1</v>
      </c>
      <c r="O8" s="10" t="s">
        <v>252</v>
      </c>
      <c r="P8" s="7">
        <v>0</v>
      </c>
      <c r="R8" s="16"/>
      <c r="T8" s="16"/>
    </row>
    <row r="9" spans="1:22" x14ac:dyDescent="0.25">
      <c r="A9" s="2" t="s">
        <v>15</v>
      </c>
      <c r="B9" s="4" t="s">
        <v>254</v>
      </c>
      <c r="C9" s="4" t="s">
        <v>230</v>
      </c>
      <c r="D9" s="3">
        <v>1</v>
      </c>
      <c r="E9" s="3">
        <v>2</v>
      </c>
      <c r="F9" s="3">
        <v>1</v>
      </c>
      <c r="G9" s="3">
        <f>223/2</f>
        <v>111.5</v>
      </c>
      <c r="H9" s="3" t="str">
        <f>VLOOKUP(J9,CT_type!$B$1:$D$6,3,FALSE)</f>
        <v>A</v>
      </c>
      <c r="I9" s="3"/>
      <c r="J9" s="7" t="s">
        <v>1016</v>
      </c>
      <c r="K9" s="7">
        <v>1</v>
      </c>
      <c r="L9" s="7">
        <v>0</v>
      </c>
      <c r="M9" s="6" t="s">
        <v>236</v>
      </c>
      <c r="N9" s="7">
        <v>1</v>
      </c>
      <c r="O9" s="10" t="s">
        <v>237</v>
      </c>
      <c r="P9" s="7">
        <v>0</v>
      </c>
      <c r="Q9" s="10" t="s">
        <v>238</v>
      </c>
      <c r="R9" s="16">
        <v>1</v>
      </c>
      <c r="T9" s="16"/>
    </row>
    <row r="10" spans="1:22" x14ac:dyDescent="0.25">
      <c r="A10" s="2" t="s">
        <v>15</v>
      </c>
      <c r="B10" s="4" t="s">
        <v>254</v>
      </c>
      <c r="C10" s="4" t="s">
        <v>230</v>
      </c>
      <c r="D10" s="3">
        <v>2</v>
      </c>
      <c r="E10" s="3">
        <v>2</v>
      </c>
      <c r="F10" s="3">
        <v>1</v>
      </c>
      <c r="G10" s="3">
        <f>34/2</f>
        <v>17</v>
      </c>
      <c r="H10" s="3" t="str">
        <f>VLOOKUP(J10,CT_type!$B$1:$D$6,3,FALSE)</f>
        <v>A</v>
      </c>
      <c r="I10" s="3"/>
      <c r="J10" s="7" t="s">
        <v>1016</v>
      </c>
      <c r="K10" s="7">
        <v>1</v>
      </c>
      <c r="L10" s="7">
        <v>0</v>
      </c>
      <c r="M10" s="6" t="s">
        <v>239</v>
      </c>
      <c r="N10" s="7">
        <v>1</v>
      </c>
      <c r="O10" s="10" t="s">
        <v>240</v>
      </c>
      <c r="P10" s="7">
        <v>0</v>
      </c>
      <c r="Q10" s="10" t="s">
        <v>241</v>
      </c>
      <c r="R10" s="16">
        <v>1</v>
      </c>
      <c r="T10" s="16"/>
    </row>
    <row r="11" spans="1:22" x14ac:dyDescent="0.25">
      <c r="A11" s="2" t="s">
        <v>16</v>
      </c>
      <c r="B11" s="4" t="s">
        <v>255</v>
      </c>
      <c r="C11" s="4" t="s">
        <v>230</v>
      </c>
      <c r="D11" s="3">
        <v>1</v>
      </c>
      <c r="E11" s="3">
        <v>2</v>
      </c>
      <c r="F11" s="3">
        <v>1</v>
      </c>
      <c r="G11" s="3">
        <f>225/2</f>
        <v>112.5</v>
      </c>
      <c r="H11" s="3" t="str">
        <f>VLOOKUP(J11,CT_type!$B$1:$D$6,3,FALSE)</f>
        <v>A</v>
      </c>
      <c r="I11" s="3"/>
      <c r="J11" s="7" t="s">
        <v>1016</v>
      </c>
      <c r="K11" s="7">
        <v>1</v>
      </c>
      <c r="L11" s="7">
        <v>0</v>
      </c>
      <c r="M11" s="6" t="s">
        <v>236</v>
      </c>
      <c r="N11" s="7">
        <v>1</v>
      </c>
      <c r="O11" s="9" t="s">
        <v>256</v>
      </c>
      <c r="P11" s="7">
        <v>0</v>
      </c>
      <c r="Q11" s="9" t="s">
        <v>243</v>
      </c>
      <c r="R11" s="15">
        <v>1</v>
      </c>
      <c r="S11" s="7"/>
      <c r="T11" s="15"/>
    </row>
    <row r="12" spans="1:22" x14ac:dyDescent="0.25">
      <c r="A12" s="2" t="s">
        <v>16</v>
      </c>
      <c r="B12" s="4" t="s">
        <v>255</v>
      </c>
      <c r="C12" s="4" t="s">
        <v>230</v>
      </c>
      <c r="D12" s="3">
        <v>2</v>
      </c>
      <c r="E12" s="3">
        <v>2</v>
      </c>
      <c r="F12" s="3">
        <v>1</v>
      </c>
      <c r="G12" s="3">
        <f>34/2</f>
        <v>17</v>
      </c>
      <c r="H12" s="3" t="str">
        <f>VLOOKUP(J12,CT_type!$B$1:$D$6,3,FALSE)</f>
        <v>A</v>
      </c>
      <c r="I12" s="3"/>
      <c r="J12" s="7" t="s">
        <v>1016</v>
      </c>
      <c r="K12" s="7">
        <v>1</v>
      </c>
      <c r="L12" s="7">
        <v>0</v>
      </c>
      <c r="M12" s="6" t="s">
        <v>239</v>
      </c>
      <c r="N12" s="7">
        <v>1</v>
      </c>
      <c r="O12" s="9" t="s">
        <v>244</v>
      </c>
      <c r="P12" s="7">
        <v>0</v>
      </c>
      <c r="Q12" s="9" t="s">
        <v>245</v>
      </c>
      <c r="R12" s="15">
        <v>1</v>
      </c>
      <c r="S12" s="7"/>
      <c r="T12" s="15"/>
    </row>
    <row r="13" spans="1:22" x14ac:dyDescent="0.25">
      <c r="A13" s="2" t="s">
        <v>17</v>
      </c>
      <c r="B13" s="8" t="s">
        <v>257</v>
      </c>
      <c r="C13" s="4" t="s">
        <v>230</v>
      </c>
      <c r="D13" s="3">
        <v>1</v>
      </c>
      <c r="E13" s="3">
        <v>1</v>
      </c>
      <c r="F13" s="3">
        <v>3</v>
      </c>
      <c r="G13" s="3">
        <v>81</v>
      </c>
      <c r="H13" s="3" t="str">
        <f>VLOOKUP(J13,CT_type!$B$1:$D$6,3,FALSE)</f>
        <v>B</v>
      </c>
      <c r="I13" s="3"/>
      <c r="J13" s="7" t="s">
        <v>1017</v>
      </c>
      <c r="K13" s="7">
        <v>1</v>
      </c>
      <c r="L13" s="7">
        <v>0</v>
      </c>
      <c r="M13" s="6" t="s">
        <v>258</v>
      </c>
      <c r="N13" s="7">
        <v>1</v>
      </c>
      <c r="O13" s="7" t="s">
        <v>259</v>
      </c>
      <c r="P13" s="7">
        <v>0</v>
      </c>
      <c r="Q13" s="7" t="s">
        <v>260</v>
      </c>
      <c r="R13" s="15">
        <v>3</v>
      </c>
      <c r="S13" s="9" t="s">
        <v>261</v>
      </c>
      <c r="T13" s="15">
        <v>3</v>
      </c>
    </row>
    <row r="14" spans="1:22" x14ac:dyDescent="0.25">
      <c r="A14" s="2" t="s">
        <v>17</v>
      </c>
      <c r="B14" s="8" t="s">
        <v>257</v>
      </c>
      <c r="C14" s="4" t="s">
        <v>230</v>
      </c>
      <c r="D14" s="3">
        <v>2</v>
      </c>
      <c r="E14" s="3">
        <v>1</v>
      </c>
      <c r="F14" s="3">
        <v>2</v>
      </c>
      <c r="G14" s="3">
        <f>40/2</f>
        <v>20</v>
      </c>
      <c r="H14" s="3" t="str">
        <f>VLOOKUP(J14,CT_type!$B$1:$D$6,3,FALSE)</f>
        <v>D</v>
      </c>
      <c r="I14" s="3"/>
      <c r="J14" s="7" t="s">
        <v>1018</v>
      </c>
      <c r="K14" s="7">
        <v>1</v>
      </c>
      <c r="L14" s="7">
        <v>0</v>
      </c>
      <c r="M14" s="6" t="s">
        <v>258</v>
      </c>
      <c r="N14" s="7">
        <v>1</v>
      </c>
      <c r="O14" s="7" t="s">
        <v>262</v>
      </c>
      <c r="P14" s="7">
        <v>0</v>
      </c>
      <c r="Q14" s="9" t="s">
        <v>263</v>
      </c>
      <c r="R14" s="15">
        <v>1</v>
      </c>
      <c r="S14" s="15"/>
      <c r="T14" s="15"/>
    </row>
    <row r="15" spans="1:22" x14ac:dyDescent="0.25">
      <c r="A15" s="2" t="s">
        <v>19</v>
      </c>
      <c r="B15" s="8" t="s">
        <v>264</v>
      </c>
      <c r="C15" s="4" t="s">
        <v>230</v>
      </c>
      <c r="D15" s="3">
        <v>1</v>
      </c>
      <c r="E15" s="3">
        <v>1</v>
      </c>
      <c r="F15" s="3">
        <v>3</v>
      </c>
      <c r="G15" s="3">
        <f>200/3</f>
        <v>66.666666666666671</v>
      </c>
      <c r="H15" s="3" t="str">
        <f>VLOOKUP(J15,CT_type!$B$1:$D$6,3,FALSE)</f>
        <v>B</v>
      </c>
      <c r="I15" s="3"/>
      <c r="J15" s="7" t="s">
        <v>1017</v>
      </c>
      <c r="K15" s="7">
        <v>1</v>
      </c>
      <c r="L15" s="7">
        <v>0</v>
      </c>
      <c r="M15" s="6" t="s">
        <v>258</v>
      </c>
      <c r="N15" s="7">
        <v>1</v>
      </c>
      <c r="O15" s="7" t="s">
        <v>259</v>
      </c>
      <c r="P15" s="7">
        <v>0</v>
      </c>
      <c r="Q15" s="7" t="s">
        <v>260</v>
      </c>
      <c r="R15" s="15">
        <v>3</v>
      </c>
      <c r="S15" s="9" t="s">
        <v>261</v>
      </c>
      <c r="T15" s="15">
        <v>3</v>
      </c>
    </row>
    <row r="16" spans="1:22" x14ac:dyDescent="0.25">
      <c r="A16" s="2" t="s">
        <v>19</v>
      </c>
      <c r="B16" s="8" t="s">
        <v>264</v>
      </c>
      <c r="C16" s="4" t="s">
        <v>230</v>
      </c>
      <c r="D16" s="3">
        <v>2</v>
      </c>
      <c r="E16" s="3">
        <v>1</v>
      </c>
      <c r="F16" s="3">
        <v>2</v>
      </c>
      <c r="G16" s="3">
        <f>69/2</f>
        <v>34.5</v>
      </c>
      <c r="H16" s="3" t="str">
        <f>VLOOKUP(J16,CT_type!$B$1:$D$6,3,FALSE)</f>
        <v>D</v>
      </c>
      <c r="I16" s="3"/>
      <c r="J16" s="7" t="s">
        <v>1018</v>
      </c>
      <c r="K16" s="7">
        <v>1</v>
      </c>
      <c r="L16" s="7">
        <v>0</v>
      </c>
      <c r="M16" s="6" t="s">
        <v>258</v>
      </c>
      <c r="N16" s="7">
        <v>1</v>
      </c>
      <c r="O16" s="7" t="s">
        <v>262</v>
      </c>
      <c r="P16" s="7">
        <v>0</v>
      </c>
      <c r="Q16" s="9" t="s">
        <v>265</v>
      </c>
      <c r="R16" s="15">
        <v>1</v>
      </c>
      <c r="S16" s="15"/>
      <c r="T16" s="15"/>
    </row>
    <row r="17" spans="1:20" x14ac:dyDescent="0.25">
      <c r="A17" s="2" t="s">
        <v>20</v>
      </c>
      <c r="B17" s="8" t="s">
        <v>266</v>
      </c>
      <c r="C17" s="4" t="s">
        <v>230</v>
      </c>
      <c r="D17" s="3">
        <v>1</v>
      </c>
      <c r="E17" s="3">
        <v>3</v>
      </c>
      <c r="F17" s="3">
        <v>10</v>
      </c>
      <c r="G17" s="3">
        <v>11</v>
      </c>
      <c r="H17" s="3" t="str">
        <f>VLOOKUP(J17,CT_type!$B$1:$D$6,3,FALSE)</f>
        <v>D</v>
      </c>
      <c r="I17" s="3"/>
      <c r="J17" s="7" t="s">
        <v>1018</v>
      </c>
      <c r="K17" s="7">
        <v>0</v>
      </c>
      <c r="L17" s="7">
        <v>0</v>
      </c>
      <c r="M17" s="6" t="s">
        <v>258</v>
      </c>
      <c r="N17" s="7">
        <v>1</v>
      </c>
      <c r="O17" s="9" t="s">
        <v>267</v>
      </c>
      <c r="P17" s="7">
        <v>0</v>
      </c>
      <c r="Q17" s="9" t="s">
        <v>268</v>
      </c>
      <c r="R17" s="15">
        <v>1</v>
      </c>
      <c r="S17" s="9" t="s">
        <v>269</v>
      </c>
      <c r="T17" s="15">
        <v>1</v>
      </c>
    </row>
    <row r="18" spans="1:20" x14ac:dyDescent="0.25">
      <c r="A18" s="2" t="s">
        <v>22</v>
      </c>
      <c r="B18" s="8" t="s">
        <v>270</v>
      </c>
      <c r="C18" s="4" t="s">
        <v>230</v>
      </c>
      <c r="D18" s="3">
        <v>1</v>
      </c>
      <c r="E18" s="3">
        <v>1</v>
      </c>
      <c r="F18" s="3">
        <v>3</v>
      </c>
      <c r="G18" s="3">
        <f>135/3</f>
        <v>45</v>
      </c>
      <c r="H18" s="3" t="str">
        <f>VLOOKUP(J18,CT_type!$B$1:$D$6,3,FALSE)</f>
        <v>B</v>
      </c>
      <c r="I18" s="3"/>
      <c r="J18" s="7" t="s">
        <v>1017</v>
      </c>
      <c r="K18" s="7">
        <v>0</v>
      </c>
      <c r="L18" s="7">
        <v>0</v>
      </c>
      <c r="M18" s="6" t="s">
        <v>258</v>
      </c>
      <c r="N18" s="7">
        <v>1</v>
      </c>
      <c r="O18" s="7" t="s">
        <v>259</v>
      </c>
      <c r="P18" s="7">
        <v>0</v>
      </c>
      <c r="Q18" s="7" t="s">
        <v>260</v>
      </c>
      <c r="R18" s="15">
        <v>3</v>
      </c>
      <c r="S18" s="9" t="s">
        <v>261</v>
      </c>
      <c r="T18" s="15">
        <v>3</v>
      </c>
    </row>
    <row r="19" spans="1:20" x14ac:dyDescent="0.25">
      <c r="A19" s="2" t="s">
        <v>24</v>
      </c>
      <c r="B19" s="8" t="s">
        <v>271</v>
      </c>
      <c r="C19" s="4" t="s">
        <v>230</v>
      </c>
      <c r="D19" s="3">
        <v>1</v>
      </c>
      <c r="E19" s="3">
        <v>1</v>
      </c>
      <c r="F19" s="3">
        <v>1</v>
      </c>
      <c r="G19" s="3">
        <v>12</v>
      </c>
      <c r="H19" s="3" t="str">
        <f>VLOOKUP(J19,CT_type!$B$1:$D$6,3,FALSE)</f>
        <v>E</v>
      </c>
      <c r="I19" s="3"/>
      <c r="J19" s="7" t="s">
        <v>1019</v>
      </c>
      <c r="K19" s="7">
        <v>0</v>
      </c>
      <c r="L19" s="7">
        <v>0</v>
      </c>
      <c r="M19" s="6" t="s">
        <v>258</v>
      </c>
      <c r="N19" s="7">
        <v>1</v>
      </c>
      <c r="O19" s="7" t="s">
        <v>274</v>
      </c>
      <c r="P19" s="7">
        <v>0</v>
      </c>
      <c r="Q19" s="9" t="s">
        <v>273</v>
      </c>
      <c r="R19" s="15">
        <v>4</v>
      </c>
      <c r="T19" s="16"/>
    </row>
    <row r="20" spans="1:20" x14ac:dyDescent="0.25">
      <c r="A20" s="2" t="s">
        <v>24</v>
      </c>
      <c r="B20" s="8" t="s">
        <v>271</v>
      </c>
      <c r="C20" s="4" t="s">
        <v>230</v>
      </c>
      <c r="D20" s="3">
        <v>2</v>
      </c>
      <c r="E20" s="3">
        <v>1</v>
      </c>
      <c r="F20" s="3">
        <v>1</v>
      </c>
      <c r="G20" s="3">
        <v>30</v>
      </c>
      <c r="H20" s="3" t="str">
        <f>VLOOKUP(J20,CT_type!$B$1:$D$6,3,FALSE)</f>
        <v>E</v>
      </c>
      <c r="I20" s="3"/>
      <c r="J20" s="7" t="s">
        <v>1019</v>
      </c>
      <c r="K20" s="7">
        <v>0</v>
      </c>
      <c r="L20" s="7">
        <v>0</v>
      </c>
      <c r="M20" s="6" t="s">
        <v>258</v>
      </c>
      <c r="N20" s="7">
        <v>1</v>
      </c>
      <c r="O20" s="7" t="s">
        <v>274</v>
      </c>
      <c r="P20" s="7">
        <v>0</v>
      </c>
      <c r="Q20" s="9" t="s">
        <v>273</v>
      </c>
      <c r="R20" s="15">
        <v>4</v>
      </c>
      <c r="T20" s="16"/>
    </row>
    <row r="21" spans="1:20" x14ac:dyDescent="0.25">
      <c r="A21" s="2" t="s">
        <v>24</v>
      </c>
      <c r="B21" s="8" t="s">
        <v>271</v>
      </c>
      <c r="C21" s="4" t="s">
        <v>230</v>
      </c>
      <c r="D21" s="3">
        <v>3</v>
      </c>
      <c r="E21" s="3">
        <v>1</v>
      </c>
      <c r="F21" s="3">
        <v>3</v>
      </c>
      <c r="G21" s="3">
        <f>11/3</f>
        <v>3.6666666666666665</v>
      </c>
      <c r="H21" s="3" t="str">
        <f>VLOOKUP(J21,CT_type!$B$1:$D$6,3,FALSE)</f>
        <v>F</v>
      </c>
      <c r="I21" s="3"/>
      <c r="J21" s="7" t="s">
        <v>231</v>
      </c>
      <c r="K21" s="7">
        <v>0</v>
      </c>
      <c r="L21" s="7">
        <v>0</v>
      </c>
      <c r="M21" s="6" t="s">
        <v>258</v>
      </c>
      <c r="N21" s="7">
        <v>1</v>
      </c>
      <c r="O21" s="9" t="s">
        <v>275</v>
      </c>
      <c r="P21" s="7">
        <v>1</v>
      </c>
      <c r="Q21" s="9" t="s">
        <v>277</v>
      </c>
      <c r="R21" s="15">
        <v>12</v>
      </c>
      <c r="T21" s="16"/>
    </row>
    <row r="22" spans="1:20" x14ac:dyDescent="0.25">
      <c r="A22" s="2" t="s">
        <v>24</v>
      </c>
      <c r="B22" s="8" t="s">
        <v>271</v>
      </c>
      <c r="C22" s="4" t="s">
        <v>230</v>
      </c>
      <c r="D22" s="3">
        <v>4</v>
      </c>
      <c r="E22" s="3">
        <v>1</v>
      </c>
      <c r="F22" s="3">
        <v>3</v>
      </c>
      <c r="G22" s="3">
        <f>46/3</f>
        <v>15.333333333333334</v>
      </c>
      <c r="H22" s="3" t="str">
        <f>VLOOKUP(J22,CT_type!$B$1:$D$6,3,FALSE)</f>
        <v>F</v>
      </c>
      <c r="I22" s="3"/>
      <c r="J22" s="7" t="s">
        <v>231</v>
      </c>
      <c r="K22" s="7">
        <v>0</v>
      </c>
      <c r="L22" s="7">
        <v>0</v>
      </c>
      <c r="M22" s="6" t="s">
        <v>258</v>
      </c>
      <c r="N22" s="7">
        <v>1</v>
      </c>
      <c r="O22" s="9" t="s">
        <v>276</v>
      </c>
      <c r="P22" s="7">
        <v>1</v>
      </c>
      <c r="Q22" s="15"/>
      <c r="R22" s="15"/>
      <c r="T22" s="16"/>
    </row>
    <row r="23" spans="1:20" x14ac:dyDescent="0.25">
      <c r="A23" s="2" t="s">
        <v>26</v>
      </c>
      <c r="B23" s="8" t="s">
        <v>278</v>
      </c>
      <c r="C23" s="4" t="s">
        <v>230</v>
      </c>
      <c r="D23" s="3">
        <v>1</v>
      </c>
      <c r="E23" s="3">
        <v>3</v>
      </c>
      <c r="F23" s="3">
        <v>10</v>
      </c>
      <c r="G23" s="3">
        <f>110/10</f>
        <v>11</v>
      </c>
      <c r="H23" s="3" t="str">
        <f>VLOOKUP(J23,CT_type!$B$1:$D$6,3,FALSE)</f>
        <v>D</v>
      </c>
      <c r="I23" s="3"/>
      <c r="J23" s="7" t="s">
        <v>1018</v>
      </c>
      <c r="K23" s="7">
        <v>0</v>
      </c>
      <c r="L23" s="7">
        <v>0</v>
      </c>
      <c r="M23" s="6" t="s">
        <v>258</v>
      </c>
      <c r="N23" s="7">
        <v>1</v>
      </c>
      <c r="O23" s="9" t="s">
        <v>279</v>
      </c>
      <c r="P23" s="7">
        <v>1</v>
      </c>
      <c r="Q23" s="9" t="s">
        <v>268</v>
      </c>
      <c r="R23" s="15">
        <v>1</v>
      </c>
      <c r="S23" s="9" t="s">
        <v>269</v>
      </c>
      <c r="T23" s="15">
        <v>1</v>
      </c>
    </row>
    <row r="24" spans="1:20" x14ac:dyDescent="0.25">
      <c r="A24" s="2" t="s">
        <v>27</v>
      </c>
      <c r="B24" s="8" t="s">
        <v>280</v>
      </c>
      <c r="C24" s="4" t="s">
        <v>230</v>
      </c>
      <c r="D24" s="3">
        <v>1</v>
      </c>
      <c r="E24" s="3">
        <v>1</v>
      </c>
      <c r="F24" s="3">
        <v>3</v>
      </c>
      <c r="G24" s="3">
        <f>130/3</f>
        <v>43.333333333333336</v>
      </c>
      <c r="H24" s="3" t="str">
        <f>VLOOKUP(J24,CT_type!$B$1:$D$6,3,FALSE)</f>
        <v>B</v>
      </c>
      <c r="I24" s="3"/>
      <c r="J24" s="7" t="s">
        <v>1017</v>
      </c>
      <c r="K24" s="7">
        <v>0</v>
      </c>
      <c r="L24" s="7">
        <v>0</v>
      </c>
      <c r="M24" s="6" t="s">
        <v>258</v>
      </c>
      <c r="N24" s="7">
        <v>1</v>
      </c>
      <c r="O24" s="8" t="s">
        <v>259</v>
      </c>
      <c r="P24" s="7">
        <v>1</v>
      </c>
      <c r="Q24" s="7" t="s">
        <v>260</v>
      </c>
      <c r="R24" s="15">
        <v>3</v>
      </c>
      <c r="S24" s="14" t="s">
        <v>302</v>
      </c>
      <c r="T24" s="8" t="s">
        <v>1026</v>
      </c>
    </row>
    <row r="25" spans="1:20" x14ac:dyDescent="0.25">
      <c r="A25" s="2" t="s">
        <v>27</v>
      </c>
      <c r="B25" s="8" t="s">
        <v>280</v>
      </c>
      <c r="C25" s="4" t="s">
        <v>230</v>
      </c>
      <c r="D25" s="3">
        <v>2</v>
      </c>
      <c r="E25" s="3">
        <v>1</v>
      </c>
      <c r="F25" s="3">
        <v>6</v>
      </c>
      <c r="G25" s="3">
        <f>25/6</f>
        <v>4.166666666666667</v>
      </c>
      <c r="H25" s="3" t="str">
        <f>VLOOKUP(J25,CT_type!$B$1:$D$6,3,FALSE)</f>
        <v>D</v>
      </c>
      <c r="I25" s="3"/>
      <c r="J25" s="7" t="s">
        <v>1018</v>
      </c>
      <c r="K25" s="7">
        <v>0</v>
      </c>
      <c r="L25" s="7">
        <v>0</v>
      </c>
      <c r="M25" s="6" t="s">
        <v>258</v>
      </c>
      <c r="N25" s="7">
        <v>1</v>
      </c>
      <c r="O25" s="15" t="s">
        <v>292</v>
      </c>
      <c r="P25" s="7">
        <v>1</v>
      </c>
      <c r="Q25" s="9" t="s">
        <v>285</v>
      </c>
      <c r="R25" s="15">
        <v>1</v>
      </c>
      <c r="S25" s="8"/>
      <c r="T25" s="8"/>
    </row>
    <row r="26" spans="1:20" x14ac:dyDescent="0.25">
      <c r="A26" s="2" t="s">
        <v>29</v>
      </c>
      <c r="B26" s="8" t="s">
        <v>287</v>
      </c>
      <c r="C26" s="4" t="s">
        <v>230</v>
      </c>
      <c r="D26" s="3">
        <v>1</v>
      </c>
      <c r="E26" s="3">
        <v>3</v>
      </c>
      <c r="F26" s="3">
        <v>4</v>
      </c>
      <c r="G26" s="3">
        <f>150/4</f>
        <v>37.5</v>
      </c>
      <c r="H26" s="3" t="str">
        <f>VLOOKUP(J26,CT_type!$B$1:$D$6,3,FALSE)</f>
        <v>D</v>
      </c>
      <c r="I26" s="3"/>
      <c r="J26" s="7" t="s">
        <v>1018</v>
      </c>
      <c r="K26" s="7">
        <v>0</v>
      </c>
      <c r="L26" s="7">
        <v>0</v>
      </c>
      <c r="M26" s="6" t="s">
        <v>258</v>
      </c>
      <c r="N26" s="7">
        <v>1</v>
      </c>
      <c r="O26" s="9" t="s">
        <v>288</v>
      </c>
      <c r="P26" s="7">
        <v>1</v>
      </c>
      <c r="R26" s="16"/>
      <c r="T26" s="16"/>
    </row>
    <row r="27" spans="1:20" x14ac:dyDescent="0.25">
      <c r="A27" s="2" t="s">
        <v>31</v>
      </c>
      <c r="B27" s="8" t="s">
        <v>289</v>
      </c>
      <c r="C27" s="4" t="s">
        <v>230</v>
      </c>
      <c r="D27" s="3">
        <v>1</v>
      </c>
      <c r="E27" s="3">
        <v>1</v>
      </c>
      <c r="F27" s="3">
        <v>1</v>
      </c>
      <c r="G27" s="3">
        <v>97</v>
      </c>
      <c r="H27" s="3" t="str">
        <f>VLOOKUP(J27,CT_type!$B$1:$D$6,3,FALSE)</f>
        <v>E</v>
      </c>
      <c r="I27" s="3"/>
      <c r="J27" s="7" t="s">
        <v>1019</v>
      </c>
      <c r="K27" s="7">
        <v>0</v>
      </c>
      <c r="L27" s="7">
        <v>0</v>
      </c>
      <c r="M27" s="6" t="s">
        <v>307</v>
      </c>
      <c r="N27" s="7">
        <v>1</v>
      </c>
      <c r="O27" s="9" t="s">
        <v>309</v>
      </c>
      <c r="P27" s="15">
        <v>2</v>
      </c>
      <c r="Q27" s="9" t="s">
        <v>310</v>
      </c>
      <c r="R27" s="15">
        <v>4</v>
      </c>
      <c r="T27" s="16"/>
    </row>
    <row r="28" spans="1:20" x14ac:dyDescent="0.25">
      <c r="A28" s="2" t="s">
        <v>31</v>
      </c>
      <c r="B28" s="8" t="s">
        <v>289</v>
      </c>
      <c r="C28" s="4" t="s">
        <v>230</v>
      </c>
      <c r="D28" s="3">
        <v>2</v>
      </c>
      <c r="E28" s="3">
        <v>2</v>
      </c>
      <c r="F28" s="3">
        <v>1</v>
      </c>
      <c r="G28" s="3">
        <f>65/2</f>
        <v>32.5</v>
      </c>
      <c r="H28" s="3" t="str">
        <f>VLOOKUP(J28,CT_type!$B$1:$D$6,3,FALSE)</f>
        <v>F</v>
      </c>
      <c r="I28" s="3"/>
      <c r="J28" s="7" t="s">
        <v>231</v>
      </c>
      <c r="K28" s="7">
        <v>0</v>
      </c>
      <c r="L28" s="7">
        <v>0</v>
      </c>
      <c r="M28" s="6" t="s">
        <v>258</v>
      </c>
      <c r="N28" s="7">
        <v>1</v>
      </c>
      <c r="O28" s="7" t="s">
        <v>239</v>
      </c>
      <c r="P28" s="15">
        <v>1</v>
      </c>
      <c r="Q28" s="9" t="s">
        <v>315</v>
      </c>
      <c r="R28" s="15">
        <v>1</v>
      </c>
      <c r="S28" s="9" t="s">
        <v>316</v>
      </c>
      <c r="T28" s="15">
        <v>1</v>
      </c>
    </row>
    <row r="29" spans="1:20" x14ac:dyDescent="0.25">
      <c r="A29" s="2" t="s">
        <v>33</v>
      </c>
      <c r="B29" s="8" t="s">
        <v>290</v>
      </c>
      <c r="C29" s="4" t="s">
        <v>230</v>
      </c>
      <c r="D29" s="3">
        <v>1</v>
      </c>
      <c r="E29" s="3">
        <v>1</v>
      </c>
      <c r="F29" s="3">
        <v>3</v>
      </c>
      <c r="G29" s="3">
        <f>69/3</f>
        <v>23</v>
      </c>
      <c r="H29" s="3" t="str">
        <f>VLOOKUP(J29,CT_type!$B$1:$D$6,3,FALSE)</f>
        <v>B</v>
      </c>
      <c r="I29" s="3"/>
      <c r="J29" s="7" t="s">
        <v>1017</v>
      </c>
      <c r="K29" s="7">
        <v>0</v>
      </c>
      <c r="L29" s="7">
        <v>0</v>
      </c>
      <c r="M29" s="6" t="s">
        <v>258</v>
      </c>
      <c r="N29" s="7">
        <v>1</v>
      </c>
      <c r="O29" s="7" t="s">
        <v>259</v>
      </c>
      <c r="P29" s="15">
        <v>1</v>
      </c>
      <c r="Q29" s="7" t="s">
        <v>260</v>
      </c>
      <c r="R29" s="15">
        <v>3</v>
      </c>
      <c r="S29" s="9" t="s">
        <v>261</v>
      </c>
      <c r="T29" s="15">
        <v>3</v>
      </c>
    </row>
    <row r="30" spans="1:20" x14ac:dyDescent="0.25">
      <c r="A30" s="2" t="s">
        <v>33</v>
      </c>
      <c r="B30" s="8" t="s">
        <v>290</v>
      </c>
      <c r="C30" s="4" t="s">
        <v>230</v>
      </c>
      <c r="D30" s="3">
        <v>2</v>
      </c>
      <c r="E30" s="3">
        <v>1</v>
      </c>
      <c r="F30" s="3">
        <v>4</v>
      </c>
      <c r="G30" s="3">
        <f>22/4</f>
        <v>5.5</v>
      </c>
      <c r="H30" s="3" t="str">
        <f>VLOOKUP(J30,CT_type!$B$1:$D$6,3,FALSE)</f>
        <v>D</v>
      </c>
      <c r="I30" s="3"/>
      <c r="J30" s="7" t="s">
        <v>1018</v>
      </c>
      <c r="K30" s="7">
        <v>0</v>
      </c>
      <c r="L30" s="7">
        <v>0</v>
      </c>
      <c r="M30" s="6" t="s">
        <v>258</v>
      </c>
      <c r="N30" s="7">
        <v>1</v>
      </c>
      <c r="O30" s="7" t="s">
        <v>291</v>
      </c>
      <c r="P30" s="15">
        <v>1</v>
      </c>
      <c r="Q30" s="9" t="s">
        <v>292</v>
      </c>
      <c r="R30" s="15">
        <v>1</v>
      </c>
      <c r="S30" s="15"/>
      <c r="T30" s="15"/>
    </row>
    <row r="31" spans="1:20" x14ac:dyDescent="0.25">
      <c r="A31" s="2" t="s">
        <v>35</v>
      </c>
      <c r="B31" s="8" t="s">
        <v>294</v>
      </c>
      <c r="C31" s="4" t="s">
        <v>230</v>
      </c>
      <c r="D31" s="3">
        <v>1</v>
      </c>
      <c r="E31" s="3">
        <v>1</v>
      </c>
      <c r="F31" s="3">
        <v>3</v>
      </c>
      <c r="G31" s="3">
        <v>25</v>
      </c>
      <c r="H31" s="3" t="str">
        <f>VLOOKUP(J31,CT_type!$B$1:$D$6,3,FALSE)</f>
        <v>B</v>
      </c>
      <c r="I31" s="3"/>
      <c r="J31" s="7" t="s">
        <v>1017</v>
      </c>
      <c r="K31" s="7">
        <v>0</v>
      </c>
      <c r="L31" s="7">
        <v>0</v>
      </c>
      <c r="M31" s="6" t="s">
        <v>258</v>
      </c>
      <c r="N31" s="7">
        <v>1</v>
      </c>
      <c r="O31" s="7" t="s">
        <v>259</v>
      </c>
      <c r="P31" s="15">
        <v>1</v>
      </c>
      <c r="Q31" s="7" t="s">
        <v>260</v>
      </c>
      <c r="R31" s="15">
        <v>3</v>
      </c>
      <c r="S31" s="15" t="s">
        <v>261</v>
      </c>
      <c r="T31" s="15">
        <v>3</v>
      </c>
    </row>
    <row r="32" spans="1:20" x14ac:dyDescent="0.25">
      <c r="A32" s="2" t="s">
        <v>35</v>
      </c>
      <c r="B32" s="8" t="s">
        <v>294</v>
      </c>
      <c r="C32" s="4" t="s">
        <v>230</v>
      </c>
      <c r="D32" s="3">
        <v>2</v>
      </c>
      <c r="E32" s="3">
        <v>1</v>
      </c>
      <c r="F32" s="3">
        <v>4</v>
      </c>
      <c r="G32" s="3">
        <f>16/4</f>
        <v>4</v>
      </c>
      <c r="H32" s="3" t="str">
        <f>VLOOKUP(J32,CT_type!$B$1:$D$6,3,FALSE)</f>
        <v>D</v>
      </c>
      <c r="I32" s="3"/>
      <c r="J32" s="7" t="s">
        <v>1018</v>
      </c>
      <c r="K32" s="7">
        <v>0</v>
      </c>
      <c r="L32" s="7">
        <v>0</v>
      </c>
      <c r="M32" s="6" t="s">
        <v>258</v>
      </c>
      <c r="N32" s="7">
        <v>1</v>
      </c>
      <c r="O32" s="7" t="s">
        <v>292</v>
      </c>
      <c r="P32" s="15">
        <v>1</v>
      </c>
      <c r="Q32" s="9" t="s">
        <v>295</v>
      </c>
      <c r="R32" s="15">
        <v>1</v>
      </c>
      <c r="S32" s="15"/>
      <c r="T32" s="15"/>
    </row>
    <row r="33" spans="1:20" x14ac:dyDescent="0.25">
      <c r="A33" s="2" t="s">
        <v>36</v>
      </c>
      <c r="B33" s="8" t="s">
        <v>297</v>
      </c>
      <c r="C33" s="8" t="s">
        <v>296</v>
      </c>
      <c r="D33" s="3">
        <v>1</v>
      </c>
      <c r="E33" s="3">
        <v>1</v>
      </c>
      <c r="F33" s="3">
        <v>3</v>
      </c>
      <c r="G33" s="3">
        <f>131/3</f>
        <v>43.666666666666664</v>
      </c>
      <c r="H33" s="3" t="str">
        <f>VLOOKUP(J33,CT_type!$B$1:$D$6,3,FALSE)</f>
        <v>B</v>
      </c>
      <c r="I33" s="3"/>
      <c r="J33" s="7" t="s">
        <v>1017</v>
      </c>
      <c r="K33" s="7">
        <v>0</v>
      </c>
      <c r="L33" s="7">
        <v>0</v>
      </c>
      <c r="M33" s="6" t="s">
        <v>258</v>
      </c>
      <c r="N33" s="7">
        <v>1</v>
      </c>
      <c r="O33" s="7" t="s">
        <v>259</v>
      </c>
      <c r="P33" s="15">
        <v>1</v>
      </c>
      <c r="Q33" s="7" t="s">
        <v>298</v>
      </c>
      <c r="R33" s="15">
        <v>3</v>
      </c>
      <c r="S33" s="9" t="s">
        <v>301</v>
      </c>
      <c r="T33" s="15">
        <v>3</v>
      </c>
    </row>
    <row r="34" spans="1:20" x14ac:dyDescent="0.25">
      <c r="A34" s="2" t="s">
        <v>36</v>
      </c>
      <c r="B34" s="8" t="s">
        <v>297</v>
      </c>
      <c r="C34" s="8" t="s">
        <v>296</v>
      </c>
      <c r="D34" s="3">
        <v>2</v>
      </c>
      <c r="E34" s="3">
        <v>1</v>
      </c>
      <c r="F34" s="3">
        <v>4</v>
      </c>
      <c r="G34" s="3">
        <f>39/4</f>
        <v>9.75</v>
      </c>
      <c r="H34" s="3" t="str">
        <f>VLOOKUP(J34,CT_type!$B$1:$D$6,3,FALSE)</f>
        <v>D</v>
      </c>
      <c r="I34" s="3"/>
      <c r="J34" s="7" t="s">
        <v>1018</v>
      </c>
      <c r="K34" s="7">
        <v>0</v>
      </c>
      <c r="L34" s="7">
        <v>0</v>
      </c>
      <c r="M34" s="6" t="s">
        <v>258</v>
      </c>
      <c r="N34" s="7">
        <v>1</v>
      </c>
      <c r="O34" s="7" t="s">
        <v>292</v>
      </c>
      <c r="P34" s="15">
        <v>1</v>
      </c>
      <c r="Q34" s="9" t="s">
        <v>304</v>
      </c>
      <c r="R34" s="15">
        <v>1</v>
      </c>
      <c r="S34" s="15"/>
      <c r="T34" s="15"/>
    </row>
    <row r="35" spans="1:20" x14ac:dyDescent="0.25">
      <c r="A35" s="2" t="s">
        <v>37</v>
      </c>
      <c r="B35" s="8" t="s">
        <v>305</v>
      </c>
      <c r="C35" s="8" t="s">
        <v>296</v>
      </c>
      <c r="D35" s="3">
        <v>1</v>
      </c>
      <c r="E35" s="3">
        <v>1</v>
      </c>
      <c r="F35" s="3">
        <v>3</v>
      </c>
      <c r="G35" s="3">
        <f>82/3</f>
        <v>27.333333333333332</v>
      </c>
      <c r="H35" s="3" t="str">
        <f>VLOOKUP(J35,CT_type!$B$1:$D$6,3,FALSE)</f>
        <v>B</v>
      </c>
      <c r="I35" s="3"/>
      <c r="J35" s="7" t="s">
        <v>1017</v>
      </c>
      <c r="K35" s="7">
        <v>0</v>
      </c>
      <c r="L35" s="7">
        <v>0</v>
      </c>
      <c r="M35" s="6" t="s">
        <v>258</v>
      </c>
      <c r="N35" s="7">
        <v>1</v>
      </c>
      <c r="O35" s="7" t="s">
        <v>259</v>
      </c>
      <c r="P35" s="15">
        <v>1</v>
      </c>
      <c r="Q35" s="7" t="s">
        <v>260</v>
      </c>
      <c r="R35" s="15">
        <v>3</v>
      </c>
      <c r="S35" s="9" t="s">
        <v>261</v>
      </c>
      <c r="T35" s="15">
        <v>3</v>
      </c>
    </row>
    <row r="36" spans="1:20" x14ac:dyDescent="0.25">
      <c r="A36" s="2" t="s">
        <v>37</v>
      </c>
      <c r="B36" s="8" t="s">
        <v>305</v>
      </c>
      <c r="C36" s="8" t="s">
        <v>296</v>
      </c>
      <c r="D36" s="3">
        <v>2</v>
      </c>
      <c r="E36" s="3">
        <v>1</v>
      </c>
      <c r="F36" s="3">
        <v>4</v>
      </c>
      <c r="G36" s="3">
        <f>25/4</f>
        <v>6.25</v>
      </c>
      <c r="H36" s="3" t="str">
        <f>VLOOKUP(J36,CT_type!$B$1:$D$6,3,FALSE)</f>
        <v>D</v>
      </c>
      <c r="I36" s="3"/>
      <c r="J36" s="7" t="s">
        <v>1018</v>
      </c>
      <c r="K36" s="7">
        <v>0</v>
      </c>
      <c r="L36" s="7">
        <v>0</v>
      </c>
      <c r="M36" s="6" t="s">
        <v>258</v>
      </c>
      <c r="N36" s="7">
        <v>1</v>
      </c>
      <c r="O36" s="7" t="s">
        <v>292</v>
      </c>
      <c r="P36" s="15">
        <v>1</v>
      </c>
      <c r="Q36" s="9" t="s">
        <v>306</v>
      </c>
      <c r="R36" s="15">
        <v>1</v>
      </c>
      <c r="S36" s="15"/>
      <c r="T36" s="15"/>
    </row>
    <row r="37" spans="1:20" x14ac:dyDescent="0.25">
      <c r="A37" s="2" t="s">
        <v>38</v>
      </c>
      <c r="B37" s="8" t="s">
        <v>318</v>
      </c>
      <c r="C37" s="8" t="s">
        <v>230</v>
      </c>
      <c r="D37" s="3">
        <v>1</v>
      </c>
      <c r="E37" s="3">
        <v>1</v>
      </c>
      <c r="F37" s="3">
        <v>3</v>
      </c>
      <c r="G37" s="3">
        <f>150/3</f>
        <v>50</v>
      </c>
      <c r="H37" s="3" t="str">
        <f>VLOOKUP(J37,CT_type!$B$1:$D$6,3,FALSE)</f>
        <v>B</v>
      </c>
      <c r="I37" s="3"/>
      <c r="J37" s="7" t="s">
        <v>1017</v>
      </c>
      <c r="K37" s="7">
        <v>0</v>
      </c>
      <c r="L37" s="7">
        <v>0</v>
      </c>
      <c r="M37" s="6" t="s">
        <v>258</v>
      </c>
      <c r="N37" s="7">
        <v>1</v>
      </c>
      <c r="O37" s="7" t="s">
        <v>259</v>
      </c>
      <c r="P37" s="15">
        <v>1</v>
      </c>
      <c r="Q37" s="7" t="s">
        <v>260</v>
      </c>
      <c r="R37" s="15">
        <v>3</v>
      </c>
      <c r="S37" s="9" t="s">
        <v>261</v>
      </c>
      <c r="T37" s="15">
        <v>3</v>
      </c>
    </row>
    <row r="38" spans="1:20" x14ac:dyDescent="0.25">
      <c r="A38" s="2" t="s">
        <v>38</v>
      </c>
      <c r="B38" s="8" t="s">
        <v>318</v>
      </c>
      <c r="C38" s="8" t="s">
        <v>230</v>
      </c>
      <c r="D38" s="3">
        <v>2</v>
      </c>
      <c r="E38" s="3">
        <v>1</v>
      </c>
      <c r="F38" s="3">
        <v>4</v>
      </c>
      <c r="G38" s="3">
        <f>50/4</f>
        <v>12.5</v>
      </c>
      <c r="H38" s="3" t="str">
        <f>VLOOKUP(J38,CT_type!$B$1:$D$6,3,FALSE)</f>
        <v>D</v>
      </c>
      <c r="I38" s="3"/>
      <c r="J38" s="7" t="s">
        <v>1018</v>
      </c>
      <c r="K38" s="7">
        <v>0</v>
      </c>
      <c r="L38" s="7">
        <v>0</v>
      </c>
      <c r="M38" s="6" t="s">
        <v>258</v>
      </c>
      <c r="N38" s="7">
        <v>1</v>
      </c>
      <c r="O38" s="7" t="s">
        <v>292</v>
      </c>
      <c r="P38" s="15">
        <v>1</v>
      </c>
      <c r="Q38" s="9" t="s">
        <v>319</v>
      </c>
      <c r="R38" s="15">
        <v>1</v>
      </c>
      <c r="S38" s="15"/>
      <c r="T38" s="15"/>
    </row>
    <row r="39" spans="1:20" x14ac:dyDescent="0.25">
      <c r="A39" s="2" t="s">
        <v>39</v>
      </c>
      <c r="B39" s="8" t="s">
        <v>320</v>
      </c>
      <c r="C39" s="8" t="s">
        <v>296</v>
      </c>
      <c r="D39" s="3">
        <v>1</v>
      </c>
      <c r="E39" s="3">
        <v>1</v>
      </c>
      <c r="F39" s="3">
        <v>3</v>
      </c>
      <c r="G39" s="3">
        <f>128/3</f>
        <v>42.666666666666664</v>
      </c>
      <c r="H39" s="3" t="str">
        <f>VLOOKUP(J39,CT_type!$B$1:$D$6,3,FALSE)</f>
        <v>B</v>
      </c>
      <c r="I39" s="3"/>
      <c r="J39" s="7" t="s">
        <v>1017</v>
      </c>
      <c r="K39" s="7">
        <v>0</v>
      </c>
      <c r="L39" s="7">
        <v>0</v>
      </c>
      <c r="M39" s="6" t="s">
        <v>258</v>
      </c>
      <c r="N39" s="7">
        <v>1</v>
      </c>
      <c r="O39" s="7" t="s">
        <v>259</v>
      </c>
      <c r="P39" s="15">
        <v>1</v>
      </c>
      <c r="Q39" s="7" t="s">
        <v>260</v>
      </c>
      <c r="R39" s="15">
        <v>3</v>
      </c>
      <c r="S39" s="9" t="s">
        <v>261</v>
      </c>
      <c r="T39" s="15">
        <v>3</v>
      </c>
    </row>
    <row r="40" spans="1:20" x14ac:dyDescent="0.25">
      <c r="A40" s="2" t="s">
        <v>39</v>
      </c>
      <c r="B40" s="8" t="s">
        <v>320</v>
      </c>
      <c r="C40" s="8" t="s">
        <v>296</v>
      </c>
      <c r="D40" s="3">
        <v>2</v>
      </c>
      <c r="E40" s="3">
        <v>1</v>
      </c>
      <c r="F40" s="3">
        <v>2</v>
      </c>
      <c r="G40" s="3">
        <f>3/2</f>
        <v>1.5</v>
      </c>
      <c r="H40" s="3" t="str">
        <f>VLOOKUP(J40,CT_type!$B$1:$D$6,3,FALSE)</f>
        <v>D</v>
      </c>
      <c r="I40" s="3"/>
      <c r="J40" s="7" t="s">
        <v>1018</v>
      </c>
      <c r="K40" s="7">
        <v>0</v>
      </c>
      <c r="L40" s="7">
        <v>0</v>
      </c>
      <c r="M40" s="6" t="s">
        <v>258</v>
      </c>
      <c r="N40" s="7">
        <v>1</v>
      </c>
      <c r="O40" s="7" t="s">
        <v>292</v>
      </c>
      <c r="P40" s="15">
        <v>1</v>
      </c>
      <c r="Q40" s="9" t="s">
        <v>321</v>
      </c>
      <c r="R40" s="15">
        <v>1</v>
      </c>
      <c r="S40" s="15"/>
      <c r="T40" s="15"/>
    </row>
    <row r="41" spans="1:20" x14ac:dyDescent="0.25">
      <c r="A41" s="2" t="s">
        <v>41</v>
      </c>
      <c r="B41" s="8" t="s">
        <v>322</v>
      </c>
      <c r="C41" s="8" t="s">
        <v>230</v>
      </c>
      <c r="D41" s="3">
        <v>1</v>
      </c>
      <c r="E41" s="3">
        <v>1</v>
      </c>
      <c r="F41" s="3">
        <v>3</v>
      </c>
      <c r="G41" s="16">
        <v>34</v>
      </c>
      <c r="H41" s="3" t="str">
        <f>VLOOKUP(J41,CT_type!$B$1:$D$6,3,FALSE)</f>
        <v>B</v>
      </c>
      <c r="I41" s="3"/>
      <c r="J41" s="7" t="s">
        <v>1017</v>
      </c>
      <c r="K41" s="7">
        <v>0</v>
      </c>
      <c r="L41" s="7">
        <v>0</v>
      </c>
      <c r="M41" s="6" t="s">
        <v>258</v>
      </c>
      <c r="N41" s="7">
        <v>1</v>
      </c>
      <c r="O41" s="7" t="s">
        <v>259</v>
      </c>
      <c r="P41" s="15">
        <v>1</v>
      </c>
      <c r="Q41" s="7" t="s">
        <v>260</v>
      </c>
      <c r="R41" s="15">
        <v>3</v>
      </c>
      <c r="S41" s="9" t="s">
        <v>261</v>
      </c>
      <c r="T41" s="15">
        <v>3</v>
      </c>
    </row>
    <row r="42" spans="1:20" x14ac:dyDescent="0.25">
      <c r="A42" s="2" t="s">
        <v>41</v>
      </c>
      <c r="B42" s="8" t="s">
        <v>322</v>
      </c>
      <c r="C42" s="8" t="s">
        <v>230</v>
      </c>
      <c r="D42" s="3">
        <v>2</v>
      </c>
      <c r="E42" s="3">
        <v>1</v>
      </c>
      <c r="F42" s="3">
        <v>4</v>
      </c>
      <c r="G42" s="16">
        <f>58/4</f>
        <v>14.5</v>
      </c>
      <c r="H42" s="3" t="str">
        <f>VLOOKUP(J42,CT_type!$B$1:$D$6,3,FALSE)</f>
        <v>D</v>
      </c>
      <c r="I42" s="3"/>
      <c r="J42" s="7" t="s">
        <v>1018</v>
      </c>
      <c r="K42" s="7">
        <v>0</v>
      </c>
      <c r="L42" s="7">
        <v>0</v>
      </c>
      <c r="M42" s="6" t="s">
        <v>258</v>
      </c>
      <c r="N42" s="7">
        <v>1</v>
      </c>
      <c r="O42" s="7" t="s">
        <v>292</v>
      </c>
      <c r="P42" s="15">
        <v>1</v>
      </c>
      <c r="Q42" s="9" t="s">
        <v>291</v>
      </c>
      <c r="R42" s="15">
        <v>1</v>
      </c>
      <c r="S42" s="15"/>
      <c r="T42" s="15"/>
    </row>
    <row r="43" spans="1:20" x14ac:dyDescent="0.25">
      <c r="A43" s="2" t="s">
        <v>42</v>
      </c>
      <c r="B43" s="8" t="s">
        <v>323</v>
      </c>
      <c r="C43" s="8" t="s">
        <v>230</v>
      </c>
      <c r="D43" s="3">
        <v>1</v>
      </c>
      <c r="E43" s="3">
        <v>1</v>
      </c>
      <c r="F43" s="3">
        <v>3</v>
      </c>
      <c r="G43" s="16">
        <f>94/3</f>
        <v>31.333333333333332</v>
      </c>
      <c r="H43" s="3" t="str">
        <f>VLOOKUP(J43,CT_type!$B$1:$D$6,3,FALSE)</f>
        <v>B</v>
      </c>
      <c r="I43" s="3"/>
      <c r="J43" s="7" t="s">
        <v>1017</v>
      </c>
      <c r="K43" s="7">
        <v>0</v>
      </c>
      <c r="L43" s="7">
        <v>0</v>
      </c>
      <c r="M43" s="6" t="s">
        <v>258</v>
      </c>
      <c r="N43" s="7">
        <v>1</v>
      </c>
      <c r="O43" s="7" t="s">
        <v>259</v>
      </c>
      <c r="P43" s="15">
        <v>1</v>
      </c>
      <c r="Q43" s="7" t="s">
        <v>260</v>
      </c>
      <c r="R43" s="15">
        <v>3</v>
      </c>
      <c r="S43" s="9" t="s">
        <v>261</v>
      </c>
      <c r="T43" s="15">
        <v>3</v>
      </c>
    </row>
    <row r="44" spans="1:20" x14ac:dyDescent="0.25">
      <c r="A44" s="2" t="s">
        <v>42</v>
      </c>
      <c r="B44" s="8" t="s">
        <v>323</v>
      </c>
      <c r="C44" s="8" t="s">
        <v>230</v>
      </c>
      <c r="D44" s="3">
        <v>2</v>
      </c>
      <c r="E44" s="3">
        <v>1</v>
      </c>
      <c r="F44" s="3">
        <v>4</v>
      </c>
      <c r="G44" s="16">
        <f>55/4</f>
        <v>13.75</v>
      </c>
      <c r="H44" s="3" t="str">
        <f>VLOOKUP(J44,CT_type!$B$1:$D$6,3,FALSE)</f>
        <v>D</v>
      </c>
      <c r="I44" s="3"/>
      <c r="J44" s="7" t="s">
        <v>1018</v>
      </c>
      <c r="K44" s="7">
        <v>0</v>
      </c>
      <c r="L44" s="7">
        <v>0</v>
      </c>
      <c r="M44" s="6" t="s">
        <v>258</v>
      </c>
      <c r="N44" s="7">
        <v>1</v>
      </c>
      <c r="O44" s="7" t="s">
        <v>292</v>
      </c>
      <c r="P44" s="15">
        <v>1</v>
      </c>
      <c r="Q44" s="9" t="s">
        <v>324</v>
      </c>
      <c r="R44" s="15">
        <v>1</v>
      </c>
      <c r="S44" s="15"/>
      <c r="T44" s="15"/>
    </row>
    <row r="45" spans="1:20" x14ac:dyDescent="0.25">
      <c r="A45" s="2" t="s">
        <v>43</v>
      </c>
      <c r="B45" s="8" t="s">
        <v>325</v>
      </c>
      <c r="C45" s="8" t="s">
        <v>230</v>
      </c>
      <c r="D45" s="3">
        <v>1</v>
      </c>
      <c r="E45" s="3">
        <v>1</v>
      </c>
      <c r="F45" s="3">
        <v>3</v>
      </c>
      <c r="G45" s="16">
        <v>32</v>
      </c>
      <c r="H45" s="3" t="str">
        <f>VLOOKUP(J45,CT_type!$B$1:$D$6,3,FALSE)</f>
        <v>B</v>
      </c>
      <c r="I45" s="3"/>
      <c r="J45" s="7" t="s">
        <v>1017</v>
      </c>
      <c r="K45" s="7">
        <v>0</v>
      </c>
      <c r="L45" s="7">
        <v>0</v>
      </c>
      <c r="M45" s="6" t="s">
        <v>258</v>
      </c>
      <c r="N45" s="7">
        <v>1</v>
      </c>
      <c r="O45" s="7" t="s">
        <v>259</v>
      </c>
      <c r="P45" s="15">
        <v>1</v>
      </c>
      <c r="Q45" s="7" t="s">
        <v>260</v>
      </c>
      <c r="R45" s="15">
        <v>3</v>
      </c>
      <c r="S45" s="9" t="s">
        <v>261</v>
      </c>
      <c r="T45" s="15">
        <v>3</v>
      </c>
    </row>
    <row r="46" spans="1:20" x14ac:dyDescent="0.25">
      <c r="A46" s="2" t="s">
        <v>43</v>
      </c>
      <c r="B46" s="8" t="s">
        <v>325</v>
      </c>
      <c r="C46" s="8" t="s">
        <v>230</v>
      </c>
      <c r="D46" s="3">
        <v>2</v>
      </c>
      <c r="E46" s="3">
        <v>1</v>
      </c>
      <c r="F46" s="3">
        <v>4</v>
      </c>
      <c r="G46" s="16">
        <v>14</v>
      </c>
      <c r="H46" s="3" t="str">
        <f>VLOOKUP(J46,CT_type!$B$1:$D$6,3,FALSE)</f>
        <v>D</v>
      </c>
      <c r="I46" s="3"/>
      <c r="J46" s="7" t="s">
        <v>1018</v>
      </c>
      <c r="K46" s="7">
        <v>0</v>
      </c>
      <c r="L46" s="7">
        <v>0</v>
      </c>
      <c r="M46" s="6" t="s">
        <v>258</v>
      </c>
      <c r="N46" s="7">
        <v>1</v>
      </c>
      <c r="O46" s="7" t="s">
        <v>292</v>
      </c>
      <c r="P46" s="15">
        <v>1</v>
      </c>
      <c r="Q46" s="9" t="s">
        <v>324</v>
      </c>
      <c r="R46" s="15">
        <v>1</v>
      </c>
      <c r="S46" s="15"/>
      <c r="T46" s="15"/>
    </row>
    <row r="47" spans="1:20" x14ac:dyDescent="0.25">
      <c r="A47" s="2" t="s">
        <v>44</v>
      </c>
      <c r="B47" s="8" t="s">
        <v>326</v>
      </c>
      <c r="C47" s="8" t="s">
        <v>230</v>
      </c>
      <c r="D47" s="3">
        <v>1</v>
      </c>
      <c r="E47" s="3">
        <v>1</v>
      </c>
      <c r="F47" s="3">
        <v>3</v>
      </c>
      <c r="G47" s="16">
        <v>25</v>
      </c>
      <c r="H47" s="3" t="str">
        <f>VLOOKUP(J47,CT_type!$B$1:$D$6,3,FALSE)</f>
        <v>B</v>
      </c>
      <c r="I47" s="3"/>
      <c r="J47" s="7" t="s">
        <v>1017</v>
      </c>
      <c r="K47" s="7">
        <v>0</v>
      </c>
      <c r="L47" s="7">
        <v>0</v>
      </c>
      <c r="M47" s="6" t="s">
        <v>258</v>
      </c>
      <c r="N47" s="7">
        <v>1</v>
      </c>
      <c r="O47" s="7" t="s">
        <v>259</v>
      </c>
      <c r="P47" s="15">
        <v>1</v>
      </c>
      <c r="Q47" s="7" t="s">
        <v>260</v>
      </c>
      <c r="R47" s="15">
        <v>3</v>
      </c>
      <c r="S47" s="9" t="s">
        <v>261</v>
      </c>
      <c r="T47" s="15">
        <v>3</v>
      </c>
    </row>
    <row r="48" spans="1:20" x14ac:dyDescent="0.25">
      <c r="A48" s="2" t="s">
        <v>44</v>
      </c>
      <c r="B48" s="8" t="s">
        <v>326</v>
      </c>
      <c r="C48" s="8" t="s">
        <v>230</v>
      </c>
      <c r="D48" s="3">
        <v>2</v>
      </c>
      <c r="E48" s="3">
        <v>1</v>
      </c>
      <c r="F48" s="3">
        <v>4</v>
      </c>
      <c r="G48" s="16">
        <v>5</v>
      </c>
      <c r="H48" s="3" t="str">
        <f>VLOOKUP(J48,CT_type!$B$1:$D$6,3,FALSE)</f>
        <v>D</v>
      </c>
      <c r="I48" s="3"/>
      <c r="J48" s="7" t="s">
        <v>1018</v>
      </c>
      <c r="K48" s="7">
        <v>0</v>
      </c>
      <c r="L48" s="7">
        <v>0</v>
      </c>
      <c r="M48" s="6" t="s">
        <v>258</v>
      </c>
      <c r="N48" s="7">
        <v>1</v>
      </c>
      <c r="O48" s="7" t="s">
        <v>292</v>
      </c>
      <c r="P48" s="15">
        <v>1</v>
      </c>
      <c r="Q48" s="9" t="s">
        <v>327</v>
      </c>
      <c r="R48" s="15">
        <v>1</v>
      </c>
      <c r="S48" s="15"/>
      <c r="T48" s="15"/>
    </row>
    <row r="49" spans="1:20" x14ac:dyDescent="0.25">
      <c r="A49" s="2" t="s">
        <v>45</v>
      </c>
      <c r="B49" s="8" t="s">
        <v>328</v>
      </c>
      <c r="C49" s="8" t="s">
        <v>230</v>
      </c>
      <c r="D49" s="3">
        <v>1</v>
      </c>
      <c r="E49" s="3">
        <v>1</v>
      </c>
      <c r="F49" s="3">
        <v>3</v>
      </c>
      <c r="G49" s="16">
        <f>35</f>
        <v>35</v>
      </c>
      <c r="H49" s="3" t="str">
        <f>VLOOKUP(J49,CT_type!$B$1:$D$6,3,FALSE)</f>
        <v>B</v>
      </c>
      <c r="I49" s="3"/>
      <c r="J49" s="7" t="s">
        <v>1017</v>
      </c>
      <c r="K49" s="7">
        <v>0</v>
      </c>
      <c r="L49" s="7">
        <v>0</v>
      </c>
      <c r="M49" s="6" t="s">
        <v>258</v>
      </c>
      <c r="N49" s="7">
        <v>1</v>
      </c>
      <c r="O49" s="7" t="s">
        <v>259</v>
      </c>
      <c r="P49" s="15">
        <v>1</v>
      </c>
      <c r="Q49" s="7" t="s">
        <v>260</v>
      </c>
      <c r="R49" s="15">
        <v>3</v>
      </c>
      <c r="S49" s="9" t="s">
        <v>261</v>
      </c>
      <c r="T49" s="15">
        <v>3</v>
      </c>
    </row>
    <row r="50" spans="1:20" x14ac:dyDescent="0.25">
      <c r="A50" s="2" t="s">
        <v>45</v>
      </c>
      <c r="B50" s="8" t="s">
        <v>328</v>
      </c>
      <c r="C50" s="8" t="s">
        <v>230</v>
      </c>
      <c r="D50" s="3">
        <v>2</v>
      </c>
      <c r="E50" s="3">
        <v>1</v>
      </c>
      <c r="F50" s="3">
        <v>4</v>
      </c>
      <c r="G50" s="16">
        <f>56/4</f>
        <v>14</v>
      </c>
      <c r="H50" s="3" t="str">
        <f>VLOOKUP(J50,CT_type!$B$1:$D$6,3,FALSE)</f>
        <v>D</v>
      </c>
      <c r="I50" s="3"/>
      <c r="J50" s="7" t="s">
        <v>1018</v>
      </c>
      <c r="K50" s="7">
        <v>0</v>
      </c>
      <c r="L50" s="7">
        <v>0</v>
      </c>
      <c r="M50" s="6" t="s">
        <v>258</v>
      </c>
      <c r="N50" s="7">
        <v>1</v>
      </c>
      <c r="O50" s="7" t="s">
        <v>292</v>
      </c>
      <c r="P50" s="15">
        <v>1</v>
      </c>
      <c r="Q50" s="9" t="s">
        <v>324</v>
      </c>
      <c r="R50" s="15">
        <v>1</v>
      </c>
      <c r="S50" s="15"/>
      <c r="T50" s="15"/>
    </row>
    <row r="51" spans="1:20" x14ac:dyDescent="0.25">
      <c r="A51" s="2" t="s">
        <v>46</v>
      </c>
      <c r="B51" s="8" t="s">
        <v>329</v>
      </c>
      <c r="C51" s="8" t="s">
        <v>230</v>
      </c>
      <c r="D51" s="3">
        <v>1</v>
      </c>
      <c r="E51" s="3">
        <v>1</v>
      </c>
      <c r="F51" s="3">
        <v>3</v>
      </c>
      <c r="G51" s="16">
        <v>30</v>
      </c>
      <c r="H51" s="3" t="str">
        <f>VLOOKUP(J51,CT_type!$B$1:$D$6,3,FALSE)</f>
        <v>B</v>
      </c>
      <c r="I51" s="3"/>
      <c r="J51" s="7" t="s">
        <v>1017</v>
      </c>
      <c r="K51" s="7">
        <v>0</v>
      </c>
      <c r="L51" s="7">
        <v>0</v>
      </c>
      <c r="M51" s="6" t="s">
        <v>258</v>
      </c>
      <c r="N51" s="7">
        <v>1</v>
      </c>
      <c r="O51" s="7" t="s">
        <v>259</v>
      </c>
      <c r="P51" s="15">
        <v>1</v>
      </c>
      <c r="Q51" s="7" t="s">
        <v>260</v>
      </c>
      <c r="R51" s="15">
        <v>3</v>
      </c>
      <c r="S51" s="9" t="s">
        <v>261</v>
      </c>
      <c r="T51" s="15">
        <v>3</v>
      </c>
    </row>
    <row r="52" spans="1:20" x14ac:dyDescent="0.25">
      <c r="A52" s="2" t="s">
        <v>46</v>
      </c>
      <c r="B52" s="8" t="s">
        <v>329</v>
      </c>
      <c r="C52" s="8" t="s">
        <v>230</v>
      </c>
      <c r="D52" s="3">
        <v>2</v>
      </c>
      <c r="E52" s="3">
        <v>1</v>
      </c>
      <c r="F52" s="3">
        <v>4</v>
      </c>
      <c r="G52" s="16">
        <v>5</v>
      </c>
      <c r="H52" s="3" t="str">
        <f>VLOOKUP(J52,CT_type!$B$1:$D$6,3,FALSE)</f>
        <v>D</v>
      </c>
      <c r="I52" s="3"/>
      <c r="J52" s="7" t="s">
        <v>1018</v>
      </c>
      <c r="K52" s="7">
        <v>0</v>
      </c>
      <c r="L52" s="7">
        <v>0</v>
      </c>
      <c r="M52" s="6" t="s">
        <v>258</v>
      </c>
      <c r="N52" s="7">
        <v>1</v>
      </c>
      <c r="O52" s="7" t="s">
        <v>292</v>
      </c>
      <c r="P52" s="15">
        <v>1</v>
      </c>
      <c r="Q52" s="9" t="s">
        <v>327</v>
      </c>
      <c r="R52" s="15">
        <v>1</v>
      </c>
      <c r="S52" s="15"/>
      <c r="T52" s="15"/>
    </row>
    <row r="53" spans="1:20" x14ac:dyDescent="0.25">
      <c r="A53" s="2" t="s">
        <v>53</v>
      </c>
      <c r="B53" s="8" t="s">
        <v>330</v>
      </c>
      <c r="C53" s="8" t="s">
        <v>230</v>
      </c>
      <c r="D53" s="3">
        <v>1</v>
      </c>
      <c r="E53" s="3">
        <v>1</v>
      </c>
      <c r="F53" s="3">
        <v>2</v>
      </c>
      <c r="G53" s="3">
        <f>105/2</f>
        <v>52.5</v>
      </c>
      <c r="H53" s="3" t="str">
        <f>VLOOKUP(J53,CT_type!$B$1:$D$6,3,FALSE)</f>
        <v>C</v>
      </c>
      <c r="I53" s="3"/>
      <c r="J53" s="7" t="s">
        <v>253</v>
      </c>
      <c r="K53" s="7">
        <v>0</v>
      </c>
      <c r="L53" s="7">
        <v>0</v>
      </c>
      <c r="M53" s="6" t="s">
        <v>247</v>
      </c>
      <c r="N53" s="7">
        <v>1</v>
      </c>
      <c r="O53" s="15" t="s">
        <v>331</v>
      </c>
      <c r="P53" s="15">
        <v>1</v>
      </c>
      <c r="Q53" s="17" t="s">
        <v>336</v>
      </c>
      <c r="R53" s="15">
        <v>2</v>
      </c>
      <c r="S53" s="9" t="s">
        <v>335</v>
      </c>
      <c r="T53" s="15">
        <v>3</v>
      </c>
    </row>
    <row r="54" spans="1:20" x14ac:dyDescent="0.25">
      <c r="A54" s="2" t="s">
        <v>53</v>
      </c>
      <c r="B54" s="8" t="s">
        <v>330</v>
      </c>
      <c r="C54" s="8" t="s">
        <v>230</v>
      </c>
      <c r="D54" s="3">
        <v>2</v>
      </c>
      <c r="E54" s="3">
        <v>1</v>
      </c>
      <c r="F54" s="3">
        <v>2</v>
      </c>
      <c r="G54" s="3">
        <f>85/2</f>
        <v>42.5</v>
      </c>
      <c r="H54" s="3" t="str">
        <f>VLOOKUP(J54,CT_type!$B$1:$D$6,3,FALSE)</f>
        <v>A</v>
      </c>
      <c r="I54" s="3"/>
      <c r="J54" s="7" t="s">
        <v>1016</v>
      </c>
      <c r="K54" s="7">
        <v>0</v>
      </c>
      <c r="L54" s="7">
        <v>0</v>
      </c>
      <c r="M54" s="6" t="s">
        <v>258</v>
      </c>
      <c r="N54" s="7">
        <v>1</v>
      </c>
      <c r="O54" s="9" t="s">
        <v>333</v>
      </c>
      <c r="P54" s="15">
        <v>1</v>
      </c>
      <c r="Q54" s="15"/>
      <c r="R54" s="15"/>
      <c r="S54" s="15"/>
      <c r="T54" s="15"/>
    </row>
    <row r="55" spans="1:20" x14ac:dyDescent="0.25">
      <c r="A55" s="2" t="s">
        <v>55</v>
      </c>
      <c r="B55" s="8" t="s">
        <v>337</v>
      </c>
      <c r="C55" s="4"/>
      <c r="D55" s="3">
        <v>1</v>
      </c>
      <c r="E55" s="3">
        <v>1</v>
      </c>
      <c r="F55" s="3">
        <v>2</v>
      </c>
      <c r="G55" s="3">
        <f>112/2</f>
        <v>56</v>
      </c>
      <c r="H55" s="3" t="str">
        <f>VLOOKUP(J55,CT_type!$B$1:$D$6,3,FALSE)</f>
        <v>C</v>
      </c>
      <c r="I55" s="3"/>
      <c r="J55" s="7" t="s">
        <v>253</v>
      </c>
      <c r="K55" s="7">
        <v>0</v>
      </c>
      <c r="L55" s="7">
        <v>0</v>
      </c>
      <c r="M55" s="6" t="s">
        <v>247</v>
      </c>
      <c r="N55" s="7">
        <v>1</v>
      </c>
      <c r="O55" s="15" t="s">
        <v>331</v>
      </c>
      <c r="P55" s="15">
        <v>1</v>
      </c>
      <c r="Q55" s="17" t="s">
        <v>336</v>
      </c>
      <c r="R55" s="15">
        <v>2</v>
      </c>
      <c r="S55" s="9" t="s">
        <v>335</v>
      </c>
      <c r="T55" s="15">
        <v>2</v>
      </c>
    </row>
    <row r="56" spans="1:20" x14ac:dyDescent="0.25">
      <c r="A56" s="2" t="s">
        <v>55</v>
      </c>
      <c r="B56" s="8" t="s">
        <v>337</v>
      </c>
      <c r="C56" s="4"/>
      <c r="D56" s="3">
        <v>2</v>
      </c>
      <c r="E56" s="3">
        <v>1</v>
      </c>
      <c r="F56" s="3">
        <v>2</v>
      </c>
      <c r="G56" s="3">
        <f>82/2</f>
        <v>41</v>
      </c>
      <c r="H56" s="3" t="str">
        <f>VLOOKUP(J56,CT_type!$B$1:$D$6,3,FALSE)</f>
        <v>A</v>
      </c>
      <c r="I56" s="3"/>
      <c r="J56" s="7" t="s">
        <v>1016</v>
      </c>
      <c r="K56" s="7">
        <v>0</v>
      </c>
      <c r="L56" s="7">
        <v>0</v>
      </c>
      <c r="M56" s="6" t="s">
        <v>258</v>
      </c>
      <c r="N56" s="7">
        <v>1</v>
      </c>
      <c r="O56" s="9" t="s">
        <v>338</v>
      </c>
      <c r="P56" s="15">
        <v>1</v>
      </c>
      <c r="Q56" s="15"/>
      <c r="R56" s="15"/>
      <c r="S56" s="15"/>
      <c r="T56" s="15"/>
    </row>
    <row r="57" spans="1:20" x14ac:dyDescent="0.25">
      <c r="A57" s="2" t="s">
        <v>56</v>
      </c>
      <c r="B57" s="8" t="s">
        <v>339</v>
      </c>
      <c r="C57" s="4"/>
      <c r="D57" s="3">
        <v>1</v>
      </c>
      <c r="E57" s="3">
        <v>1</v>
      </c>
      <c r="F57" s="3">
        <v>2</v>
      </c>
      <c r="G57" s="3">
        <f>86/2</f>
        <v>43</v>
      </c>
      <c r="H57" s="3" t="str">
        <f>VLOOKUP(J57,CT_type!$B$1:$D$6,3,FALSE)</f>
        <v>C</v>
      </c>
      <c r="I57" s="3"/>
      <c r="J57" s="7" t="s">
        <v>253</v>
      </c>
      <c r="K57" s="7">
        <v>0</v>
      </c>
      <c r="L57" s="7">
        <v>0</v>
      </c>
      <c r="M57" s="6" t="s">
        <v>247</v>
      </c>
      <c r="N57" s="7">
        <v>1</v>
      </c>
      <c r="O57" s="15" t="s">
        <v>331</v>
      </c>
      <c r="P57" s="15">
        <v>1</v>
      </c>
      <c r="Q57" s="17" t="s">
        <v>336</v>
      </c>
      <c r="R57" s="15">
        <v>2</v>
      </c>
      <c r="S57" s="9" t="s">
        <v>335</v>
      </c>
      <c r="T57" s="15">
        <v>2</v>
      </c>
    </row>
    <row r="58" spans="1:20" x14ac:dyDescent="0.25">
      <c r="A58" s="2" t="s">
        <v>56</v>
      </c>
      <c r="B58" s="8" t="s">
        <v>339</v>
      </c>
      <c r="C58" s="4"/>
      <c r="D58" s="3">
        <v>2</v>
      </c>
      <c r="E58" s="3">
        <v>1</v>
      </c>
      <c r="F58" s="3">
        <v>2</v>
      </c>
      <c r="G58" s="3">
        <f>74/2</f>
        <v>37</v>
      </c>
      <c r="H58" s="3" t="str">
        <f>VLOOKUP(J58,CT_type!$B$1:$D$6,3,FALSE)</f>
        <v>A</v>
      </c>
      <c r="I58" s="3"/>
      <c r="J58" s="7" t="s">
        <v>1016</v>
      </c>
      <c r="K58" s="7">
        <v>0</v>
      </c>
      <c r="L58" s="7">
        <v>0</v>
      </c>
      <c r="M58" s="6" t="s">
        <v>258</v>
      </c>
      <c r="N58" s="7">
        <v>1</v>
      </c>
      <c r="O58" s="9" t="s">
        <v>340</v>
      </c>
      <c r="P58" s="15">
        <v>1</v>
      </c>
      <c r="Q58" s="15"/>
      <c r="R58" s="15"/>
      <c r="S58" s="15"/>
      <c r="T58" s="15"/>
    </row>
    <row r="59" spans="1:20" x14ac:dyDescent="0.25">
      <c r="A59" s="2" t="s">
        <v>57</v>
      </c>
      <c r="B59" s="8" t="s">
        <v>341</v>
      </c>
      <c r="C59" s="4"/>
      <c r="D59" s="3">
        <v>1</v>
      </c>
      <c r="E59" s="3">
        <v>1</v>
      </c>
      <c r="F59" s="3">
        <v>3</v>
      </c>
      <c r="G59" s="3">
        <f>99/3</f>
        <v>33</v>
      </c>
      <c r="H59" s="3" t="str">
        <f>VLOOKUP(J59,CT_type!$B$1:$D$6,3,FALSE)</f>
        <v>B</v>
      </c>
      <c r="I59" s="3"/>
      <c r="J59" s="7" t="s">
        <v>1017</v>
      </c>
      <c r="K59" s="7">
        <v>0</v>
      </c>
      <c r="L59" s="7">
        <v>0</v>
      </c>
      <c r="M59" s="6" t="s">
        <v>258</v>
      </c>
      <c r="N59" s="7">
        <v>1</v>
      </c>
      <c r="O59" s="7" t="s">
        <v>259</v>
      </c>
      <c r="P59" s="15">
        <v>1</v>
      </c>
      <c r="Q59" s="7" t="s">
        <v>260</v>
      </c>
      <c r="R59" s="15">
        <v>3</v>
      </c>
      <c r="S59" s="9" t="s">
        <v>261</v>
      </c>
      <c r="T59" s="15">
        <v>3</v>
      </c>
    </row>
    <row r="60" spans="1:20" x14ac:dyDescent="0.25">
      <c r="A60" s="2" t="s">
        <v>59</v>
      </c>
      <c r="B60" s="8" t="s">
        <v>341</v>
      </c>
      <c r="C60" s="4"/>
      <c r="D60" s="3">
        <v>1</v>
      </c>
      <c r="E60" s="3">
        <v>1</v>
      </c>
      <c r="F60" s="3">
        <v>3</v>
      </c>
      <c r="G60" s="3">
        <f>99/3</f>
        <v>33</v>
      </c>
      <c r="H60" s="3" t="str">
        <f>VLOOKUP(J60,CT_type!$B$1:$D$6,3,FALSE)</f>
        <v>B</v>
      </c>
      <c r="I60" s="3"/>
      <c r="J60" s="7" t="s">
        <v>1017</v>
      </c>
      <c r="K60" s="7">
        <v>0</v>
      </c>
      <c r="L60" s="7">
        <v>0</v>
      </c>
      <c r="M60" s="6" t="s">
        <v>258</v>
      </c>
      <c r="N60" s="7">
        <v>1</v>
      </c>
      <c r="O60" s="7" t="s">
        <v>259</v>
      </c>
      <c r="P60" s="15">
        <v>1</v>
      </c>
      <c r="Q60" s="7" t="s">
        <v>260</v>
      </c>
      <c r="R60" s="15">
        <v>3</v>
      </c>
      <c r="S60" s="9" t="s">
        <v>261</v>
      </c>
      <c r="T60" s="15">
        <v>3</v>
      </c>
    </row>
    <row r="61" spans="1:20" x14ac:dyDescent="0.25">
      <c r="A61" s="2" t="s">
        <v>60</v>
      </c>
      <c r="B61" s="8" t="s">
        <v>342</v>
      </c>
      <c r="C61" s="4"/>
      <c r="D61" s="3">
        <v>1</v>
      </c>
      <c r="E61" s="3">
        <v>1</v>
      </c>
      <c r="F61" s="3">
        <v>3</v>
      </c>
      <c r="G61" s="3">
        <f>93/3</f>
        <v>31</v>
      </c>
      <c r="H61" s="3" t="str">
        <f>VLOOKUP(J61,CT_type!$B$1:$D$6,3,FALSE)</f>
        <v>B</v>
      </c>
      <c r="I61" s="3"/>
      <c r="J61" s="7" t="s">
        <v>1017</v>
      </c>
      <c r="K61" s="7">
        <v>0</v>
      </c>
      <c r="L61" s="7">
        <v>0</v>
      </c>
      <c r="M61" s="6" t="s">
        <v>258</v>
      </c>
      <c r="N61" s="7">
        <v>1</v>
      </c>
      <c r="O61" s="7" t="s">
        <v>259</v>
      </c>
      <c r="P61" s="15">
        <v>1</v>
      </c>
      <c r="Q61" s="7" t="s">
        <v>260</v>
      </c>
      <c r="R61" s="15">
        <v>3</v>
      </c>
      <c r="S61" s="9" t="s">
        <v>261</v>
      </c>
      <c r="T61" s="15">
        <v>3</v>
      </c>
    </row>
    <row r="62" spans="1:20" x14ac:dyDescent="0.25">
      <c r="A62" s="2" t="s">
        <v>61</v>
      </c>
      <c r="B62" s="8" t="s">
        <v>342</v>
      </c>
      <c r="C62" s="4"/>
      <c r="D62" s="3">
        <v>1</v>
      </c>
      <c r="E62" s="3">
        <v>1</v>
      </c>
      <c r="F62" s="3">
        <v>3</v>
      </c>
      <c r="G62" s="3">
        <f>93/3</f>
        <v>31</v>
      </c>
      <c r="H62" s="3" t="str">
        <f>VLOOKUP(J62,CT_type!$B$1:$D$6,3,FALSE)</f>
        <v>B</v>
      </c>
      <c r="I62" s="3"/>
      <c r="J62" s="7" t="s">
        <v>1017</v>
      </c>
      <c r="K62" s="7">
        <v>0</v>
      </c>
      <c r="L62" s="7">
        <v>0</v>
      </c>
      <c r="M62" s="6" t="s">
        <v>258</v>
      </c>
      <c r="N62" s="7">
        <v>1</v>
      </c>
      <c r="O62" s="7" t="s">
        <v>259</v>
      </c>
      <c r="P62" s="15">
        <v>1</v>
      </c>
      <c r="Q62" s="7" t="s">
        <v>260</v>
      </c>
      <c r="R62" s="15">
        <v>3</v>
      </c>
      <c r="S62" s="9" t="s">
        <v>261</v>
      </c>
      <c r="T62" s="15">
        <v>3</v>
      </c>
    </row>
    <row r="63" spans="1:20" x14ac:dyDescent="0.25">
      <c r="A63" s="2" t="s">
        <v>62</v>
      </c>
      <c r="B63" s="8" t="s">
        <v>343</v>
      </c>
      <c r="C63" s="4"/>
      <c r="D63" s="3">
        <v>1</v>
      </c>
      <c r="E63" s="3">
        <v>1</v>
      </c>
      <c r="F63" s="3">
        <v>3</v>
      </c>
      <c r="G63" s="3">
        <f>93/3</f>
        <v>31</v>
      </c>
      <c r="H63" s="3" t="str">
        <f>VLOOKUP(J63,CT_type!$B$1:$D$6,3,FALSE)</f>
        <v>B</v>
      </c>
      <c r="I63" s="3"/>
      <c r="J63" s="7" t="s">
        <v>1017</v>
      </c>
      <c r="K63" s="7">
        <v>0</v>
      </c>
      <c r="L63" s="7">
        <v>0</v>
      </c>
      <c r="M63" s="6" t="s">
        <v>258</v>
      </c>
      <c r="N63" s="7">
        <v>1</v>
      </c>
      <c r="O63" s="7" t="s">
        <v>259</v>
      </c>
      <c r="P63" s="15">
        <v>1</v>
      </c>
      <c r="Q63" s="7" t="s">
        <v>260</v>
      </c>
      <c r="R63" s="15">
        <v>3</v>
      </c>
      <c r="S63" s="9" t="s">
        <v>261</v>
      </c>
      <c r="T63" s="15">
        <v>3</v>
      </c>
    </row>
    <row r="64" spans="1:20" x14ac:dyDescent="0.25">
      <c r="A64" s="2" t="s">
        <v>63</v>
      </c>
      <c r="B64" s="8" t="s">
        <v>343</v>
      </c>
      <c r="C64" s="4"/>
      <c r="D64" s="3">
        <v>1</v>
      </c>
      <c r="E64" s="3">
        <v>1</v>
      </c>
      <c r="F64" s="3">
        <v>3</v>
      </c>
      <c r="G64" s="3">
        <f>93/3</f>
        <v>31</v>
      </c>
      <c r="H64" s="3" t="str">
        <f>VLOOKUP(J64,CT_type!$B$1:$D$6,3,FALSE)</f>
        <v>B</v>
      </c>
      <c r="I64" s="3"/>
      <c r="J64" s="7" t="s">
        <v>1017</v>
      </c>
      <c r="K64" s="7">
        <v>0</v>
      </c>
      <c r="L64" s="7">
        <v>0</v>
      </c>
      <c r="M64" s="6" t="s">
        <v>258</v>
      </c>
      <c r="N64" s="7">
        <v>1</v>
      </c>
      <c r="O64" s="7" t="s">
        <v>259</v>
      </c>
      <c r="P64" s="15">
        <v>1</v>
      </c>
      <c r="Q64" s="7" t="s">
        <v>260</v>
      </c>
      <c r="R64" s="15">
        <v>3</v>
      </c>
      <c r="S64" s="9" t="s">
        <v>261</v>
      </c>
      <c r="T64" s="15">
        <v>3</v>
      </c>
    </row>
    <row r="65" spans="1:20" x14ac:dyDescent="0.25">
      <c r="A65" s="2" t="s">
        <v>64</v>
      </c>
      <c r="B65" s="8" t="s">
        <v>344</v>
      </c>
      <c r="C65" s="4"/>
      <c r="D65" s="3">
        <v>1</v>
      </c>
      <c r="E65" s="3">
        <v>1</v>
      </c>
      <c r="F65" s="3">
        <v>2</v>
      </c>
      <c r="G65" s="3">
        <f>24/2</f>
        <v>12</v>
      </c>
      <c r="H65" s="3" t="str">
        <f>VLOOKUP(J65,CT_type!$B$1:$D$6,3,FALSE)</f>
        <v>C</v>
      </c>
      <c r="I65" s="3"/>
      <c r="J65" s="7" t="s">
        <v>253</v>
      </c>
      <c r="K65" s="7">
        <v>0</v>
      </c>
      <c r="L65" s="7">
        <v>0</v>
      </c>
      <c r="M65" s="6" t="s">
        <v>258</v>
      </c>
      <c r="N65" s="7">
        <v>1</v>
      </c>
      <c r="O65" s="15" t="s">
        <v>331</v>
      </c>
      <c r="P65" s="15">
        <v>1</v>
      </c>
      <c r="Q65" s="9" t="s">
        <v>336</v>
      </c>
      <c r="R65" s="15">
        <v>2</v>
      </c>
      <c r="S65" s="9" t="s">
        <v>335</v>
      </c>
      <c r="T65" s="15">
        <v>2</v>
      </c>
    </row>
    <row r="66" spans="1:20" x14ac:dyDescent="0.25">
      <c r="A66" s="2" t="s">
        <v>64</v>
      </c>
      <c r="B66" s="8" t="s">
        <v>344</v>
      </c>
      <c r="C66" s="4"/>
      <c r="D66" s="3">
        <v>2</v>
      </c>
      <c r="E66" s="3">
        <v>1</v>
      </c>
      <c r="F66" s="3">
        <v>1</v>
      </c>
      <c r="G66" s="3">
        <f>3/1</f>
        <v>3</v>
      </c>
      <c r="H66" s="3" t="str">
        <f>VLOOKUP(J66,CT_type!$B$1:$D$6,3,FALSE)</f>
        <v>C</v>
      </c>
      <c r="I66" s="3"/>
      <c r="J66" s="7" t="s">
        <v>253</v>
      </c>
      <c r="K66" s="7">
        <v>0</v>
      </c>
      <c r="L66" s="7">
        <v>0</v>
      </c>
      <c r="M66" s="6" t="s">
        <v>258</v>
      </c>
      <c r="N66" s="7">
        <v>1</v>
      </c>
      <c r="O66" s="15" t="s">
        <v>331</v>
      </c>
      <c r="P66" s="15">
        <v>1</v>
      </c>
      <c r="Q66" s="9" t="s">
        <v>336</v>
      </c>
      <c r="R66" s="15">
        <v>2</v>
      </c>
      <c r="S66" s="9" t="s">
        <v>335</v>
      </c>
      <c r="T66" s="15">
        <v>2</v>
      </c>
    </row>
    <row r="67" spans="1:20" x14ac:dyDescent="0.25">
      <c r="A67" s="2" t="s">
        <v>64</v>
      </c>
      <c r="B67" s="8" t="s">
        <v>344</v>
      </c>
      <c r="C67" s="4"/>
      <c r="D67" s="3">
        <v>3</v>
      </c>
      <c r="E67" s="3">
        <v>1</v>
      </c>
      <c r="F67" s="3">
        <v>4</v>
      </c>
      <c r="G67" s="3">
        <f>72/4</f>
        <v>18</v>
      </c>
      <c r="H67" s="3" t="str">
        <f>VLOOKUP(J67,CT_type!$B$1:$D$6,3,FALSE)</f>
        <v>A</v>
      </c>
      <c r="I67" s="3"/>
      <c r="J67" s="7" t="s">
        <v>1016</v>
      </c>
      <c r="K67" s="7">
        <v>0</v>
      </c>
      <c r="L67" s="7">
        <v>0</v>
      </c>
      <c r="M67" s="6" t="s">
        <v>258</v>
      </c>
      <c r="N67" s="7">
        <v>1</v>
      </c>
      <c r="O67" s="9" t="s">
        <v>346</v>
      </c>
      <c r="P67" s="15">
        <v>1</v>
      </c>
      <c r="Q67" s="15"/>
      <c r="R67" s="15"/>
      <c r="S67" s="15"/>
      <c r="T67" s="15"/>
    </row>
    <row r="68" spans="1:20" x14ac:dyDescent="0.25">
      <c r="A68" s="2" t="s">
        <v>64</v>
      </c>
      <c r="B68" s="8" t="s">
        <v>344</v>
      </c>
      <c r="C68" s="4"/>
      <c r="D68" s="3">
        <v>4</v>
      </c>
      <c r="E68" s="3">
        <v>1</v>
      </c>
      <c r="F68" s="3">
        <v>1</v>
      </c>
      <c r="G68" s="3">
        <f>18/1</f>
        <v>18</v>
      </c>
      <c r="H68" s="3" t="str">
        <f>VLOOKUP(J68,CT_type!$B$1:$D$6,3,FALSE)</f>
        <v>A</v>
      </c>
      <c r="I68" s="3"/>
      <c r="J68" s="7" t="s">
        <v>1016</v>
      </c>
      <c r="K68" s="7">
        <v>0</v>
      </c>
      <c r="L68" s="7">
        <v>0</v>
      </c>
      <c r="M68" s="6" t="s">
        <v>258</v>
      </c>
      <c r="N68" s="7">
        <v>1</v>
      </c>
      <c r="O68" s="8" t="s">
        <v>348</v>
      </c>
      <c r="P68" s="15">
        <v>1</v>
      </c>
      <c r="Q68" s="9" t="s">
        <v>347</v>
      </c>
      <c r="R68" s="15">
        <v>1</v>
      </c>
      <c r="S68" s="15"/>
      <c r="T68" s="15"/>
    </row>
    <row r="69" spans="1:20" x14ac:dyDescent="0.25">
      <c r="A69" s="2" t="s">
        <v>66</v>
      </c>
      <c r="B69" s="8" t="s">
        <v>349</v>
      </c>
      <c r="C69" s="4"/>
      <c r="D69" s="3">
        <v>1</v>
      </c>
      <c r="E69" s="3">
        <v>1</v>
      </c>
      <c r="F69" s="3">
        <v>2</v>
      </c>
      <c r="G69" s="3">
        <f>24/2</f>
        <v>12</v>
      </c>
      <c r="H69" s="3" t="str">
        <f>VLOOKUP(J69,CT_type!$B$1:$D$6,3,FALSE)</f>
        <v>C</v>
      </c>
      <c r="I69" s="3"/>
      <c r="J69" s="7" t="s">
        <v>253</v>
      </c>
      <c r="K69" s="7">
        <v>0</v>
      </c>
      <c r="L69" s="7">
        <v>0</v>
      </c>
      <c r="M69" s="6" t="s">
        <v>258</v>
      </c>
      <c r="N69" s="7">
        <v>1</v>
      </c>
      <c r="O69" s="15" t="s">
        <v>331</v>
      </c>
      <c r="P69" s="15">
        <v>1</v>
      </c>
      <c r="Q69" s="9" t="s">
        <v>336</v>
      </c>
      <c r="R69" s="15">
        <v>2</v>
      </c>
      <c r="S69" s="9" t="s">
        <v>335</v>
      </c>
      <c r="T69" s="15">
        <v>2</v>
      </c>
    </row>
    <row r="70" spans="1:20" x14ac:dyDescent="0.25">
      <c r="A70" s="2" t="s">
        <v>66</v>
      </c>
      <c r="B70" s="8" t="s">
        <v>349</v>
      </c>
      <c r="C70" s="4"/>
      <c r="D70" s="3">
        <v>2</v>
      </c>
      <c r="E70" s="3">
        <v>1</v>
      </c>
      <c r="F70" s="3">
        <v>1</v>
      </c>
      <c r="G70" s="3">
        <f>3/1</f>
        <v>3</v>
      </c>
      <c r="H70" s="3" t="str">
        <f>VLOOKUP(J70,CT_type!$B$1:$D$6,3,FALSE)</f>
        <v>C</v>
      </c>
      <c r="I70" s="3"/>
      <c r="J70" s="7" t="s">
        <v>253</v>
      </c>
      <c r="K70" s="7">
        <v>0</v>
      </c>
      <c r="L70" s="7">
        <v>0</v>
      </c>
      <c r="M70" s="6" t="s">
        <v>258</v>
      </c>
      <c r="N70" s="7">
        <v>1</v>
      </c>
      <c r="O70" s="15" t="s">
        <v>331</v>
      </c>
      <c r="P70" s="15">
        <v>1</v>
      </c>
      <c r="Q70" s="9" t="s">
        <v>336</v>
      </c>
      <c r="R70" s="15">
        <v>2</v>
      </c>
      <c r="S70" s="9" t="s">
        <v>335</v>
      </c>
      <c r="T70" s="15">
        <v>2</v>
      </c>
    </row>
    <row r="71" spans="1:20" x14ac:dyDescent="0.25">
      <c r="A71" s="2" t="s">
        <v>66</v>
      </c>
      <c r="B71" s="8" t="s">
        <v>349</v>
      </c>
      <c r="C71" s="4"/>
      <c r="D71" s="3">
        <v>3</v>
      </c>
      <c r="E71" s="3">
        <v>1</v>
      </c>
      <c r="F71" s="3">
        <v>4</v>
      </c>
      <c r="G71" s="3">
        <f>72/4</f>
        <v>18</v>
      </c>
      <c r="H71" s="3" t="str">
        <f>VLOOKUP(J71,CT_type!$B$1:$D$6,3,FALSE)</f>
        <v>A</v>
      </c>
      <c r="I71" s="3"/>
      <c r="J71" s="7" t="s">
        <v>1016</v>
      </c>
      <c r="K71" s="7">
        <v>0</v>
      </c>
      <c r="L71" s="7">
        <v>0</v>
      </c>
      <c r="M71" s="6" t="s">
        <v>258</v>
      </c>
      <c r="N71" s="7">
        <v>1</v>
      </c>
      <c r="O71" s="9" t="s">
        <v>350</v>
      </c>
      <c r="P71" s="15">
        <v>1</v>
      </c>
      <c r="Q71" s="15"/>
      <c r="R71" s="15"/>
      <c r="S71" s="15"/>
      <c r="T71" s="15"/>
    </row>
    <row r="72" spans="1:20" x14ac:dyDescent="0.25">
      <c r="A72" s="2" t="s">
        <v>66</v>
      </c>
      <c r="B72" s="8" t="s">
        <v>349</v>
      </c>
      <c r="C72" s="4"/>
      <c r="D72" s="3">
        <v>4</v>
      </c>
      <c r="E72" s="3">
        <v>1</v>
      </c>
      <c r="F72" s="3">
        <v>1</v>
      </c>
      <c r="G72" s="3">
        <v>18</v>
      </c>
      <c r="H72" s="3" t="str">
        <f>VLOOKUP(J72,CT_type!$B$1:$D$6,3,FALSE)</f>
        <v>A</v>
      </c>
      <c r="I72" s="3"/>
      <c r="J72" s="7" t="s">
        <v>1016</v>
      </c>
      <c r="K72" s="7">
        <v>0</v>
      </c>
      <c r="L72" s="7">
        <v>0</v>
      </c>
      <c r="M72" s="6" t="s">
        <v>258</v>
      </c>
      <c r="N72" s="7">
        <v>1</v>
      </c>
      <c r="O72" s="8" t="s">
        <v>348</v>
      </c>
      <c r="P72" s="15">
        <v>1</v>
      </c>
      <c r="Q72" s="9" t="s">
        <v>351</v>
      </c>
      <c r="R72" s="15">
        <v>1</v>
      </c>
      <c r="S72" s="15"/>
      <c r="T72" s="15"/>
    </row>
    <row r="73" spans="1:20" x14ac:dyDescent="0.25">
      <c r="A73" s="2" t="s">
        <v>67</v>
      </c>
      <c r="B73" s="8" t="s">
        <v>359</v>
      </c>
      <c r="C73" s="4"/>
      <c r="D73" s="3">
        <v>1</v>
      </c>
      <c r="E73" s="3">
        <v>1</v>
      </c>
      <c r="F73" s="3">
        <v>1</v>
      </c>
      <c r="G73" s="3">
        <v>20</v>
      </c>
      <c r="H73" s="3" t="str">
        <f>VLOOKUP(J73,CT_type!$B$1:$D$6,3,FALSE)</f>
        <v>C</v>
      </c>
      <c r="I73" s="3"/>
      <c r="J73" s="7" t="s">
        <v>253</v>
      </c>
      <c r="K73" s="7">
        <v>0</v>
      </c>
      <c r="L73" s="7">
        <v>0</v>
      </c>
      <c r="M73" s="6" t="s">
        <v>247</v>
      </c>
      <c r="N73" s="7">
        <v>1</v>
      </c>
      <c r="O73" s="9" t="s">
        <v>345</v>
      </c>
      <c r="P73" s="15">
        <v>2</v>
      </c>
      <c r="Q73" s="9" t="s">
        <v>335</v>
      </c>
      <c r="R73" s="15">
        <v>2</v>
      </c>
      <c r="T73" s="16"/>
    </row>
    <row r="74" spans="1:20" x14ac:dyDescent="0.25">
      <c r="A74" s="2" t="s">
        <v>67</v>
      </c>
      <c r="B74" s="8" t="s">
        <v>359</v>
      </c>
      <c r="C74" s="4"/>
      <c r="D74" s="3">
        <v>2</v>
      </c>
      <c r="E74" s="3">
        <v>1</v>
      </c>
      <c r="F74" s="3">
        <v>1</v>
      </c>
      <c r="G74" s="3">
        <v>53</v>
      </c>
      <c r="H74" s="3" t="str">
        <f>VLOOKUP(J74,CT_type!$B$1:$D$6,3,FALSE)</f>
        <v>C</v>
      </c>
      <c r="I74" s="3"/>
      <c r="J74" s="7" t="s">
        <v>253</v>
      </c>
      <c r="K74" s="7">
        <v>0</v>
      </c>
      <c r="L74" s="7">
        <v>0</v>
      </c>
      <c r="M74" s="6" t="s">
        <v>247</v>
      </c>
      <c r="N74" s="7">
        <v>1</v>
      </c>
      <c r="O74" s="9" t="s">
        <v>331</v>
      </c>
      <c r="P74" s="15">
        <v>1</v>
      </c>
      <c r="Q74" s="9" t="s">
        <v>334</v>
      </c>
      <c r="R74" s="15">
        <v>1</v>
      </c>
      <c r="T74" s="16"/>
    </row>
    <row r="75" spans="1:20" x14ac:dyDescent="0.25">
      <c r="A75" s="2" t="s">
        <v>67</v>
      </c>
      <c r="B75" s="8" t="s">
        <v>359</v>
      </c>
      <c r="C75" s="4"/>
      <c r="D75" s="3">
        <v>3</v>
      </c>
      <c r="E75" s="3">
        <v>1</v>
      </c>
      <c r="F75" s="3">
        <v>3</v>
      </c>
      <c r="G75" s="3">
        <v>22</v>
      </c>
      <c r="H75" s="3" t="str">
        <f>VLOOKUP(J75,CT_type!$B$1:$D$6,3,FALSE)</f>
        <v>A</v>
      </c>
      <c r="I75" s="3"/>
      <c r="J75" s="7" t="s">
        <v>1016</v>
      </c>
      <c r="K75" s="7">
        <v>0</v>
      </c>
      <c r="L75" s="7">
        <v>0</v>
      </c>
      <c r="M75" s="6" t="s">
        <v>258</v>
      </c>
      <c r="N75" s="7">
        <v>1</v>
      </c>
      <c r="O75" s="9" t="s">
        <v>256</v>
      </c>
      <c r="P75" s="15">
        <v>1</v>
      </c>
      <c r="Q75" s="15"/>
      <c r="R75" s="15"/>
      <c r="T75" s="16"/>
    </row>
    <row r="76" spans="1:20" x14ac:dyDescent="0.25">
      <c r="A76" s="2" t="s">
        <v>69</v>
      </c>
      <c r="B76" s="8" t="s">
        <v>360</v>
      </c>
      <c r="C76" s="4"/>
      <c r="D76" s="3">
        <v>1</v>
      </c>
      <c r="E76" s="3">
        <v>1</v>
      </c>
      <c r="F76" s="3">
        <v>1</v>
      </c>
      <c r="G76" s="3">
        <v>20</v>
      </c>
      <c r="H76" s="3" t="str">
        <f>VLOOKUP(J76,CT_type!$B$1:$D$6,3,FALSE)</f>
        <v>C</v>
      </c>
      <c r="I76" s="3"/>
      <c r="J76" s="7" t="s">
        <v>253</v>
      </c>
      <c r="K76" s="7">
        <v>0</v>
      </c>
      <c r="L76" s="7">
        <v>0</v>
      </c>
      <c r="M76" s="6" t="s">
        <v>247</v>
      </c>
      <c r="N76" s="7">
        <v>1</v>
      </c>
      <c r="O76" s="9" t="s">
        <v>345</v>
      </c>
      <c r="P76" s="15">
        <v>2</v>
      </c>
      <c r="Q76" s="9" t="s">
        <v>335</v>
      </c>
      <c r="R76" s="15">
        <v>2</v>
      </c>
      <c r="T76" s="16"/>
    </row>
    <row r="77" spans="1:20" x14ac:dyDescent="0.25">
      <c r="A77" s="2" t="s">
        <v>69</v>
      </c>
      <c r="B77" s="8" t="s">
        <v>360</v>
      </c>
      <c r="C77" s="4"/>
      <c r="D77" s="3">
        <v>2</v>
      </c>
      <c r="E77" s="3">
        <v>1</v>
      </c>
      <c r="F77" s="3">
        <v>1</v>
      </c>
      <c r="G77" s="3">
        <v>53</v>
      </c>
      <c r="H77" s="3" t="str">
        <f>VLOOKUP(J77,CT_type!$B$1:$D$6,3,FALSE)</f>
        <v>C</v>
      </c>
      <c r="I77" s="3"/>
      <c r="J77" s="7" t="s">
        <v>253</v>
      </c>
      <c r="K77" s="7">
        <v>0</v>
      </c>
      <c r="L77" s="7">
        <v>0</v>
      </c>
      <c r="M77" s="6" t="s">
        <v>247</v>
      </c>
      <c r="N77" s="7">
        <v>1</v>
      </c>
      <c r="O77" s="9" t="s">
        <v>331</v>
      </c>
      <c r="P77" s="15">
        <v>1</v>
      </c>
      <c r="Q77" s="9" t="s">
        <v>334</v>
      </c>
      <c r="R77" s="15">
        <v>1</v>
      </c>
      <c r="T77" s="16"/>
    </row>
    <row r="78" spans="1:20" x14ac:dyDescent="0.25">
      <c r="A78" s="2" t="s">
        <v>69</v>
      </c>
      <c r="B78" s="8" t="s">
        <v>360</v>
      </c>
      <c r="C78" s="4"/>
      <c r="D78" s="3">
        <v>3</v>
      </c>
      <c r="E78" s="3">
        <v>1</v>
      </c>
      <c r="F78" s="3">
        <v>3</v>
      </c>
      <c r="G78" s="3">
        <v>22</v>
      </c>
      <c r="H78" s="3" t="str">
        <f>VLOOKUP(J78,CT_type!$B$1:$D$6,3,FALSE)</f>
        <v>A</v>
      </c>
      <c r="I78" s="3"/>
      <c r="J78" s="7" t="s">
        <v>1016</v>
      </c>
      <c r="K78" s="7">
        <v>0</v>
      </c>
      <c r="L78" s="7">
        <v>0</v>
      </c>
      <c r="M78" s="6" t="s">
        <v>258</v>
      </c>
      <c r="N78" s="7">
        <v>1</v>
      </c>
      <c r="O78" s="9" t="s">
        <v>352</v>
      </c>
      <c r="P78" s="15">
        <v>1</v>
      </c>
      <c r="Q78" s="15"/>
      <c r="R78" s="15"/>
      <c r="T78" s="16"/>
    </row>
    <row r="79" spans="1:20" x14ac:dyDescent="0.25">
      <c r="A79" s="2" t="s">
        <v>70</v>
      </c>
      <c r="B79" s="8" t="s">
        <v>358</v>
      </c>
      <c r="C79" s="4"/>
      <c r="D79" s="3">
        <v>1</v>
      </c>
      <c r="E79" s="3">
        <v>1</v>
      </c>
      <c r="F79" s="3">
        <v>1</v>
      </c>
      <c r="G79" s="3">
        <v>116</v>
      </c>
      <c r="H79" s="3" t="str">
        <f>VLOOKUP(J79,CT_type!$B$1:$D$6,3,FALSE)</f>
        <v>B</v>
      </c>
      <c r="I79" s="3"/>
      <c r="J79" s="7" t="s">
        <v>1017</v>
      </c>
      <c r="K79" s="7">
        <v>0</v>
      </c>
      <c r="L79" s="7">
        <v>0</v>
      </c>
      <c r="M79" s="6" t="s">
        <v>258</v>
      </c>
      <c r="N79" s="7">
        <v>1</v>
      </c>
      <c r="O79" s="7" t="s">
        <v>353</v>
      </c>
      <c r="P79" s="15">
        <v>1</v>
      </c>
      <c r="Q79" s="9" t="s">
        <v>357</v>
      </c>
      <c r="R79" s="15">
        <v>1</v>
      </c>
      <c r="T79" s="16"/>
    </row>
    <row r="80" spans="1:20" x14ac:dyDescent="0.25">
      <c r="A80" s="2" t="s">
        <v>70</v>
      </c>
      <c r="B80" s="8" t="s">
        <v>358</v>
      </c>
      <c r="C80" s="4"/>
      <c r="D80" s="3">
        <v>2</v>
      </c>
      <c r="E80" s="3">
        <v>1</v>
      </c>
      <c r="F80" s="3">
        <v>2</v>
      </c>
      <c r="G80" s="3">
        <v>18</v>
      </c>
      <c r="H80" s="3" t="str">
        <f>VLOOKUP(J80,CT_type!$B$1:$D$6,3,FALSE)</f>
        <v>A</v>
      </c>
      <c r="I80" s="3"/>
      <c r="J80" s="7" t="s">
        <v>1016</v>
      </c>
      <c r="K80" s="7">
        <v>0</v>
      </c>
      <c r="L80" s="7">
        <v>0</v>
      </c>
      <c r="M80" s="6" t="s">
        <v>258</v>
      </c>
      <c r="N80" s="7">
        <v>1</v>
      </c>
      <c r="O80" s="7" t="s">
        <v>262</v>
      </c>
      <c r="P80" s="15">
        <v>1</v>
      </c>
      <c r="Q80" s="9" t="s">
        <v>354</v>
      </c>
      <c r="R80" s="15">
        <v>1</v>
      </c>
      <c r="T80" s="16"/>
    </row>
    <row r="81" spans="1:22" x14ac:dyDescent="0.25">
      <c r="A81" s="2" t="s">
        <v>72</v>
      </c>
      <c r="B81" s="8" t="s">
        <v>355</v>
      </c>
      <c r="C81" s="4"/>
      <c r="D81" s="3">
        <v>1</v>
      </c>
      <c r="E81" s="3">
        <v>1</v>
      </c>
      <c r="F81" s="3">
        <v>1</v>
      </c>
      <c r="G81" s="3">
        <v>116</v>
      </c>
      <c r="H81" s="3" t="str">
        <f>VLOOKUP(J81,CT_type!$B$1:$D$6,3,FALSE)</f>
        <v>B</v>
      </c>
      <c r="I81" s="3"/>
      <c r="J81" s="7" t="s">
        <v>1017</v>
      </c>
      <c r="K81" s="7">
        <v>0</v>
      </c>
      <c r="L81" s="7">
        <v>0</v>
      </c>
      <c r="M81" s="6" t="s">
        <v>258</v>
      </c>
      <c r="N81" s="7">
        <v>1</v>
      </c>
      <c r="O81" s="7" t="s">
        <v>356</v>
      </c>
      <c r="P81" s="15">
        <v>1</v>
      </c>
      <c r="Q81" s="9" t="s">
        <v>357</v>
      </c>
      <c r="R81" s="15">
        <v>1</v>
      </c>
      <c r="T81" s="16"/>
    </row>
    <row r="82" spans="1:22" x14ac:dyDescent="0.25">
      <c r="A82" s="2" t="s">
        <v>72</v>
      </c>
      <c r="B82" s="8" t="s">
        <v>355</v>
      </c>
      <c r="C82" s="4"/>
      <c r="D82" s="3">
        <v>2</v>
      </c>
      <c r="E82" s="3">
        <v>1</v>
      </c>
      <c r="F82" s="3">
        <v>2</v>
      </c>
      <c r="G82" s="3">
        <v>18</v>
      </c>
      <c r="H82" s="3" t="str">
        <f>VLOOKUP(J82,CT_type!$B$1:$D$6,3,FALSE)</f>
        <v>A</v>
      </c>
      <c r="I82" s="3"/>
      <c r="J82" s="7" t="s">
        <v>1016</v>
      </c>
      <c r="K82" s="7">
        <v>0</v>
      </c>
      <c r="L82" s="7">
        <v>0</v>
      </c>
      <c r="M82" s="6" t="s">
        <v>258</v>
      </c>
      <c r="N82" s="7">
        <v>1</v>
      </c>
      <c r="O82" s="7" t="s">
        <v>262</v>
      </c>
      <c r="P82" s="15">
        <v>1</v>
      </c>
      <c r="Q82" s="9" t="s">
        <v>353</v>
      </c>
      <c r="R82" s="15">
        <v>1</v>
      </c>
      <c r="T82" s="16"/>
      <c r="V82" s="31"/>
    </row>
    <row r="83" spans="1:22" x14ac:dyDescent="0.25">
      <c r="A83" s="2" t="s">
        <v>73</v>
      </c>
      <c r="B83" s="8" t="s">
        <v>361</v>
      </c>
      <c r="C83" s="4"/>
      <c r="D83" s="3">
        <v>1</v>
      </c>
      <c r="E83" s="3">
        <v>1</v>
      </c>
      <c r="F83" s="3">
        <v>1</v>
      </c>
      <c r="G83" s="3">
        <v>35</v>
      </c>
      <c r="H83" s="3" t="str">
        <f>VLOOKUP(J83,CT_type!$B$1:$D$6,3,FALSE)</f>
        <v>C</v>
      </c>
      <c r="I83" s="3"/>
      <c r="J83" s="7" t="s">
        <v>253</v>
      </c>
      <c r="K83" s="7">
        <v>0</v>
      </c>
      <c r="L83" s="7">
        <v>0</v>
      </c>
      <c r="M83" s="6" t="s">
        <v>247</v>
      </c>
      <c r="N83" s="7">
        <v>1</v>
      </c>
      <c r="O83" s="7" t="s">
        <v>345</v>
      </c>
      <c r="P83" s="15">
        <v>2</v>
      </c>
      <c r="Q83" s="9" t="s">
        <v>335</v>
      </c>
      <c r="R83" s="15">
        <v>2</v>
      </c>
      <c r="S83" s="9" t="s">
        <v>336</v>
      </c>
      <c r="T83" s="15">
        <v>2</v>
      </c>
      <c r="V83" s="31"/>
    </row>
    <row r="84" spans="1:22" x14ac:dyDescent="0.25">
      <c r="A84" s="2" t="s">
        <v>73</v>
      </c>
      <c r="B84" s="8" t="s">
        <v>361</v>
      </c>
      <c r="C84" s="4"/>
      <c r="D84" s="3">
        <v>2</v>
      </c>
      <c r="E84" s="3">
        <v>1</v>
      </c>
      <c r="F84" s="3">
        <v>1</v>
      </c>
      <c r="G84" s="3">
        <v>60</v>
      </c>
      <c r="H84" s="3" t="str">
        <f>VLOOKUP(J84,CT_type!$B$1:$D$6,3,FALSE)</f>
        <v>C</v>
      </c>
      <c r="I84" s="3"/>
      <c r="J84" s="7" t="s">
        <v>253</v>
      </c>
      <c r="K84" s="7">
        <v>0</v>
      </c>
      <c r="L84" s="7">
        <v>0</v>
      </c>
      <c r="M84" s="6" t="s">
        <v>247</v>
      </c>
      <c r="N84" s="7">
        <v>1</v>
      </c>
      <c r="O84" s="7" t="s">
        <v>331</v>
      </c>
      <c r="P84" s="15">
        <v>1</v>
      </c>
      <c r="Q84" s="9" t="s">
        <v>334</v>
      </c>
      <c r="R84" s="15">
        <v>1</v>
      </c>
      <c r="S84" s="9" t="s">
        <v>274</v>
      </c>
      <c r="T84" s="15">
        <v>1</v>
      </c>
      <c r="V84" s="31"/>
    </row>
    <row r="85" spans="1:22" x14ac:dyDescent="0.25">
      <c r="A85" s="2" t="s">
        <v>73</v>
      </c>
      <c r="B85" s="8" t="s">
        <v>361</v>
      </c>
      <c r="C85" s="4"/>
      <c r="D85" s="3">
        <v>3</v>
      </c>
      <c r="E85" s="3">
        <v>1</v>
      </c>
      <c r="F85" s="3">
        <v>1</v>
      </c>
      <c r="G85" s="3">
        <v>50</v>
      </c>
      <c r="H85" s="3" t="str">
        <f>VLOOKUP(J85,CT_type!$B$1:$D$6,3,FALSE)</f>
        <v>A</v>
      </c>
      <c r="I85" s="3"/>
      <c r="J85" s="7" t="s">
        <v>1016</v>
      </c>
      <c r="K85" s="7">
        <v>0</v>
      </c>
      <c r="L85" s="7">
        <v>0</v>
      </c>
      <c r="M85" s="6" t="s">
        <v>247</v>
      </c>
      <c r="N85" s="7">
        <v>1</v>
      </c>
      <c r="O85" s="7" t="s">
        <v>331</v>
      </c>
      <c r="P85" s="15">
        <v>1</v>
      </c>
      <c r="Q85" s="7" t="s">
        <v>334</v>
      </c>
      <c r="R85" s="15">
        <v>1</v>
      </c>
      <c r="S85" s="7" t="s">
        <v>274</v>
      </c>
      <c r="T85" s="15">
        <v>1</v>
      </c>
      <c r="U85" s="9" t="s">
        <v>362</v>
      </c>
      <c r="V85" s="15">
        <v>2</v>
      </c>
    </row>
    <row r="86" spans="1:22" x14ac:dyDescent="0.25">
      <c r="A86" s="2" t="s">
        <v>74</v>
      </c>
      <c r="B86" s="8" t="s">
        <v>363</v>
      </c>
      <c r="C86" s="4"/>
      <c r="D86" s="3">
        <v>1</v>
      </c>
      <c r="E86" s="3">
        <v>1</v>
      </c>
      <c r="F86" s="3">
        <v>1</v>
      </c>
      <c r="G86" s="3">
        <v>35</v>
      </c>
      <c r="H86" s="3" t="str">
        <f>VLOOKUP(J86,CT_type!$B$1:$D$6,3,FALSE)</f>
        <v>C</v>
      </c>
      <c r="I86" s="3"/>
      <c r="J86" s="7" t="s">
        <v>253</v>
      </c>
      <c r="K86" s="7">
        <v>0</v>
      </c>
      <c r="L86" s="7">
        <v>0</v>
      </c>
      <c r="M86" s="6" t="s">
        <v>247</v>
      </c>
      <c r="N86" s="7">
        <v>1</v>
      </c>
      <c r="O86" s="7" t="s">
        <v>345</v>
      </c>
      <c r="P86" s="15">
        <v>2</v>
      </c>
      <c r="Q86" s="9" t="s">
        <v>335</v>
      </c>
      <c r="R86" s="15">
        <v>2</v>
      </c>
      <c r="S86" s="9" t="s">
        <v>336</v>
      </c>
      <c r="T86" s="15">
        <v>2</v>
      </c>
      <c r="V86" s="31"/>
    </row>
    <row r="87" spans="1:22" x14ac:dyDescent="0.25">
      <c r="A87" s="2" t="s">
        <v>74</v>
      </c>
      <c r="B87" s="8" t="s">
        <v>363</v>
      </c>
      <c r="C87" s="4"/>
      <c r="D87" s="3">
        <v>2</v>
      </c>
      <c r="E87" s="3">
        <v>1</v>
      </c>
      <c r="F87" s="3">
        <v>1</v>
      </c>
      <c r="G87" s="3">
        <v>60</v>
      </c>
      <c r="H87" s="3" t="str">
        <f>VLOOKUP(J87,CT_type!$B$1:$D$6,3,FALSE)</f>
        <v>C</v>
      </c>
      <c r="I87" s="3"/>
      <c r="J87" s="7" t="s">
        <v>253</v>
      </c>
      <c r="K87" s="7">
        <v>0</v>
      </c>
      <c r="L87" s="7">
        <v>0</v>
      </c>
      <c r="M87" s="6" t="s">
        <v>247</v>
      </c>
      <c r="N87" s="7">
        <v>1</v>
      </c>
      <c r="O87" s="7" t="s">
        <v>331</v>
      </c>
      <c r="P87" s="15">
        <v>1</v>
      </c>
      <c r="Q87" s="9" t="s">
        <v>334</v>
      </c>
      <c r="R87" s="15">
        <v>1</v>
      </c>
      <c r="S87" s="9" t="s">
        <v>274</v>
      </c>
      <c r="T87" s="15">
        <v>1</v>
      </c>
      <c r="V87" s="31"/>
    </row>
    <row r="88" spans="1:22" x14ac:dyDescent="0.25">
      <c r="A88" s="2" t="s">
        <v>74</v>
      </c>
      <c r="B88" s="8" t="s">
        <v>363</v>
      </c>
      <c r="C88" s="4"/>
      <c r="D88" s="3">
        <v>3</v>
      </c>
      <c r="E88" s="3">
        <v>1</v>
      </c>
      <c r="F88" s="3">
        <v>1</v>
      </c>
      <c r="G88" s="3">
        <v>50</v>
      </c>
      <c r="H88" s="3" t="str">
        <f>VLOOKUP(J88,CT_type!$B$1:$D$6,3,FALSE)</f>
        <v>A</v>
      </c>
      <c r="I88" s="3"/>
      <c r="J88" s="7" t="s">
        <v>1016</v>
      </c>
      <c r="K88" s="7">
        <v>0</v>
      </c>
      <c r="L88" s="7">
        <v>0</v>
      </c>
      <c r="M88" s="6" t="s">
        <v>247</v>
      </c>
      <c r="N88" s="7">
        <v>1</v>
      </c>
      <c r="O88" s="7" t="s">
        <v>331</v>
      </c>
      <c r="P88" s="15">
        <v>1</v>
      </c>
      <c r="Q88" s="7" t="s">
        <v>334</v>
      </c>
      <c r="R88" s="15">
        <v>1</v>
      </c>
      <c r="S88" s="7" t="s">
        <v>274</v>
      </c>
      <c r="T88" s="15">
        <v>1</v>
      </c>
      <c r="U88" s="9" t="s">
        <v>362</v>
      </c>
      <c r="V88" s="15">
        <v>2</v>
      </c>
    </row>
    <row r="89" spans="1:22" x14ac:dyDescent="0.25">
      <c r="A89" s="4" t="s">
        <v>47</v>
      </c>
      <c r="B89" s="4"/>
      <c r="C89" s="4"/>
      <c r="D89" s="3"/>
      <c r="E89" s="3">
        <v>2</v>
      </c>
      <c r="F89" s="3">
        <v>1</v>
      </c>
      <c r="G89" s="3"/>
      <c r="H89" s="3"/>
      <c r="I89" s="3"/>
      <c r="J89" s="3"/>
      <c r="K89" s="3"/>
      <c r="L89" s="3"/>
      <c r="V89" s="31"/>
    </row>
    <row r="90" spans="1:22" x14ac:dyDescent="0.25">
      <c r="A90" s="4" t="s">
        <v>48</v>
      </c>
      <c r="B90" s="4"/>
      <c r="C90" s="4"/>
      <c r="D90" s="3"/>
      <c r="E90" s="3">
        <v>2</v>
      </c>
      <c r="F90" s="3">
        <v>1</v>
      </c>
      <c r="G90" s="3"/>
      <c r="H90" s="3"/>
      <c r="I90" s="3"/>
      <c r="J90" s="3"/>
      <c r="K90" s="3"/>
      <c r="L90" s="3"/>
    </row>
    <row r="91" spans="1:22" x14ac:dyDescent="0.25">
      <c r="A91" s="4" t="s">
        <v>49</v>
      </c>
      <c r="B91" s="4"/>
      <c r="C91" s="4"/>
      <c r="D91" s="3"/>
      <c r="E91" s="3">
        <v>1</v>
      </c>
      <c r="F91" s="3">
        <v>1</v>
      </c>
      <c r="G91" s="3"/>
      <c r="H91" s="3"/>
      <c r="I91" s="3"/>
      <c r="J91" s="3"/>
      <c r="K91" s="3"/>
      <c r="L91" s="3"/>
    </row>
    <row r="92" spans="1:22" x14ac:dyDescent="0.25">
      <c r="A92" s="4" t="s">
        <v>50</v>
      </c>
      <c r="B92" s="4"/>
      <c r="C92" s="4"/>
      <c r="D92" s="3"/>
      <c r="E92" s="3">
        <v>2</v>
      </c>
      <c r="F92" s="3">
        <v>1</v>
      </c>
      <c r="G92" s="3"/>
      <c r="H92" s="3"/>
      <c r="I92" s="3"/>
      <c r="J92" s="3"/>
      <c r="K92" s="3"/>
      <c r="L92" s="3"/>
    </row>
    <row r="93" spans="1:22" x14ac:dyDescent="0.25">
      <c r="A93" s="4" t="s">
        <v>51</v>
      </c>
      <c r="B93" s="4"/>
      <c r="C93" s="4"/>
      <c r="D93" s="3"/>
      <c r="E93" s="3">
        <v>2</v>
      </c>
      <c r="F93" s="3">
        <v>1</v>
      </c>
      <c r="G93" s="3"/>
      <c r="H93" s="3"/>
      <c r="I93" s="3"/>
      <c r="J93" s="3"/>
      <c r="K93" s="3"/>
      <c r="L93" s="3"/>
    </row>
    <row r="94" spans="1:22" x14ac:dyDescent="0.25">
      <c r="A94" s="4" t="s">
        <v>52</v>
      </c>
      <c r="B94" s="4"/>
      <c r="C94" s="4"/>
      <c r="D94" s="3"/>
      <c r="E94" s="3">
        <v>1</v>
      </c>
      <c r="F94" s="3">
        <v>2</v>
      </c>
      <c r="G94" s="3"/>
      <c r="H94" s="3"/>
      <c r="I94" s="3"/>
      <c r="J94" s="3"/>
      <c r="K94" s="3"/>
      <c r="L94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TL_Info</vt:lpstr>
      <vt:lpstr>G2</vt:lpstr>
      <vt:lpstr>CT_type</vt:lpstr>
      <vt:lpstr>CT &gt; CL-T</vt:lpstr>
      <vt:lpstr>Overview_Setup</vt:lpstr>
      <vt:lpstr>Detail_Setup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2020-04-16T22:09:59Z</dcterms:modified>
</cp:coreProperties>
</file>