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gorand_ntnu_no/Documents/CleanExport PhD/Paper 3 - North Sea wind, natural gas, CO2/EMPIRE code/Data handler/north_sea/"/>
    </mc:Choice>
  </mc:AlternateContent>
  <xr:revisionPtr revIDLastSave="107" documentId="8_{8269E169-5E78-0F48-9ABD-23921682FB68}" xr6:coauthVersionLast="47" xr6:coauthVersionMax="47" xr10:uidLastSave="{03E05129-A948-E146-8075-47365E949DC2}"/>
  <bookViews>
    <workbookView xWindow="5640" yWindow="500" windowWidth="27640" windowHeight="16940" firstSheet="4" activeTab="11" xr2:uid="{627431EB-8FFC-C544-81CB-04729D036573}"/>
  </bookViews>
  <sheets>
    <sheet name="ShipCapitalCost" sheetId="1" r:id="rId1"/>
    <sheet name="ShipFixedOMCost" sheetId="2" r:id="rId2"/>
    <sheet name="ShipCapacity" sheetId="3" r:id="rId3"/>
    <sheet name="ProducerCapitalCost" sheetId="4" r:id="rId4"/>
    <sheet name="ProducerFixedOM" sheetId="5" r:id="rId5"/>
    <sheet name="ProducerElectricityUse" sheetId="6" r:id="rId6"/>
    <sheet name="CrackerCapitalCost" sheetId="7" r:id="rId7"/>
    <sheet name="CrackerFixedOM" sheetId="8" r:id="rId8"/>
    <sheet name="CrackerElectricityUse" sheetId="9" r:id="rId9"/>
    <sheet name="StorageCapitalCost" sheetId="10" r:id="rId10"/>
    <sheet name="StorageFixedOM" sheetId="11" r:id="rId11"/>
    <sheet name="StorageChargeElectricityUse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0" l="1"/>
  <c r="H7" i="10"/>
  <c r="A4" i="11"/>
  <c r="A4" i="12"/>
  <c r="G8" i="12"/>
  <c r="I7" i="9"/>
  <c r="A4" i="9" s="1"/>
  <c r="H6" i="7"/>
  <c r="A4" i="7" s="1"/>
  <c r="A4" i="8" s="1"/>
  <c r="A4" i="6"/>
  <c r="I7" i="6"/>
  <c r="A4" i="5"/>
  <c r="A4" i="4"/>
  <c r="H6" i="4"/>
  <c r="A4" i="2"/>
  <c r="A4" i="3"/>
  <c r="G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tc={39AC62F5-A369-954D-95CC-2ADFD629FAAB}</author>
  </authors>
  <commentList>
    <comment ref="E5" authorId="0" shapeId="0" xr:uid="{39AC62F5-A369-954D-95CC-2ADFD629FAA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from Energistyrelsen in Denmark (Technology Data for Energy Storage):
https://ens.dk/en/our-services/projections-and-models/technology-data</t>
      </text>
    </comment>
  </commentList>
</comments>
</file>

<file path=xl/sharedStrings.xml><?xml version="1.0" encoding="utf-8"?>
<sst xmlns="http://schemas.openxmlformats.org/spreadsheetml/2006/main" count="64" uniqueCount="29">
  <si>
    <t>Source: "Comparative cost assessment of sustainable energy carriers produced from natural gas accounting for boil-off gas and social cost of carbon" (2020), Al-Breiki &amp; Bicer</t>
  </si>
  <si>
    <t>CapitalCost</t>
  </si>
  <si>
    <t xml:space="preserve">Description: Fixed annual OM cost of ammonia ship (euro)
</t>
  </si>
  <si>
    <t>Description: Fixed capital cost of ammonia ship (euro)</t>
  </si>
  <si>
    <t>FixedOMCost</t>
  </si>
  <si>
    <t>Description: Capacity of ammonia ship (kg H2)</t>
  </si>
  <si>
    <t>ShipCapacity</t>
  </si>
  <si>
    <t>Capacity (MWh LHV H2)</t>
  </si>
  <si>
    <t>LHV H2</t>
  </si>
  <si>
    <t>kWh/kg</t>
  </si>
  <si>
    <t>MWh/kg</t>
  </si>
  <si>
    <t>Source:Assumed 4% of capital cost</t>
  </si>
  <si>
    <t>Source: European Hydrogen Backbone: Analysing future demand, supply, and transport of hydrogen, June 2021</t>
  </si>
  <si>
    <t>CAPEX
[€/MW H2 LHV]</t>
  </si>
  <si>
    <t>Description: Capital cost of ammonia producer (euro/kg H2/hr)</t>
  </si>
  <si>
    <t>Description: Fixed annual OM cost of ammonia producer (euro/kg/hr)</t>
  </si>
  <si>
    <t>Source: Asummed 2.5% of capital cost</t>
  </si>
  <si>
    <t>Description: Electricity use of ammonia producer (MWh/kg)</t>
  </si>
  <si>
    <t>ElectricityUse</t>
  </si>
  <si>
    <t>Energy use
[MWh el / MWh H2]</t>
  </si>
  <si>
    <t>Description: Electricity use of ammonia cracker (MWh/kg)</t>
  </si>
  <si>
    <t>Description: Fixed annual OM cost of ammonia cracker (euro/kg/hr)</t>
  </si>
  <si>
    <t>Description: Capital cost of ammonia cracker (euro/kg H2/hr)</t>
  </si>
  <si>
    <t>Source:Technology Data for Energy Storage, Energistyrelsen (DK)</t>
  </si>
  <si>
    <t>Description: Electricity use of ammonia storage charging (MWh/kg H2)</t>
  </si>
  <si>
    <t>Storage electricity use charging 
[MWh el / MWh H2]</t>
  </si>
  <si>
    <t>Source: Asummed 2% of capital cost</t>
  </si>
  <si>
    <t>Description: Capital cost of ammonia storage (euro/kg H2)</t>
  </si>
  <si>
    <t>CAPEX
[€/MWh H2]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</si>
</sst>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ran Durakovic" id="{1B766068-7CD8-9F49-8786-CBE1985D3C3B}" userId="S::gorand@ntnu.no::b65cc0a6-4260-4400-b97a-f3e0affc4de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" dT="2022-11-03T15:22:07.56" personId="{1B766068-7CD8-9F49-8786-CBE1985D3C3B}" id="{39AC62F5-A369-954D-95CC-2ADFD629FAAB}">
    <text>This is from Energistyrelsen in Denmark (Technology Data for Energy Storage):
https://ens.dk/en/our-services/projections-and-models/technology-data</text>
  </threadedComment>
</ThreadedComment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F290-300F-0E43-A738-0C647D53759C}">
  <dimension ref="A1:A4"/>
  <sheetViews>
    <sheetView workbookViewId="0">
      <selection activeCell="A3" sqref="A1:A3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3</v>
      </c>
    </row>
    <row r="3" spans="1:1" x14ac:dyDescent="0.2">
      <c r="A3" t="s">
        <v>1</v>
      </c>
    </row>
    <row r="4" spans="1:1" x14ac:dyDescent="0.2">
      <c r="A4">
        <v>170688000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DF06-035B-CC4C-860E-6E1C414E7867}">
  <dimension ref="A1:I7"/>
  <sheetViews>
    <sheetView workbookViewId="0">
      <selection activeCell="A5" sqref="A5"/>
    </sheetView>
  </sheetViews>
  <sheetFormatPr baseColWidth="10" defaultRowHeight="16" x14ac:dyDescent="0.2"/>
  <sheetData>
    <row r="1" spans="1:9" x14ac:dyDescent="0.2">
      <c r="A1" t="s">
        <v>12</v>
      </c>
    </row>
    <row r="2" spans="1:9" x14ac:dyDescent="0.2">
      <c r="A2" t="s">
        <v>27</v>
      </c>
    </row>
    <row r="3" spans="1:9" x14ac:dyDescent="0.2">
      <c r="A3" t="s">
        <v>1</v>
      </c>
    </row>
    <row r="4" spans="1:9" x14ac:dyDescent="0.2">
      <c r="A4">
        <f>F6*H7</f>
        <v>7.5257999999999994</v>
      </c>
    </row>
    <row r="5" spans="1:9" x14ac:dyDescent="0.2">
      <c r="F5" s="4" t="s">
        <v>28</v>
      </c>
      <c r="H5" s="2" t="s">
        <v>8</v>
      </c>
    </row>
    <row r="6" spans="1:9" x14ac:dyDescent="0.2">
      <c r="F6">
        <v>226</v>
      </c>
      <c r="H6">
        <v>33.299999999999997</v>
      </c>
      <c r="I6" t="s">
        <v>9</v>
      </c>
    </row>
    <row r="7" spans="1:9" x14ac:dyDescent="0.2">
      <c r="H7">
        <f>H6/1000</f>
        <v>3.3299999999999996E-2</v>
      </c>
      <c r="I7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D3B5-4077-804E-B385-4169DE0010B0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26</v>
      </c>
    </row>
    <row r="2" spans="1:1" x14ac:dyDescent="0.2">
      <c r="A2" t="s">
        <v>21</v>
      </c>
    </row>
    <row r="3" spans="1:1" x14ac:dyDescent="0.2">
      <c r="A3" t="s">
        <v>4</v>
      </c>
    </row>
    <row r="4" spans="1:1" x14ac:dyDescent="0.2">
      <c r="A4">
        <f>0.02*StorageCapitalCost!A4</f>
        <v>0.15051599999999998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875AF-2ABB-884D-8428-02CC3E696A66}">
  <dimension ref="A1:H8"/>
  <sheetViews>
    <sheetView tabSelected="1" workbookViewId="0">
      <selection activeCell="A5" sqref="A5"/>
    </sheetView>
  </sheetViews>
  <sheetFormatPr baseColWidth="10" defaultRowHeight="16" x14ac:dyDescent="0.2"/>
  <sheetData>
    <row r="1" spans="1:8" x14ac:dyDescent="0.2">
      <c r="A1" t="s">
        <v>23</v>
      </c>
    </row>
    <row r="2" spans="1:8" x14ac:dyDescent="0.2">
      <c r="A2" t="s">
        <v>24</v>
      </c>
    </row>
    <row r="3" spans="1:8" x14ac:dyDescent="0.2">
      <c r="A3" t="s">
        <v>18</v>
      </c>
    </row>
    <row r="4" spans="1:8" x14ac:dyDescent="0.2">
      <c r="A4">
        <f>E6*G8</f>
        <v>1.2753899999999999E-3</v>
      </c>
    </row>
    <row r="5" spans="1:8" x14ac:dyDescent="0.2">
      <c r="E5" s="4" t="s">
        <v>25</v>
      </c>
    </row>
    <row r="6" spans="1:8" x14ac:dyDescent="0.2">
      <c r="E6">
        <v>3.8300000000000001E-2</v>
      </c>
      <c r="G6" s="2" t="s">
        <v>8</v>
      </c>
    </row>
    <row r="7" spans="1:8" x14ac:dyDescent="0.2">
      <c r="G7">
        <v>33.299999999999997</v>
      </c>
      <c r="H7" t="s">
        <v>9</v>
      </c>
    </row>
    <row r="8" spans="1:8" x14ac:dyDescent="0.2">
      <c r="G8">
        <f>G7/1000</f>
        <v>3.3299999999999996E-2</v>
      </c>
      <c r="H8" t="s">
        <v>10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E0F9-CC23-7048-9DF9-AFDEFA3FAD50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11</v>
      </c>
    </row>
    <row r="2" spans="1:1" x14ac:dyDescent="0.2">
      <c r="A2" s="1" t="s">
        <v>2</v>
      </c>
    </row>
    <row r="3" spans="1:1" x14ac:dyDescent="0.2">
      <c r="A3" t="s">
        <v>4</v>
      </c>
    </row>
    <row r="4" spans="1:1" x14ac:dyDescent="0.2">
      <c r="A4">
        <f>0.04*ShipCapitalCost!A4</f>
        <v>6827520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8EBD-BC7D-5340-865F-418EF8DF31E6}">
  <dimension ref="A1:H5"/>
  <sheetViews>
    <sheetView workbookViewId="0">
      <selection activeCell="G3" sqref="G3:H5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5</v>
      </c>
    </row>
    <row r="3" spans="1:8" x14ac:dyDescent="0.2">
      <c r="A3" t="s">
        <v>6</v>
      </c>
      <c r="E3" s="2" t="s">
        <v>7</v>
      </c>
      <c r="G3" s="2" t="s">
        <v>8</v>
      </c>
    </row>
    <row r="4" spans="1:8" x14ac:dyDescent="0.2">
      <c r="A4">
        <f>E4/G5</f>
        <v>19282271.999999996</v>
      </c>
      <c r="E4">
        <v>642099.6575999998</v>
      </c>
      <c r="G4">
        <v>33.299999999999997</v>
      </c>
      <c r="H4" t="s">
        <v>9</v>
      </c>
    </row>
    <row r="5" spans="1:8" x14ac:dyDescent="0.2">
      <c r="G5">
        <f>G4/1000</f>
        <v>3.3299999999999996E-2</v>
      </c>
      <c r="H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B951-498F-5F41-9F1C-2BB5C52258BC}">
  <dimension ref="A1:I6"/>
  <sheetViews>
    <sheetView workbookViewId="0">
      <selection sqref="A1:I6"/>
    </sheetView>
  </sheetViews>
  <sheetFormatPr baseColWidth="10" defaultRowHeight="16" x14ac:dyDescent="0.2"/>
  <sheetData>
    <row r="1" spans="1:9" x14ac:dyDescent="0.2">
      <c r="A1" t="s">
        <v>12</v>
      </c>
    </row>
    <row r="2" spans="1:9" x14ac:dyDescent="0.2">
      <c r="A2" t="s">
        <v>14</v>
      </c>
    </row>
    <row r="3" spans="1:9" x14ac:dyDescent="0.2">
      <c r="A3" t="s">
        <v>1</v>
      </c>
    </row>
    <row r="4" spans="1:9" x14ac:dyDescent="0.2">
      <c r="A4">
        <f>F5*H6</f>
        <v>26906.399999999998</v>
      </c>
      <c r="F4" s="4" t="s">
        <v>13</v>
      </c>
      <c r="H4" s="2" t="s">
        <v>8</v>
      </c>
    </row>
    <row r="5" spans="1:9" x14ac:dyDescent="0.2">
      <c r="F5">
        <v>808000</v>
      </c>
      <c r="H5">
        <v>33.299999999999997</v>
      </c>
      <c r="I5" t="s">
        <v>9</v>
      </c>
    </row>
    <row r="6" spans="1:9" x14ac:dyDescent="0.2">
      <c r="H6">
        <f>H5/1000</f>
        <v>3.3299999999999996E-2</v>
      </c>
      <c r="I6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4C09-233D-7B4E-9816-29DD43CDAEF7}">
  <dimension ref="A1:A4"/>
  <sheetViews>
    <sheetView workbookViewId="0">
      <selection activeCell="A5" sqref="A1:XFD1048576"/>
    </sheetView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15</v>
      </c>
    </row>
    <row r="3" spans="1:1" x14ac:dyDescent="0.2">
      <c r="A3" t="s">
        <v>4</v>
      </c>
    </row>
    <row r="4" spans="1:1" x14ac:dyDescent="0.2">
      <c r="A4">
        <f>0.025*ProducerCapitalCost!A4</f>
        <v>672.66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C639-1DDD-CC48-9A77-FB3064600CCA}">
  <dimension ref="A1:J7"/>
  <sheetViews>
    <sheetView workbookViewId="0">
      <selection activeCell="A5" sqref="A1:XFD1048576"/>
    </sheetView>
  </sheetViews>
  <sheetFormatPr baseColWidth="10" defaultRowHeight="16" x14ac:dyDescent="0.2"/>
  <sheetData>
    <row r="1" spans="1:10" x14ac:dyDescent="0.2">
      <c r="A1" t="s">
        <v>12</v>
      </c>
    </row>
    <row r="2" spans="1:10" x14ac:dyDescent="0.2">
      <c r="A2" t="s">
        <v>17</v>
      </c>
    </row>
    <row r="3" spans="1:10" x14ac:dyDescent="0.2">
      <c r="A3" t="s">
        <v>18</v>
      </c>
    </row>
    <row r="4" spans="1:10" x14ac:dyDescent="0.2">
      <c r="A4">
        <f>F6*I7</f>
        <v>4.6620000000000003E-3</v>
      </c>
    </row>
    <row r="5" spans="1:10" ht="51" x14ac:dyDescent="0.2">
      <c r="F5" s="3" t="s">
        <v>19</v>
      </c>
      <c r="I5" s="2" t="s">
        <v>8</v>
      </c>
    </row>
    <row r="6" spans="1:10" x14ac:dyDescent="0.2">
      <c r="F6">
        <v>0.14000000000000001</v>
      </c>
      <c r="I6">
        <v>33.299999999999997</v>
      </c>
      <c r="J6" t="s">
        <v>9</v>
      </c>
    </row>
    <row r="7" spans="1:10" x14ac:dyDescent="0.2">
      <c r="I7">
        <f>I6/1000</f>
        <v>3.3299999999999996E-2</v>
      </c>
      <c r="J7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F7D2-BE2A-3147-9F15-92614B1D8980}">
  <dimension ref="A1:I6"/>
  <sheetViews>
    <sheetView workbookViewId="0">
      <selection sqref="A1:A3"/>
    </sheetView>
  </sheetViews>
  <sheetFormatPr baseColWidth="10" defaultRowHeight="16" x14ac:dyDescent="0.2"/>
  <sheetData>
    <row r="1" spans="1:9" x14ac:dyDescent="0.2">
      <c r="A1" t="s">
        <v>12</v>
      </c>
    </row>
    <row r="2" spans="1:9" x14ac:dyDescent="0.2">
      <c r="A2" t="s">
        <v>22</v>
      </c>
    </row>
    <row r="3" spans="1:9" x14ac:dyDescent="0.2">
      <c r="A3" t="s">
        <v>1</v>
      </c>
    </row>
    <row r="4" spans="1:9" x14ac:dyDescent="0.2">
      <c r="A4">
        <f>F5*H6</f>
        <v>7825.4999999999991</v>
      </c>
      <c r="F4" s="4" t="s">
        <v>13</v>
      </c>
      <c r="H4" s="2" t="s">
        <v>8</v>
      </c>
    </row>
    <row r="5" spans="1:9" x14ac:dyDescent="0.2">
      <c r="F5">
        <v>235000</v>
      </c>
      <c r="H5">
        <v>33.299999999999997</v>
      </c>
      <c r="I5" t="s">
        <v>9</v>
      </c>
    </row>
    <row r="6" spans="1:9" x14ac:dyDescent="0.2">
      <c r="H6">
        <f>H5/1000</f>
        <v>3.3299999999999996E-2</v>
      </c>
      <c r="I6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4902-1269-594C-8D3E-DF588A8C838D}">
  <dimension ref="A1:A4"/>
  <sheetViews>
    <sheetView workbookViewId="0">
      <selection sqref="A1:A3"/>
    </sheetView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21</v>
      </c>
    </row>
    <row r="3" spans="1:1" x14ac:dyDescent="0.2">
      <c r="A3" t="s">
        <v>4</v>
      </c>
    </row>
    <row r="4" spans="1:1" x14ac:dyDescent="0.2">
      <c r="A4">
        <f>0.025*CrackerCapitalCost!A4</f>
        <v>195.63749999999999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B974-1348-6445-9BD8-2BDC1F67DA92}">
  <dimension ref="A1:J7"/>
  <sheetViews>
    <sheetView workbookViewId="0">
      <selection activeCell="I5" sqref="I5:J7"/>
    </sheetView>
  </sheetViews>
  <sheetFormatPr baseColWidth="10" defaultRowHeight="16" x14ac:dyDescent="0.2"/>
  <sheetData>
    <row r="1" spans="1:10" x14ac:dyDescent="0.2">
      <c r="A1" t="s">
        <v>12</v>
      </c>
    </row>
    <row r="2" spans="1:10" x14ac:dyDescent="0.2">
      <c r="A2" t="s">
        <v>20</v>
      </c>
    </row>
    <row r="3" spans="1:10" x14ac:dyDescent="0.2">
      <c r="A3" t="s">
        <v>18</v>
      </c>
    </row>
    <row r="4" spans="1:10" x14ac:dyDescent="0.2">
      <c r="A4">
        <f>F6*I7</f>
        <v>4.6620000000000003E-3</v>
      </c>
    </row>
    <row r="5" spans="1:10" ht="51" x14ac:dyDescent="0.2">
      <c r="F5" s="3" t="s">
        <v>19</v>
      </c>
      <c r="I5" s="2" t="s">
        <v>8</v>
      </c>
    </row>
    <row r="6" spans="1:10" x14ac:dyDescent="0.2">
      <c r="F6">
        <v>0.14000000000000001</v>
      </c>
      <c r="I6">
        <v>33.299999999999997</v>
      </c>
      <c r="J6" t="s">
        <v>9</v>
      </c>
    </row>
    <row r="7" spans="1:10" x14ac:dyDescent="0.2">
      <c r="I7">
        <f>I6/1000</f>
        <v>3.3299999999999996E-2</v>
      </c>
      <c r="J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ShipCapitalCost</vt:lpstr>
      <vt:lpstr>ShipFixedOMCost</vt:lpstr>
      <vt:lpstr>ShipCapacity</vt:lpstr>
      <vt:lpstr>ProducerCapitalCost</vt:lpstr>
      <vt:lpstr>ProducerFixedOM</vt:lpstr>
      <vt:lpstr>ProducerElectricityUse</vt:lpstr>
      <vt:lpstr>CrackerCapitalCost</vt:lpstr>
      <vt:lpstr>CrackerFixedOM</vt:lpstr>
      <vt:lpstr>CrackerElectricityUse</vt:lpstr>
      <vt:lpstr>StorageCapitalCost</vt:lpstr>
      <vt:lpstr>StorageFixedOM</vt:lpstr>
      <vt:lpstr>StorageChargeElectricityUse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Goran Durakovic</cp:lastModifiedBy>
  <dcterms:created xsi:type="dcterms:W3CDTF">2022-11-29T20:25:55Z</dcterms:created>
  <dcterms:modified xsi:type="dcterms:W3CDTF">2022-11-29T20:39:34Z</dcterms:modified>
</cp:coreProperties>
</file>