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811C1513-51D3-3846-AFCA-28500E55347E}" xr6:coauthVersionLast="47" xr6:coauthVersionMax="47" xr10:uidLastSave="{00000000-0000-0000-0000-000000000000}"/>
  <bookViews>
    <workbookView xWindow="0" yWindow="500" windowWidth="33600" windowHeight="19440" tabRatio="788" firstSheet="4" activeTab="14" xr2:uid="{00000000-000D-0000-FFFF-FFFF00000000}"/>
  </bookViews>
  <sheets>
    <sheet name="CapitalCosts" sheetId="15" r:id="rId1"/>
    <sheet name="FixedOMCosts" sheetId="16" r:id="rId2"/>
    <sheet name="VariableOMCosts" sheetId="18" r:id="rId3"/>
    <sheet name="FuelCosts" sheetId="19" r:id="rId4"/>
    <sheet name="CCSCostTSVariable" sheetId="20" r:id="rId5"/>
    <sheet name="Efficiency" sheetId="17" r:id="rId6"/>
    <sheet name="RefInitialCap" sheetId="21" r:id="rId7"/>
    <sheet name="ScaleFactorInitialCap" sheetId="22" r:id="rId8"/>
    <sheet name="InitialCapacity" sheetId="13" r:id="rId9"/>
    <sheet name="MaxBuiltCapacity" sheetId="12" r:id="rId10"/>
    <sheet name="MaxInstalledCapacity" sheetId="11" r:id="rId11"/>
    <sheet name="RampRate" sheetId="10" r:id="rId12"/>
    <sheet name="GeneratorTypeAvailability" sheetId="9" r:id="rId13"/>
    <sheet name="CO2Content" sheetId="8" r:id="rId14"/>
    <sheet name="CO2Captured" sheetId="24" r:id="rId15"/>
    <sheet name="Lifetime" sheetId="23" r:id="rId16"/>
  </sheets>
  <definedNames>
    <definedName name="_xlnm._FilterDatabase" localSheetId="0" hidden="1">CapitalCosts!$A$1:$C$87</definedName>
    <definedName name="_xlnm._FilterDatabase" localSheetId="13" hidden="1">CO2Content!$A$1:$B$240</definedName>
    <definedName name="_xlnm._FilterDatabase" localSheetId="5" hidden="1">Efficiency!$A$2:$C$89</definedName>
    <definedName name="_xlnm._FilterDatabase" localSheetId="1" hidden="1">FixedOMCosts!$A$1:$C$87</definedName>
    <definedName name="_xlnm._FilterDatabase" localSheetId="3" hidden="1">FuelCosts!$A$1:$C$77</definedName>
    <definedName name="_xlnm._FilterDatabase" localSheetId="8" hidden="1">InitialCapacity!$A$1:$D$1115</definedName>
    <definedName name="_xlnm._FilterDatabase" localSheetId="9" hidden="1">MaxBuiltCapacity!$A$1:$D$51</definedName>
    <definedName name="_xlnm._FilterDatabase" localSheetId="10" hidden="1">MaxInstalledCapacity!$A$1:$C$61</definedName>
    <definedName name="_xlnm._FilterDatabase" localSheetId="6" hidden="1">RefInitialCap!$A$1:$C$48</definedName>
    <definedName name="_xlnm._FilterDatabase" localSheetId="7" hidden="1">ScaleFactorInitialCap!$A$1:$D$36</definedName>
    <definedName name="arcs">#REF!</definedName>
    <definedName name="gen">Lifetime!$A$3:$B$3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MaxInstalledCapacity!$A$3:$C$3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4" l="1"/>
  <c r="B4" i="24"/>
  <c r="C9" i="21"/>
  <c r="C45" i="11"/>
  <c r="C43" i="11"/>
  <c r="C37" i="11"/>
  <c r="C29" i="11"/>
  <c r="C23" i="11"/>
  <c r="C40" i="21"/>
  <c r="C38" i="21"/>
  <c r="C37" i="21"/>
  <c r="C36" i="21"/>
  <c r="C35" i="21"/>
  <c r="C34" i="21"/>
  <c r="C40" i="11"/>
  <c r="B8" i="8"/>
  <c r="B5" i="8"/>
  <c r="C24" i="21" l="1"/>
  <c r="C16" i="21" l="1"/>
  <c r="C12" i="21"/>
  <c r="B7" i="8" l="1"/>
  <c r="B6" i="8"/>
  <c r="B4" i="8"/>
</calcChain>
</file>

<file path=xl/sharedStrings.xml><?xml version="1.0" encoding="utf-8"?>
<sst xmlns="http://schemas.openxmlformats.org/spreadsheetml/2006/main" count="844" uniqueCount="106">
  <si>
    <t>Period</t>
  </si>
  <si>
    <t>Coal</t>
  </si>
  <si>
    <t>Gas OCGT</t>
  </si>
  <si>
    <t>Gas CCGT</t>
  </si>
  <si>
    <t>Nuclear</t>
  </si>
  <si>
    <t>Hydro regulated</t>
  </si>
  <si>
    <t>Hydro run-of-the-river</t>
  </si>
  <si>
    <t>Wind onshore</t>
  </si>
  <si>
    <t>Solar</t>
  </si>
  <si>
    <t>Coal CCS</t>
  </si>
  <si>
    <t>Gas CCS</t>
  </si>
  <si>
    <t>Gas</t>
  </si>
  <si>
    <t>Germany</t>
  </si>
  <si>
    <t>Denmark</t>
  </si>
  <si>
    <t>GeneratorTechnology</t>
  </si>
  <si>
    <t>Belgium</t>
  </si>
  <si>
    <t>Great Brit.</t>
  </si>
  <si>
    <t>Netherlands</t>
  </si>
  <si>
    <t>Node</t>
  </si>
  <si>
    <t>RampRate</t>
  </si>
  <si>
    <t>ThermalGenerators</t>
  </si>
  <si>
    <t>Generator</t>
  </si>
  <si>
    <t>CCS</t>
  </si>
  <si>
    <t>Hydro_reg</t>
  </si>
  <si>
    <t>Hydro_ror</t>
  </si>
  <si>
    <t>Wind_onshr</t>
  </si>
  <si>
    <t>generatorInitialCapacity in MW</t>
  </si>
  <si>
    <t>generatorMaxBuildCapacity in MW</t>
  </si>
  <si>
    <t>generatorMaxInstallCapacity  in MW</t>
  </si>
  <si>
    <t>GeneratorTypeAvailability</t>
  </si>
  <si>
    <t>generatorEfficiency</t>
  </si>
  <si>
    <t>generatorTypeFuelCost in euro per GJ</t>
  </si>
  <si>
    <t>CCS_TScost in euro per tCO2</t>
  </si>
  <si>
    <t>generatorVariableOMcosts in euro per MWh</t>
  </si>
  <si>
    <t>generatorRetirementFactorInitialCap</t>
  </si>
  <si>
    <t>generatoReferenceInitialCapacity in MW</t>
  </si>
  <si>
    <t>JCR 2009</t>
  </si>
  <si>
    <t>Linear (all cap by 2045)</t>
  </si>
  <si>
    <t>Assumed</t>
  </si>
  <si>
    <t>Comment</t>
  </si>
  <si>
    <t>Source: JCR 2009</t>
  </si>
  <si>
    <t>generatorLifetime</t>
  </si>
  <si>
    <t>Description: Total capital costs for investment generator types (default: 0)</t>
  </si>
  <si>
    <t>Description: Fixed annual operation and maintenance costs for generator types (default: 0)</t>
  </si>
  <si>
    <t>Source: IEA, NEA</t>
  </si>
  <si>
    <t>Description: Operation dependent (fixed per MWh) operation and maintenance cost for generator type (default: 0)</t>
  </si>
  <si>
    <t>Source: EC reference scenario (decarb 2016)</t>
  </si>
  <si>
    <t>Description: Period dependent fuel cost for generator types (default: 0)</t>
  </si>
  <si>
    <t>Source: ZEP</t>
  </si>
  <si>
    <t>Description: Cost of transporting and storing captured CO2 (dependent on amount captured) (default: 0)</t>
  </si>
  <si>
    <t>Description: Efficiency of converting fuel to electricity for generator types (default: 1)</t>
  </si>
  <si>
    <t>Source: Assumed</t>
  </si>
  <si>
    <t>Description: Maximum capacity expansion of generator typess in one node and investment period (default: 500 000)</t>
  </si>
  <si>
    <t>No wind data</t>
  </si>
  <si>
    <t>Technology not allowed</t>
  </si>
  <si>
    <t>NREAP (2020 number + 20%)</t>
  </si>
  <si>
    <t>Limits provided by members of ZEP TWG ME II for the report "CCS - Recommendations for transitional measures to drive deployment in Europe"</t>
  </si>
  <si>
    <r>
      <t xml:space="preserve">Based on Eurelectric Power statistics (201?). Installed capacity +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× max build bound </t>
    </r>
  </si>
  <si>
    <t>ENTSO-E Vision 1&amp;2 2030</t>
  </si>
  <si>
    <t>ReMiX capacities - H.C. Gils et al. (2017) Integrated modelling of variable renewable energy-based power supply in Europe, Energy, 123, doi:10.1016/j.energy.2017.01.115</t>
  </si>
  <si>
    <r>
      <t>Gianfranco &amp; Erica (5% of each country's agricultural land area coverage, 7 MW per 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Assume 50% of total area agricultural land.)</t>
    </r>
  </si>
  <si>
    <t>Capacity constraint. New investments will not increase production due to an energy constraint which is independent of the capacity investments</t>
  </si>
  <si>
    <t>Own guess</t>
  </si>
  <si>
    <t>Stated policy</t>
  </si>
  <si>
    <t>Nordic energy technology perspective 2016, p 244</t>
  </si>
  <si>
    <t>Source: See legend to the right</t>
  </si>
  <si>
    <t xml:space="preserve">Description: Maximum capacity that can exist (resource limit) of a generator (default: 0) </t>
  </si>
  <si>
    <t>Description: Maximum change of output from one hour compared to the previous hour for thermal generator types (default: 0)</t>
  </si>
  <si>
    <t>Description: Maximum available capacity of installed capacity of generator type in any hour (default: 0 - meaning time-dependent availability, see 'Stochastic')</t>
  </si>
  <si>
    <t>Source: IPCC_2006_Guidelines_V2_2_Ch2_Stationary_Combustion</t>
  </si>
  <si>
    <t>CO2Content_in_tCO2/GJ</t>
  </si>
  <si>
    <t>Description: CO2 intensity of generator type depending on fuel (default: 0)</t>
  </si>
  <si>
    <t>Description: Lifetime of generator type in years (default: 0)</t>
  </si>
  <si>
    <t>Source: PRIMES 2018</t>
  </si>
  <si>
    <t>Description: Capacity in the reference investment period (here: 2018) (default: 0)</t>
  </si>
  <si>
    <t>Source: STATISTICAL FACTSHEET 2018 (ENTSO-E)</t>
  </si>
  <si>
    <t>Hydro capacity shared 50/50 between pumped and regulated</t>
  </si>
  <si>
    <t>Added 'Mixed fuels+Other fossil/non-renewable'</t>
  </si>
  <si>
    <t>Added 'Other renewable'</t>
  </si>
  <si>
    <t>Description: Capacity in investment period (here: only ref 2020 (period 1)) (default: 0)</t>
  </si>
  <si>
    <t>Description: The share of capacity that has retired compared to the reference period (here: so '0' for 2020 (period 1)) (default: 0 - no retirement)</t>
  </si>
  <si>
    <t>generatorCapitalCost in euro per kW</t>
  </si>
  <si>
    <t>WasteToEnergy: 5% increase from existing capacity</t>
  </si>
  <si>
    <t>4cOffshore, gathered February 2021. Areas without capacity data are not included</t>
  </si>
  <si>
    <t>Dogger Bank</t>
  </si>
  <si>
    <t>Borssele</t>
  </si>
  <si>
    <t>Hollandsee Kust</t>
  </si>
  <si>
    <t>Helgoländer Bucht</t>
  </si>
  <si>
    <t>Nordsøen</t>
  </si>
  <si>
    <t>Utsira Nord</t>
  </si>
  <si>
    <t>Sørlige Nordsjø I</t>
  </si>
  <si>
    <t>Sørlige Nordsjø II</t>
  </si>
  <si>
    <t>Wind offshore grounded</t>
  </si>
  <si>
    <t>Wind offshore floating</t>
  </si>
  <si>
    <t>Wind_offshr_grounded</t>
  </si>
  <si>
    <t>Wind_offshr_floating</t>
  </si>
  <si>
    <t>Hydrogen OCGT</t>
  </si>
  <si>
    <t>Hydrogen CCGT</t>
  </si>
  <si>
    <t>Hydrogen</t>
  </si>
  <si>
    <r>
      <t xml:space="preserve">WindEurope's "Our energy, our future; How offshore wind will help Europe go carbon-neutral", Appendix A: </t>
    </r>
    <r>
      <rPr>
        <sz val="11"/>
        <color theme="1"/>
        <rFont val="Calibri (Body)"/>
      </rPr>
      <t>OFFSHORE WIND VISION FOR 2050</t>
    </r>
  </si>
  <si>
    <t>Source: Technology pathways in decarbonisation scenarios 2018 by Asset for most numbers and Recommendations for transitional measures to drive deployment in Europe (2013) by the Zero Emission Platform [for Gas OCGT numbers]</t>
  </si>
  <si>
    <t>Norway</t>
  </si>
  <si>
    <t>South East England</t>
  </si>
  <si>
    <t>Description: CO2 captured by generator type depending on fuel (default: 0)</t>
  </si>
  <si>
    <t>CO2Capctured_in_tCO2/GJ</t>
  </si>
  <si>
    <t>Hydrogen fuel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</si>
</sst>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2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1" fillId="6" borderId="0" xfId="0" applyNumberFormat="1" applyFont="1" applyFill="1"/>
    <xf numFmtId="3" fontId="0" fillId="7" borderId="0" xfId="0" applyNumberFormat="1" applyFill="1"/>
    <xf numFmtId="3" fontId="0" fillId="7" borderId="0" xfId="0" applyNumberFormat="1" applyFill="1" applyAlignment="1">
      <alignment horizontal="right"/>
    </xf>
    <xf numFmtId="3" fontId="1" fillId="4" borderId="0" xfId="0" applyNumberFormat="1" applyFont="1" applyFill="1"/>
    <xf numFmtId="3" fontId="0" fillId="10" borderId="0" xfId="0" applyNumberFormat="1" applyFill="1"/>
    <xf numFmtId="3" fontId="0" fillId="11" borderId="0" xfId="0" applyNumberFormat="1" applyFill="1"/>
    <xf numFmtId="0" fontId="0" fillId="13" borderId="0" xfId="0" applyFill="1"/>
    <xf numFmtId="0" fontId="0" fillId="3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" borderId="0" xfId="0" applyFill="1"/>
    <xf numFmtId="0" fontId="0" fillId="6" borderId="0" xfId="0" applyFill="1"/>
    <xf numFmtId="0" fontId="0" fillId="14" borderId="0" xfId="0" applyFill="1"/>
    <xf numFmtId="0" fontId="0" fillId="7" borderId="0" xfId="0" applyFill="1"/>
    <xf numFmtId="0" fontId="1" fillId="0" borderId="0" xfId="0" applyFont="1"/>
    <xf numFmtId="0" fontId="7" fillId="0" borderId="1" xfId="0" applyFont="1" applyBorder="1" applyAlignment="1">
      <alignment vertical="center" wrapText="1" readingOrder="1"/>
    </xf>
    <xf numFmtId="0" fontId="7" fillId="0" borderId="2" xfId="0" applyFont="1" applyBorder="1" applyAlignment="1">
      <alignment vertical="center" wrapText="1" readingOrder="1"/>
    </xf>
    <xf numFmtId="0" fontId="7" fillId="0" borderId="0" xfId="0" applyFont="1" applyAlignment="1">
      <alignment vertical="center" wrapText="1" readingOrder="1"/>
    </xf>
    <xf numFmtId="0" fontId="0" fillId="15" borderId="0" xfId="0" applyFill="1"/>
    <xf numFmtId="0" fontId="7" fillId="16" borderId="1" xfId="0" applyFont="1" applyFill="1" applyBorder="1" applyAlignment="1">
      <alignment vertical="center" wrapText="1" readingOrder="1"/>
    </xf>
    <xf numFmtId="0" fontId="0" fillId="17" borderId="0" xfId="0" applyFill="1"/>
    <xf numFmtId="0" fontId="0" fillId="18" borderId="0" xfId="0" applyFill="1"/>
    <xf numFmtId="1" fontId="0" fillId="0" borderId="0" xfId="0" applyNumberForma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</cellXfs>
  <cellStyles count="4">
    <cellStyle name="Comma 2" xfId="3" xr:uid="{00000000-0005-0000-0000-000000000000}"/>
    <cellStyle name="Normal" xfId="0" builtinId="0"/>
    <cellStyle name="Normal 2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3410-15EF-47DC-BA96-BE58925E48EC}">
  <dimension ref="A1:C93"/>
  <sheetViews>
    <sheetView topLeftCell="A79" workbookViewId="0">
      <selection activeCell="A88" sqref="A88:C93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0.5" bestFit="1" customWidth="1"/>
  </cols>
  <sheetData>
    <row r="1" spans="1:3" x14ac:dyDescent="0.2">
      <c r="A1" t="s">
        <v>100</v>
      </c>
    </row>
    <row r="2" spans="1:3" x14ac:dyDescent="0.2">
      <c r="A2" t="s">
        <v>42</v>
      </c>
    </row>
    <row r="3" spans="1:3" ht="32" x14ac:dyDescent="0.2">
      <c r="A3" t="s">
        <v>14</v>
      </c>
      <c r="B3" s="1" t="s">
        <v>0</v>
      </c>
      <c r="C3" t="s">
        <v>81</v>
      </c>
    </row>
    <row r="4" spans="1:3" x14ac:dyDescent="0.2">
      <c r="A4" t="s">
        <v>1</v>
      </c>
      <c r="B4">
        <v>1</v>
      </c>
      <c r="C4">
        <v>1600</v>
      </c>
    </row>
    <row r="5" spans="1:3" x14ac:dyDescent="0.2">
      <c r="A5" t="s">
        <v>9</v>
      </c>
      <c r="B5">
        <v>1</v>
      </c>
      <c r="C5">
        <v>3550</v>
      </c>
    </row>
    <row r="6" spans="1:3" x14ac:dyDescent="0.2">
      <c r="A6" t="s">
        <v>2</v>
      </c>
      <c r="B6">
        <v>1</v>
      </c>
      <c r="C6">
        <v>400</v>
      </c>
    </row>
    <row r="7" spans="1:3" x14ac:dyDescent="0.2">
      <c r="A7" t="s">
        <v>3</v>
      </c>
      <c r="B7">
        <v>1</v>
      </c>
      <c r="C7">
        <v>720</v>
      </c>
    </row>
    <row r="8" spans="1:3" x14ac:dyDescent="0.2">
      <c r="A8" t="s">
        <v>10</v>
      </c>
      <c r="B8">
        <v>1</v>
      </c>
      <c r="C8">
        <v>1750</v>
      </c>
    </row>
    <row r="9" spans="1:3" x14ac:dyDescent="0.2">
      <c r="A9" t="s">
        <v>4</v>
      </c>
      <c r="B9">
        <v>1</v>
      </c>
      <c r="C9">
        <v>6000</v>
      </c>
    </row>
    <row r="10" spans="1:3" x14ac:dyDescent="0.2">
      <c r="A10" t="s">
        <v>5</v>
      </c>
      <c r="B10">
        <v>1</v>
      </c>
      <c r="C10">
        <v>3000</v>
      </c>
    </row>
    <row r="11" spans="1:3" x14ac:dyDescent="0.2">
      <c r="A11" t="s">
        <v>6</v>
      </c>
      <c r="B11">
        <v>1</v>
      </c>
      <c r="C11">
        <v>2450</v>
      </c>
    </row>
    <row r="12" spans="1:3" x14ac:dyDescent="0.2">
      <c r="A12" t="s">
        <v>7</v>
      </c>
      <c r="B12">
        <v>1</v>
      </c>
      <c r="C12">
        <v>1295</v>
      </c>
    </row>
    <row r="13" spans="1:3" x14ac:dyDescent="0.2">
      <c r="A13" t="s">
        <v>92</v>
      </c>
      <c r="B13">
        <v>1</v>
      </c>
      <c r="C13">
        <v>2778</v>
      </c>
    </row>
    <row r="14" spans="1:3" x14ac:dyDescent="0.2">
      <c r="A14" t="s">
        <v>8</v>
      </c>
      <c r="B14">
        <v>1</v>
      </c>
      <c r="C14">
        <v>710</v>
      </c>
    </row>
    <row r="15" spans="1:3" x14ac:dyDescent="0.2">
      <c r="A15" t="s">
        <v>1</v>
      </c>
      <c r="B15">
        <v>2</v>
      </c>
      <c r="C15">
        <v>1600</v>
      </c>
    </row>
    <row r="16" spans="1:3" x14ac:dyDescent="0.2">
      <c r="A16" t="s">
        <v>9</v>
      </c>
      <c r="B16">
        <v>2</v>
      </c>
      <c r="C16">
        <v>3550</v>
      </c>
    </row>
    <row r="17" spans="1:3" x14ac:dyDescent="0.2">
      <c r="A17" t="s">
        <v>2</v>
      </c>
      <c r="B17">
        <v>2</v>
      </c>
      <c r="C17">
        <v>400</v>
      </c>
    </row>
    <row r="18" spans="1:3" x14ac:dyDescent="0.2">
      <c r="A18" t="s">
        <v>3</v>
      </c>
      <c r="B18">
        <v>2</v>
      </c>
      <c r="C18">
        <v>720</v>
      </c>
    </row>
    <row r="19" spans="1:3" x14ac:dyDescent="0.2">
      <c r="A19" t="s">
        <v>10</v>
      </c>
      <c r="B19">
        <v>2</v>
      </c>
      <c r="C19">
        <v>1750</v>
      </c>
    </row>
    <row r="20" spans="1:3" x14ac:dyDescent="0.2">
      <c r="A20" t="s">
        <v>4</v>
      </c>
      <c r="B20">
        <v>2</v>
      </c>
      <c r="C20">
        <v>6000</v>
      </c>
    </row>
    <row r="21" spans="1:3" x14ac:dyDescent="0.2">
      <c r="A21" t="s">
        <v>5</v>
      </c>
      <c r="B21">
        <v>2</v>
      </c>
      <c r="C21">
        <v>3000</v>
      </c>
    </row>
    <row r="22" spans="1:3" x14ac:dyDescent="0.2">
      <c r="A22" t="s">
        <v>6</v>
      </c>
      <c r="B22">
        <v>2</v>
      </c>
      <c r="C22">
        <v>2450</v>
      </c>
    </row>
    <row r="23" spans="1:3" x14ac:dyDescent="0.2">
      <c r="A23" t="s">
        <v>7</v>
      </c>
      <c r="B23">
        <v>2</v>
      </c>
      <c r="C23">
        <v>1295</v>
      </c>
    </row>
    <row r="24" spans="1:3" x14ac:dyDescent="0.2">
      <c r="A24" t="s">
        <v>92</v>
      </c>
      <c r="B24">
        <v>2</v>
      </c>
      <c r="C24">
        <v>2778</v>
      </c>
    </row>
    <row r="25" spans="1:3" x14ac:dyDescent="0.2">
      <c r="A25" t="s">
        <v>8</v>
      </c>
      <c r="B25">
        <v>2</v>
      </c>
      <c r="C25">
        <v>710</v>
      </c>
    </row>
    <row r="26" spans="1:3" x14ac:dyDescent="0.2">
      <c r="A26" t="s">
        <v>1</v>
      </c>
      <c r="B26">
        <v>3</v>
      </c>
      <c r="C26">
        <v>1600</v>
      </c>
    </row>
    <row r="27" spans="1:3" x14ac:dyDescent="0.2">
      <c r="A27" t="s">
        <v>9</v>
      </c>
      <c r="B27">
        <v>3</v>
      </c>
      <c r="C27">
        <v>3350</v>
      </c>
    </row>
    <row r="28" spans="1:3" x14ac:dyDescent="0.2">
      <c r="A28" t="s">
        <v>2</v>
      </c>
      <c r="B28">
        <v>3</v>
      </c>
      <c r="C28">
        <v>400</v>
      </c>
    </row>
    <row r="29" spans="1:3" x14ac:dyDescent="0.2">
      <c r="A29" t="s">
        <v>3</v>
      </c>
      <c r="B29">
        <v>3</v>
      </c>
      <c r="C29">
        <v>690</v>
      </c>
    </row>
    <row r="30" spans="1:3" x14ac:dyDescent="0.2">
      <c r="A30" t="s">
        <v>10</v>
      </c>
      <c r="B30">
        <v>3</v>
      </c>
      <c r="C30">
        <v>1625</v>
      </c>
    </row>
    <row r="31" spans="1:3" x14ac:dyDescent="0.2">
      <c r="A31" t="s">
        <v>4</v>
      </c>
      <c r="B31">
        <v>3</v>
      </c>
      <c r="C31">
        <v>6000</v>
      </c>
    </row>
    <row r="32" spans="1:3" x14ac:dyDescent="0.2">
      <c r="A32" t="s">
        <v>5</v>
      </c>
      <c r="B32">
        <v>3</v>
      </c>
      <c r="C32">
        <v>3000</v>
      </c>
    </row>
    <row r="33" spans="1:3" x14ac:dyDescent="0.2">
      <c r="A33" t="s">
        <v>6</v>
      </c>
      <c r="B33">
        <v>3</v>
      </c>
      <c r="C33">
        <v>2400</v>
      </c>
    </row>
    <row r="34" spans="1:3" x14ac:dyDescent="0.2">
      <c r="A34" t="s">
        <v>7</v>
      </c>
      <c r="B34">
        <v>3</v>
      </c>
      <c r="C34">
        <v>1161</v>
      </c>
    </row>
    <row r="35" spans="1:3" x14ac:dyDescent="0.2">
      <c r="A35" t="s">
        <v>92</v>
      </c>
      <c r="B35">
        <v>3</v>
      </c>
      <c r="C35">
        <v>2048</v>
      </c>
    </row>
    <row r="36" spans="1:3" x14ac:dyDescent="0.2">
      <c r="A36" t="s">
        <v>8</v>
      </c>
      <c r="B36">
        <v>3</v>
      </c>
      <c r="C36">
        <v>663</v>
      </c>
    </row>
    <row r="37" spans="1:3" x14ac:dyDescent="0.2">
      <c r="A37" t="s">
        <v>1</v>
      </c>
      <c r="B37">
        <v>4</v>
      </c>
      <c r="C37">
        <v>1600</v>
      </c>
    </row>
    <row r="38" spans="1:3" x14ac:dyDescent="0.2">
      <c r="A38" t="s">
        <v>9</v>
      </c>
      <c r="B38">
        <v>4</v>
      </c>
      <c r="C38">
        <v>3350</v>
      </c>
    </row>
    <row r="39" spans="1:3" x14ac:dyDescent="0.2">
      <c r="A39" t="s">
        <v>2</v>
      </c>
      <c r="B39">
        <v>4</v>
      </c>
      <c r="C39">
        <v>400</v>
      </c>
    </row>
    <row r="40" spans="1:3" x14ac:dyDescent="0.2">
      <c r="A40" t="s">
        <v>3</v>
      </c>
      <c r="B40">
        <v>4</v>
      </c>
      <c r="C40">
        <v>690</v>
      </c>
    </row>
    <row r="41" spans="1:3" x14ac:dyDescent="0.2">
      <c r="A41" t="s">
        <v>10</v>
      </c>
      <c r="B41">
        <v>4</v>
      </c>
      <c r="C41">
        <v>1625</v>
      </c>
    </row>
    <row r="42" spans="1:3" x14ac:dyDescent="0.2">
      <c r="A42" t="s">
        <v>4</v>
      </c>
      <c r="B42">
        <v>4</v>
      </c>
      <c r="C42">
        <v>6000</v>
      </c>
    </row>
    <row r="43" spans="1:3" x14ac:dyDescent="0.2">
      <c r="A43" t="s">
        <v>5</v>
      </c>
      <c r="B43">
        <v>4</v>
      </c>
      <c r="C43">
        <v>3000</v>
      </c>
    </row>
    <row r="44" spans="1:3" x14ac:dyDescent="0.2">
      <c r="A44" t="s">
        <v>6</v>
      </c>
      <c r="B44">
        <v>4</v>
      </c>
      <c r="C44">
        <v>2400</v>
      </c>
    </row>
    <row r="45" spans="1:3" x14ac:dyDescent="0.2">
      <c r="A45" t="s">
        <v>7</v>
      </c>
      <c r="B45">
        <v>4</v>
      </c>
      <c r="C45">
        <v>1161</v>
      </c>
    </row>
    <row r="46" spans="1:3" x14ac:dyDescent="0.2">
      <c r="A46" t="s">
        <v>92</v>
      </c>
      <c r="B46">
        <v>4</v>
      </c>
      <c r="C46">
        <v>2048</v>
      </c>
    </row>
    <row r="47" spans="1:3" x14ac:dyDescent="0.2">
      <c r="A47" t="s">
        <v>8</v>
      </c>
      <c r="B47">
        <v>4</v>
      </c>
      <c r="C47">
        <v>663</v>
      </c>
    </row>
    <row r="48" spans="1:3" x14ac:dyDescent="0.2">
      <c r="A48" t="s">
        <v>1</v>
      </c>
      <c r="B48">
        <v>5</v>
      </c>
      <c r="C48">
        <v>1600</v>
      </c>
    </row>
    <row r="49" spans="1:3" x14ac:dyDescent="0.2">
      <c r="A49" t="s">
        <v>9</v>
      </c>
      <c r="B49">
        <v>5</v>
      </c>
      <c r="C49">
        <v>3250</v>
      </c>
    </row>
    <row r="50" spans="1:3" x14ac:dyDescent="0.2">
      <c r="A50" t="s">
        <v>2</v>
      </c>
      <c r="B50">
        <v>5</v>
      </c>
      <c r="C50">
        <v>400</v>
      </c>
    </row>
    <row r="51" spans="1:3" x14ac:dyDescent="0.2">
      <c r="A51" t="s">
        <v>3</v>
      </c>
      <c r="B51">
        <v>5</v>
      </c>
      <c r="C51">
        <v>660</v>
      </c>
    </row>
    <row r="52" spans="1:3" x14ac:dyDescent="0.2">
      <c r="A52" t="s">
        <v>10</v>
      </c>
      <c r="B52">
        <v>5</v>
      </c>
      <c r="C52">
        <v>1500</v>
      </c>
    </row>
    <row r="53" spans="1:3" x14ac:dyDescent="0.2">
      <c r="A53" t="s">
        <v>4</v>
      </c>
      <c r="B53">
        <v>5</v>
      </c>
      <c r="C53">
        <v>6000</v>
      </c>
    </row>
    <row r="54" spans="1:3" x14ac:dyDescent="0.2">
      <c r="A54" t="s">
        <v>5</v>
      </c>
      <c r="B54">
        <v>5</v>
      </c>
      <c r="C54">
        <v>3000</v>
      </c>
    </row>
    <row r="55" spans="1:3" x14ac:dyDescent="0.2">
      <c r="A55" t="s">
        <v>6</v>
      </c>
      <c r="B55">
        <v>5</v>
      </c>
      <c r="C55">
        <v>2350</v>
      </c>
    </row>
    <row r="56" spans="1:3" x14ac:dyDescent="0.2">
      <c r="A56" t="s">
        <v>7</v>
      </c>
      <c r="B56">
        <v>5</v>
      </c>
      <c r="C56">
        <v>1010</v>
      </c>
    </row>
    <row r="57" spans="1:3" x14ac:dyDescent="0.2">
      <c r="A57" t="s">
        <v>92</v>
      </c>
      <c r="B57">
        <v>5</v>
      </c>
      <c r="C57">
        <v>1929</v>
      </c>
    </row>
    <row r="58" spans="1:3" x14ac:dyDescent="0.2">
      <c r="A58" t="s">
        <v>8</v>
      </c>
      <c r="B58">
        <v>5</v>
      </c>
      <c r="C58">
        <v>519</v>
      </c>
    </row>
    <row r="59" spans="1:3" x14ac:dyDescent="0.2">
      <c r="A59" t="s">
        <v>1</v>
      </c>
      <c r="B59">
        <v>6</v>
      </c>
      <c r="C59">
        <v>1600</v>
      </c>
    </row>
    <row r="60" spans="1:3" x14ac:dyDescent="0.2">
      <c r="A60" t="s">
        <v>9</v>
      </c>
      <c r="B60">
        <v>6</v>
      </c>
      <c r="C60">
        <v>3250</v>
      </c>
    </row>
    <row r="61" spans="1:3" x14ac:dyDescent="0.2">
      <c r="A61" t="s">
        <v>2</v>
      </c>
      <c r="B61">
        <v>6</v>
      </c>
      <c r="C61">
        <v>400</v>
      </c>
    </row>
    <row r="62" spans="1:3" x14ac:dyDescent="0.2">
      <c r="A62" t="s">
        <v>3</v>
      </c>
      <c r="B62">
        <v>6</v>
      </c>
      <c r="C62">
        <v>660</v>
      </c>
    </row>
    <row r="63" spans="1:3" x14ac:dyDescent="0.2">
      <c r="A63" t="s">
        <v>10</v>
      </c>
      <c r="B63">
        <v>6</v>
      </c>
      <c r="C63">
        <v>1500</v>
      </c>
    </row>
    <row r="64" spans="1:3" x14ac:dyDescent="0.2">
      <c r="A64" t="s">
        <v>4</v>
      </c>
      <c r="B64">
        <v>6</v>
      </c>
      <c r="C64">
        <v>6000</v>
      </c>
    </row>
    <row r="65" spans="1:3" x14ac:dyDescent="0.2">
      <c r="A65" t="s">
        <v>5</v>
      </c>
      <c r="B65">
        <v>6</v>
      </c>
      <c r="C65">
        <v>3000</v>
      </c>
    </row>
    <row r="66" spans="1:3" x14ac:dyDescent="0.2">
      <c r="A66" t="s">
        <v>6</v>
      </c>
      <c r="B66">
        <v>6</v>
      </c>
      <c r="C66">
        <v>2350</v>
      </c>
    </row>
    <row r="67" spans="1:3" x14ac:dyDescent="0.2">
      <c r="A67" t="s">
        <v>7</v>
      </c>
      <c r="B67">
        <v>6</v>
      </c>
      <c r="C67">
        <v>1010</v>
      </c>
    </row>
    <row r="68" spans="1:3" x14ac:dyDescent="0.2">
      <c r="A68" t="s">
        <v>92</v>
      </c>
      <c r="B68">
        <v>6</v>
      </c>
      <c r="C68">
        <v>1929</v>
      </c>
    </row>
    <row r="69" spans="1:3" x14ac:dyDescent="0.2">
      <c r="A69" t="s">
        <v>8</v>
      </c>
      <c r="B69">
        <v>6</v>
      </c>
      <c r="C69">
        <v>519</v>
      </c>
    </row>
    <row r="70" spans="1:3" x14ac:dyDescent="0.2">
      <c r="A70" t="s">
        <v>93</v>
      </c>
      <c r="B70">
        <v>1</v>
      </c>
      <c r="C70" s="32">
        <v>4244.1666666666661</v>
      </c>
    </row>
    <row r="71" spans="1:3" x14ac:dyDescent="0.2">
      <c r="A71" t="s">
        <v>93</v>
      </c>
      <c r="B71">
        <v>2</v>
      </c>
      <c r="C71" s="32">
        <v>3472.5</v>
      </c>
    </row>
    <row r="72" spans="1:3" x14ac:dyDescent="0.2">
      <c r="A72" t="s">
        <v>93</v>
      </c>
      <c r="B72">
        <v>3</v>
      </c>
      <c r="C72" s="32">
        <v>2539.52</v>
      </c>
    </row>
    <row r="73" spans="1:3" x14ac:dyDescent="0.2">
      <c r="A73" t="s">
        <v>93</v>
      </c>
      <c r="B73">
        <v>4</v>
      </c>
      <c r="C73" s="32">
        <v>2503.1111111111113</v>
      </c>
    </row>
    <row r="74" spans="1:3" x14ac:dyDescent="0.2">
      <c r="A74" t="s">
        <v>93</v>
      </c>
      <c r="B74">
        <v>5</v>
      </c>
      <c r="C74" s="32">
        <v>2314.7999999999997</v>
      </c>
    </row>
    <row r="75" spans="1:3" x14ac:dyDescent="0.2">
      <c r="A75" t="s">
        <v>93</v>
      </c>
      <c r="B75">
        <v>6</v>
      </c>
      <c r="C75" s="32">
        <v>2284.3421052631579</v>
      </c>
    </row>
    <row r="76" spans="1:3" x14ac:dyDescent="0.2">
      <c r="A76" t="s">
        <v>96</v>
      </c>
      <c r="B76">
        <v>1</v>
      </c>
      <c r="C76">
        <v>400</v>
      </c>
    </row>
    <row r="77" spans="1:3" x14ac:dyDescent="0.2">
      <c r="A77" t="s">
        <v>97</v>
      </c>
      <c r="B77">
        <v>1</v>
      </c>
      <c r="C77">
        <v>720</v>
      </c>
    </row>
    <row r="78" spans="1:3" x14ac:dyDescent="0.2">
      <c r="A78" t="s">
        <v>96</v>
      </c>
      <c r="B78">
        <v>2</v>
      </c>
      <c r="C78">
        <v>400</v>
      </c>
    </row>
    <row r="79" spans="1:3" x14ac:dyDescent="0.2">
      <c r="A79" t="s">
        <v>97</v>
      </c>
      <c r="B79">
        <v>2</v>
      </c>
      <c r="C79">
        <v>720</v>
      </c>
    </row>
    <row r="80" spans="1:3" x14ac:dyDescent="0.2">
      <c r="A80" t="s">
        <v>96</v>
      </c>
      <c r="B80">
        <v>3</v>
      </c>
      <c r="C80">
        <v>400</v>
      </c>
    </row>
    <row r="81" spans="1:3" x14ac:dyDescent="0.2">
      <c r="A81" t="s">
        <v>97</v>
      </c>
      <c r="B81">
        <v>3</v>
      </c>
      <c r="C81">
        <v>690</v>
      </c>
    </row>
    <row r="82" spans="1:3" x14ac:dyDescent="0.2">
      <c r="A82" t="s">
        <v>96</v>
      </c>
      <c r="B82">
        <v>4</v>
      </c>
      <c r="C82">
        <v>400</v>
      </c>
    </row>
    <row r="83" spans="1:3" x14ac:dyDescent="0.2">
      <c r="A83" t="s">
        <v>97</v>
      </c>
      <c r="B83">
        <v>4</v>
      </c>
      <c r="C83">
        <v>690</v>
      </c>
    </row>
    <row r="84" spans="1:3" x14ac:dyDescent="0.2">
      <c r="A84" t="s">
        <v>96</v>
      </c>
      <c r="B84">
        <v>5</v>
      </c>
      <c r="C84">
        <v>400</v>
      </c>
    </row>
    <row r="85" spans="1:3" x14ac:dyDescent="0.2">
      <c r="A85" t="s">
        <v>97</v>
      </c>
      <c r="B85">
        <v>5</v>
      </c>
      <c r="C85">
        <v>660</v>
      </c>
    </row>
    <row r="86" spans="1:3" x14ac:dyDescent="0.2">
      <c r="A86" t="s">
        <v>96</v>
      </c>
      <c r="B86">
        <v>6</v>
      </c>
      <c r="C86">
        <v>400</v>
      </c>
    </row>
    <row r="87" spans="1:3" x14ac:dyDescent="0.2">
      <c r="A87" t="s">
        <v>97</v>
      </c>
      <c r="B87">
        <v>6</v>
      </c>
      <c r="C87">
        <v>660</v>
      </c>
    </row>
    <row r="88" spans="1:3" x14ac:dyDescent="0.2">
      <c r="A88" t="s">
        <v>105</v>
      </c>
      <c r="B88">
        <v>1</v>
      </c>
      <c r="C88">
        <v>3500</v>
      </c>
    </row>
    <row r="89" spans="1:3" x14ac:dyDescent="0.2">
      <c r="A89" t="s">
        <v>105</v>
      </c>
      <c r="B89">
        <v>2</v>
      </c>
      <c r="C89">
        <v>3500</v>
      </c>
    </row>
    <row r="90" spans="1:3" x14ac:dyDescent="0.2">
      <c r="A90" t="s">
        <v>105</v>
      </c>
      <c r="B90">
        <v>3</v>
      </c>
      <c r="C90">
        <v>3090</v>
      </c>
    </row>
    <row r="91" spans="1:3" x14ac:dyDescent="0.2">
      <c r="A91" t="s">
        <v>105</v>
      </c>
      <c r="B91">
        <v>4</v>
      </c>
      <c r="C91">
        <v>3090</v>
      </c>
    </row>
    <row r="92" spans="1:3" x14ac:dyDescent="0.2">
      <c r="A92" t="s">
        <v>105</v>
      </c>
      <c r="B92">
        <v>5</v>
      </c>
      <c r="C92">
        <v>2871</v>
      </c>
    </row>
    <row r="93" spans="1:3" x14ac:dyDescent="0.2">
      <c r="A93" t="s">
        <v>105</v>
      </c>
      <c r="B93">
        <v>6</v>
      </c>
      <c r="C93">
        <v>2871</v>
      </c>
    </row>
  </sheetData>
  <autoFilter ref="A1:C87" xr:uid="{7C2F75F1-22D4-4B25-877D-02FDA8CF96F6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zoomScale="70" zoomScaleNormal="70" workbookViewId="0">
      <selection activeCell="D4" sqref="D4:D39"/>
    </sheetView>
  </sheetViews>
  <sheetFormatPr baseColWidth="10" defaultColWidth="10.6640625" defaultRowHeight="15" x14ac:dyDescent="0.2"/>
  <cols>
    <col min="1" max="1" width="12.1640625" customWidth="1"/>
    <col min="2" max="2" width="21.1640625" bestFit="1" customWidth="1"/>
    <col min="3" max="3" width="12.1640625" customWidth="1"/>
    <col min="4" max="4" width="27.83203125" customWidth="1"/>
  </cols>
  <sheetData>
    <row r="1" spans="1:4" x14ac:dyDescent="0.2">
      <c r="A1" t="s">
        <v>51</v>
      </c>
    </row>
    <row r="2" spans="1:4" x14ac:dyDescent="0.2">
      <c r="A2" t="s">
        <v>52</v>
      </c>
    </row>
    <row r="3" spans="1:4" x14ac:dyDescent="0.2">
      <c r="A3" t="s">
        <v>18</v>
      </c>
      <c r="B3" t="s">
        <v>14</v>
      </c>
      <c r="C3" t="s">
        <v>0</v>
      </c>
      <c r="D3" t="s">
        <v>27</v>
      </c>
    </row>
    <row r="4" spans="1:4" x14ac:dyDescent="0.2">
      <c r="A4" t="s">
        <v>15</v>
      </c>
      <c r="B4" t="s">
        <v>22</v>
      </c>
      <c r="C4">
        <v>1</v>
      </c>
      <c r="D4">
        <v>50000</v>
      </c>
    </row>
    <row r="5" spans="1:4" x14ac:dyDescent="0.2">
      <c r="A5" t="s">
        <v>12</v>
      </c>
      <c r="B5" t="s">
        <v>22</v>
      </c>
      <c r="C5">
        <v>1</v>
      </c>
      <c r="D5">
        <v>50000</v>
      </c>
    </row>
    <row r="6" spans="1:4" x14ac:dyDescent="0.2">
      <c r="A6" t="s">
        <v>13</v>
      </c>
      <c r="B6" t="s">
        <v>22</v>
      </c>
      <c r="C6">
        <v>1</v>
      </c>
      <c r="D6">
        <v>50000</v>
      </c>
    </row>
    <row r="7" spans="1:4" x14ac:dyDescent="0.2">
      <c r="A7" t="s">
        <v>16</v>
      </c>
      <c r="B7" t="s">
        <v>22</v>
      </c>
      <c r="C7">
        <v>1</v>
      </c>
      <c r="D7">
        <v>50000</v>
      </c>
    </row>
    <row r="8" spans="1:4" x14ac:dyDescent="0.2">
      <c r="A8" t="s">
        <v>17</v>
      </c>
      <c r="B8" t="s">
        <v>22</v>
      </c>
      <c r="C8">
        <v>1</v>
      </c>
      <c r="D8">
        <v>50000</v>
      </c>
    </row>
    <row r="9" spans="1:4" x14ac:dyDescent="0.2">
      <c r="A9" t="s">
        <v>101</v>
      </c>
      <c r="B9" t="s">
        <v>22</v>
      </c>
      <c r="C9">
        <v>1</v>
      </c>
      <c r="D9">
        <v>50000</v>
      </c>
    </row>
    <row r="10" spans="1:4" x14ac:dyDescent="0.2">
      <c r="A10" t="s">
        <v>15</v>
      </c>
      <c r="B10" t="s">
        <v>22</v>
      </c>
      <c r="C10">
        <v>2</v>
      </c>
      <c r="D10">
        <v>50000</v>
      </c>
    </row>
    <row r="11" spans="1:4" x14ac:dyDescent="0.2">
      <c r="A11" t="s">
        <v>12</v>
      </c>
      <c r="B11" t="s">
        <v>22</v>
      </c>
      <c r="C11">
        <v>2</v>
      </c>
      <c r="D11">
        <v>50000</v>
      </c>
    </row>
    <row r="12" spans="1:4" x14ac:dyDescent="0.2">
      <c r="A12" t="s">
        <v>13</v>
      </c>
      <c r="B12" t="s">
        <v>22</v>
      </c>
      <c r="C12">
        <v>2</v>
      </c>
      <c r="D12">
        <v>50000</v>
      </c>
    </row>
    <row r="13" spans="1:4" x14ac:dyDescent="0.2">
      <c r="A13" t="s">
        <v>16</v>
      </c>
      <c r="B13" t="s">
        <v>22</v>
      </c>
      <c r="C13">
        <v>2</v>
      </c>
      <c r="D13">
        <v>50000</v>
      </c>
    </row>
    <row r="14" spans="1:4" x14ac:dyDescent="0.2">
      <c r="A14" t="s">
        <v>17</v>
      </c>
      <c r="B14" t="s">
        <v>22</v>
      </c>
      <c r="C14">
        <v>2</v>
      </c>
      <c r="D14">
        <v>50000</v>
      </c>
    </row>
    <row r="15" spans="1:4" x14ac:dyDescent="0.2">
      <c r="A15" t="s">
        <v>101</v>
      </c>
      <c r="B15" t="s">
        <v>22</v>
      </c>
      <c r="C15">
        <v>2</v>
      </c>
      <c r="D15">
        <v>50000</v>
      </c>
    </row>
    <row r="16" spans="1:4" x14ac:dyDescent="0.2">
      <c r="A16" t="s">
        <v>15</v>
      </c>
      <c r="B16" t="s">
        <v>22</v>
      </c>
      <c r="C16">
        <v>3</v>
      </c>
      <c r="D16">
        <v>50000</v>
      </c>
    </row>
    <row r="17" spans="1:4" x14ac:dyDescent="0.2">
      <c r="A17" t="s">
        <v>12</v>
      </c>
      <c r="B17" t="s">
        <v>22</v>
      </c>
      <c r="C17">
        <v>3</v>
      </c>
      <c r="D17">
        <v>50000</v>
      </c>
    </row>
    <row r="18" spans="1:4" x14ac:dyDescent="0.2">
      <c r="A18" t="s">
        <v>13</v>
      </c>
      <c r="B18" t="s">
        <v>22</v>
      </c>
      <c r="C18">
        <v>3</v>
      </c>
      <c r="D18">
        <v>50000</v>
      </c>
    </row>
    <row r="19" spans="1:4" x14ac:dyDescent="0.2">
      <c r="A19" t="s">
        <v>16</v>
      </c>
      <c r="B19" t="s">
        <v>22</v>
      </c>
      <c r="C19">
        <v>3</v>
      </c>
      <c r="D19">
        <v>50000</v>
      </c>
    </row>
    <row r="20" spans="1:4" x14ac:dyDescent="0.2">
      <c r="A20" t="s">
        <v>17</v>
      </c>
      <c r="B20" t="s">
        <v>22</v>
      </c>
      <c r="C20">
        <v>3</v>
      </c>
      <c r="D20">
        <v>50000</v>
      </c>
    </row>
    <row r="21" spans="1:4" x14ac:dyDescent="0.2">
      <c r="A21" t="s">
        <v>101</v>
      </c>
      <c r="B21" t="s">
        <v>22</v>
      </c>
      <c r="C21">
        <v>3</v>
      </c>
      <c r="D21">
        <v>50000</v>
      </c>
    </row>
    <row r="22" spans="1:4" x14ac:dyDescent="0.2">
      <c r="A22" t="s">
        <v>15</v>
      </c>
      <c r="B22" t="s">
        <v>22</v>
      </c>
      <c r="C22">
        <v>4</v>
      </c>
      <c r="D22">
        <v>50000</v>
      </c>
    </row>
    <row r="23" spans="1:4" x14ac:dyDescent="0.2">
      <c r="A23" t="s">
        <v>12</v>
      </c>
      <c r="B23" t="s">
        <v>22</v>
      </c>
      <c r="C23">
        <v>4</v>
      </c>
      <c r="D23">
        <v>50000</v>
      </c>
    </row>
    <row r="24" spans="1:4" x14ac:dyDescent="0.2">
      <c r="A24" t="s">
        <v>13</v>
      </c>
      <c r="B24" t="s">
        <v>22</v>
      </c>
      <c r="C24">
        <v>4</v>
      </c>
      <c r="D24">
        <v>50000</v>
      </c>
    </row>
    <row r="25" spans="1:4" x14ac:dyDescent="0.2">
      <c r="A25" t="s">
        <v>16</v>
      </c>
      <c r="B25" t="s">
        <v>22</v>
      </c>
      <c r="C25">
        <v>4</v>
      </c>
      <c r="D25">
        <v>50000</v>
      </c>
    </row>
    <row r="26" spans="1:4" x14ac:dyDescent="0.2">
      <c r="A26" t="s">
        <v>17</v>
      </c>
      <c r="B26" t="s">
        <v>22</v>
      </c>
      <c r="C26">
        <v>4</v>
      </c>
      <c r="D26">
        <v>50000</v>
      </c>
    </row>
    <row r="27" spans="1:4" x14ac:dyDescent="0.2">
      <c r="A27" t="s">
        <v>101</v>
      </c>
      <c r="B27" t="s">
        <v>22</v>
      </c>
      <c r="C27">
        <v>4</v>
      </c>
      <c r="D27">
        <v>50000</v>
      </c>
    </row>
    <row r="28" spans="1:4" x14ac:dyDescent="0.2">
      <c r="A28" t="s">
        <v>15</v>
      </c>
      <c r="B28" t="s">
        <v>22</v>
      </c>
      <c r="C28">
        <v>5</v>
      </c>
      <c r="D28">
        <v>50000</v>
      </c>
    </row>
    <row r="29" spans="1:4" x14ac:dyDescent="0.2">
      <c r="A29" t="s">
        <v>12</v>
      </c>
      <c r="B29" t="s">
        <v>22</v>
      </c>
      <c r="C29">
        <v>5</v>
      </c>
      <c r="D29">
        <v>50000</v>
      </c>
    </row>
    <row r="30" spans="1:4" x14ac:dyDescent="0.2">
      <c r="A30" t="s">
        <v>13</v>
      </c>
      <c r="B30" t="s">
        <v>22</v>
      </c>
      <c r="C30">
        <v>5</v>
      </c>
      <c r="D30">
        <v>50000</v>
      </c>
    </row>
    <row r="31" spans="1:4" x14ac:dyDescent="0.2">
      <c r="A31" t="s">
        <v>16</v>
      </c>
      <c r="B31" t="s">
        <v>22</v>
      </c>
      <c r="C31">
        <v>5</v>
      </c>
      <c r="D31">
        <v>50000</v>
      </c>
    </row>
    <row r="32" spans="1:4" x14ac:dyDescent="0.2">
      <c r="A32" t="s">
        <v>17</v>
      </c>
      <c r="B32" t="s">
        <v>22</v>
      </c>
      <c r="C32">
        <v>5</v>
      </c>
      <c r="D32">
        <v>50000</v>
      </c>
    </row>
    <row r="33" spans="1:4" x14ac:dyDescent="0.2">
      <c r="A33" t="s">
        <v>101</v>
      </c>
      <c r="B33" t="s">
        <v>22</v>
      </c>
      <c r="C33">
        <v>5</v>
      </c>
      <c r="D33">
        <v>50000</v>
      </c>
    </row>
    <row r="34" spans="1:4" x14ac:dyDescent="0.2">
      <c r="A34" t="s">
        <v>15</v>
      </c>
      <c r="B34" t="s">
        <v>22</v>
      </c>
      <c r="C34">
        <v>6</v>
      </c>
      <c r="D34">
        <v>50000</v>
      </c>
    </row>
    <row r="35" spans="1:4" x14ac:dyDescent="0.2">
      <c r="A35" t="s">
        <v>12</v>
      </c>
      <c r="B35" t="s">
        <v>22</v>
      </c>
      <c r="C35">
        <v>6</v>
      </c>
      <c r="D35">
        <v>50000</v>
      </c>
    </row>
    <row r="36" spans="1:4" x14ac:dyDescent="0.2">
      <c r="A36" t="s">
        <v>13</v>
      </c>
      <c r="B36" t="s">
        <v>22</v>
      </c>
      <c r="C36">
        <v>6</v>
      </c>
      <c r="D36">
        <v>50000</v>
      </c>
    </row>
    <row r="37" spans="1:4" x14ac:dyDescent="0.2">
      <c r="A37" t="s">
        <v>16</v>
      </c>
      <c r="B37" t="s">
        <v>22</v>
      </c>
      <c r="C37">
        <v>6</v>
      </c>
      <c r="D37">
        <v>50000</v>
      </c>
    </row>
    <row r="38" spans="1:4" x14ac:dyDescent="0.2">
      <c r="A38" t="s">
        <v>17</v>
      </c>
      <c r="B38" t="s">
        <v>22</v>
      </c>
      <c r="C38">
        <v>6</v>
      </c>
      <c r="D38">
        <v>50000</v>
      </c>
    </row>
    <row r="39" spans="1:4" x14ac:dyDescent="0.2">
      <c r="A39" t="s">
        <v>101</v>
      </c>
      <c r="B39" t="s">
        <v>22</v>
      </c>
      <c r="C39">
        <v>6</v>
      </c>
      <c r="D39">
        <v>50000</v>
      </c>
    </row>
  </sheetData>
  <autoFilter ref="A1:D51" xr:uid="{51831CCE-7FE7-41EF-9B3B-86D3479079F9}"/>
  <pageMargins left="0.7" right="0.7" top="0.78740157499999996" bottom="0.78740157499999996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6"/>
  <sheetViews>
    <sheetView topLeftCell="A44" zoomScale="135" zoomScaleNormal="135" workbookViewId="0">
      <selection activeCell="B66" sqref="B66"/>
    </sheetView>
  </sheetViews>
  <sheetFormatPr baseColWidth="10" defaultRowHeight="15" x14ac:dyDescent="0.2"/>
  <cols>
    <col min="1" max="1" width="73.6640625" bestFit="1" customWidth="1"/>
    <col min="2" max="2" width="20.83203125" bestFit="1" customWidth="1"/>
    <col min="3" max="3" width="26" bestFit="1" customWidth="1"/>
    <col min="4" max="4" width="14.6640625" customWidth="1"/>
    <col min="6" max="6" width="7" customWidth="1"/>
  </cols>
  <sheetData>
    <row r="1" spans="1:6" x14ac:dyDescent="0.2">
      <c r="A1" t="s">
        <v>65</v>
      </c>
      <c r="E1" s="12"/>
      <c r="F1" t="s">
        <v>53</v>
      </c>
    </row>
    <row r="2" spans="1:6" x14ac:dyDescent="0.2">
      <c r="A2" t="s">
        <v>66</v>
      </c>
      <c r="E2" s="13"/>
      <c r="F2" t="s">
        <v>54</v>
      </c>
    </row>
    <row r="3" spans="1:6" ht="32" x14ac:dyDescent="0.2">
      <c r="A3" s="1" t="s">
        <v>18</v>
      </c>
      <c r="B3" t="s">
        <v>14</v>
      </c>
      <c r="C3" s="1" t="s">
        <v>28</v>
      </c>
      <c r="E3" s="14"/>
      <c r="F3" t="s">
        <v>55</v>
      </c>
    </row>
    <row r="4" spans="1:6" x14ac:dyDescent="0.2">
      <c r="A4" t="s">
        <v>15</v>
      </c>
      <c r="B4" t="s">
        <v>22</v>
      </c>
      <c r="C4">
        <v>800000</v>
      </c>
      <c r="E4" s="5"/>
      <c r="F4" t="s">
        <v>56</v>
      </c>
    </row>
    <row r="5" spans="1:6" x14ac:dyDescent="0.2">
      <c r="A5" t="s">
        <v>12</v>
      </c>
      <c r="B5" t="s">
        <v>22</v>
      </c>
      <c r="C5">
        <v>800000</v>
      </c>
      <c r="E5" s="15"/>
      <c r="F5" t="s">
        <v>57</v>
      </c>
    </row>
    <row r="6" spans="1:6" x14ac:dyDescent="0.2">
      <c r="A6" t="s">
        <v>13</v>
      </c>
      <c r="B6" t="s">
        <v>22</v>
      </c>
      <c r="C6">
        <v>800000</v>
      </c>
      <c r="E6" s="16"/>
      <c r="F6" t="s">
        <v>58</v>
      </c>
    </row>
    <row r="7" spans="1:6" x14ac:dyDescent="0.2">
      <c r="A7" t="s">
        <v>16</v>
      </c>
      <c r="B7" t="s">
        <v>22</v>
      </c>
      <c r="C7">
        <v>800000</v>
      </c>
      <c r="E7" s="17"/>
      <c r="F7" t="s">
        <v>59</v>
      </c>
    </row>
    <row r="8" spans="1:6" ht="17" x14ac:dyDescent="0.2">
      <c r="A8" t="s">
        <v>17</v>
      </c>
      <c r="B8" t="s">
        <v>22</v>
      </c>
      <c r="C8">
        <v>800000</v>
      </c>
      <c r="E8" s="18"/>
      <c r="F8" t="s">
        <v>60</v>
      </c>
    </row>
    <row r="9" spans="1:6" x14ac:dyDescent="0.2">
      <c r="A9" t="s">
        <v>101</v>
      </c>
      <c r="B9" t="s">
        <v>22</v>
      </c>
      <c r="C9">
        <v>800000</v>
      </c>
      <c r="E9" s="19"/>
      <c r="F9" t="s">
        <v>99</v>
      </c>
    </row>
    <row r="10" spans="1:6" x14ac:dyDescent="0.2">
      <c r="A10" t="s">
        <v>15</v>
      </c>
      <c r="B10" t="s">
        <v>1</v>
      </c>
      <c r="C10" s="6">
        <v>200000</v>
      </c>
      <c r="E10" s="20"/>
      <c r="F10" t="s">
        <v>61</v>
      </c>
    </row>
    <row r="11" spans="1:6" x14ac:dyDescent="0.2">
      <c r="A11" t="s">
        <v>12</v>
      </c>
      <c r="B11" t="s">
        <v>1</v>
      </c>
      <c r="C11" s="6">
        <v>200000</v>
      </c>
      <c r="E11" s="21"/>
      <c r="F11" t="s">
        <v>62</v>
      </c>
    </row>
    <row r="12" spans="1:6" x14ac:dyDescent="0.2">
      <c r="A12" t="s">
        <v>13</v>
      </c>
      <c r="B12" t="s">
        <v>1</v>
      </c>
      <c r="C12" s="6">
        <v>200000</v>
      </c>
      <c r="E12" s="22"/>
      <c r="F12" t="s">
        <v>63</v>
      </c>
    </row>
    <row r="13" spans="1:6" x14ac:dyDescent="0.2">
      <c r="A13" t="s">
        <v>16</v>
      </c>
      <c r="B13" t="s">
        <v>1</v>
      </c>
      <c r="C13" s="6">
        <v>200000</v>
      </c>
      <c r="E13" s="23"/>
      <c r="F13" t="s">
        <v>64</v>
      </c>
    </row>
    <row r="14" spans="1:6" x14ac:dyDescent="0.2">
      <c r="A14" t="s">
        <v>17</v>
      </c>
      <c r="B14" t="s">
        <v>1</v>
      </c>
      <c r="C14" s="6">
        <v>200000</v>
      </c>
      <c r="E14" s="30"/>
      <c r="F14" t="s">
        <v>82</v>
      </c>
    </row>
    <row r="15" spans="1:6" x14ac:dyDescent="0.2">
      <c r="A15" t="s">
        <v>15</v>
      </c>
      <c r="B15" t="s">
        <v>11</v>
      </c>
      <c r="C15">
        <v>200000</v>
      </c>
      <c r="E15" s="31"/>
      <c r="F15" t="s">
        <v>83</v>
      </c>
    </row>
    <row r="16" spans="1:6" x14ac:dyDescent="0.2">
      <c r="A16" t="s">
        <v>12</v>
      </c>
      <c r="B16" t="s">
        <v>11</v>
      </c>
      <c r="C16">
        <v>200000</v>
      </c>
    </row>
    <row r="17" spans="1:3" x14ac:dyDescent="0.2">
      <c r="A17" t="s">
        <v>13</v>
      </c>
      <c r="B17" t="s">
        <v>11</v>
      </c>
      <c r="C17">
        <v>200000</v>
      </c>
    </row>
    <row r="18" spans="1:3" x14ac:dyDescent="0.2">
      <c r="A18" t="s">
        <v>16</v>
      </c>
      <c r="B18" t="s">
        <v>11</v>
      </c>
      <c r="C18">
        <v>200000</v>
      </c>
    </row>
    <row r="19" spans="1:3" x14ac:dyDescent="0.2">
      <c r="A19" t="s">
        <v>17</v>
      </c>
      <c r="B19" t="s">
        <v>11</v>
      </c>
      <c r="C19">
        <v>200000</v>
      </c>
    </row>
    <row r="20" spans="1:3" x14ac:dyDescent="0.2">
      <c r="A20" t="s">
        <v>101</v>
      </c>
      <c r="B20" t="s">
        <v>11</v>
      </c>
      <c r="C20">
        <v>200000</v>
      </c>
    </row>
    <row r="21" spans="1:3" x14ac:dyDescent="0.2">
      <c r="A21" t="s">
        <v>12</v>
      </c>
      <c r="B21" t="s">
        <v>23</v>
      </c>
      <c r="C21" s="3">
        <v>2211.1999999999998</v>
      </c>
    </row>
    <row r="22" spans="1:3" x14ac:dyDescent="0.2">
      <c r="A22" t="s">
        <v>16</v>
      </c>
      <c r="B22" t="s">
        <v>23</v>
      </c>
      <c r="C22" s="3">
        <v>7219</v>
      </c>
    </row>
    <row r="23" spans="1:3" x14ac:dyDescent="0.2">
      <c r="A23" t="s">
        <v>101</v>
      </c>
      <c r="B23" t="s">
        <v>23</v>
      </c>
      <c r="C23" s="3">
        <f>10028.832+6381.984</f>
        <v>16410.815999999999</v>
      </c>
    </row>
    <row r="24" spans="1:3" x14ac:dyDescent="0.2">
      <c r="A24" t="s">
        <v>15</v>
      </c>
      <c r="B24" t="s">
        <v>24</v>
      </c>
      <c r="C24" s="4">
        <v>362.3</v>
      </c>
    </row>
    <row r="25" spans="1:3" x14ac:dyDescent="0.2">
      <c r="A25" t="s">
        <v>12</v>
      </c>
      <c r="B25" t="s">
        <v>24</v>
      </c>
      <c r="C25" s="4">
        <v>4151.3590114827766</v>
      </c>
    </row>
    <row r="26" spans="1:3" x14ac:dyDescent="0.2">
      <c r="A26" t="s">
        <v>13</v>
      </c>
      <c r="B26" t="s">
        <v>24</v>
      </c>
      <c r="C26" s="4">
        <v>9</v>
      </c>
    </row>
    <row r="27" spans="1:3" x14ac:dyDescent="0.2">
      <c r="A27" t="s">
        <v>16</v>
      </c>
      <c r="B27" t="s">
        <v>24</v>
      </c>
      <c r="C27" s="4">
        <v>3309.558659217877</v>
      </c>
    </row>
    <row r="28" spans="1:3" x14ac:dyDescent="0.2">
      <c r="A28" t="s">
        <v>17</v>
      </c>
      <c r="B28" t="s">
        <v>24</v>
      </c>
      <c r="C28" s="4">
        <v>227</v>
      </c>
    </row>
    <row r="29" spans="1:3" x14ac:dyDescent="0.2">
      <c r="A29" t="s">
        <v>101</v>
      </c>
      <c r="B29" t="s">
        <v>24</v>
      </c>
      <c r="C29" s="9">
        <f>4950+3150</f>
        <v>8100</v>
      </c>
    </row>
    <row r="30" spans="1:3" x14ac:dyDescent="0.2">
      <c r="A30" t="s">
        <v>16</v>
      </c>
      <c r="B30" t="s">
        <v>4</v>
      </c>
      <c r="C30" s="10">
        <v>4552</v>
      </c>
    </row>
    <row r="31" spans="1:3" x14ac:dyDescent="0.2">
      <c r="A31" t="s">
        <v>17</v>
      </c>
      <c r="B31" t="s">
        <v>4</v>
      </c>
      <c r="C31" s="10">
        <v>486</v>
      </c>
    </row>
    <row r="32" spans="1:3" x14ac:dyDescent="0.2">
      <c r="A32" t="s">
        <v>15</v>
      </c>
      <c r="B32" t="s">
        <v>8</v>
      </c>
      <c r="C32" s="11">
        <v>561000</v>
      </c>
    </row>
    <row r="33" spans="1:3" x14ac:dyDescent="0.2">
      <c r="A33" t="s">
        <v>12</v>
      </c>
      <c r="B33" t="s">
        <v>8</v>
      </c>
      <c r="C33" s="11">
        <v>1373000</v>
      </c>
    </row>
    <row r="34" spans="1:3" x14ac:dyDescent="0.2">
      <c r="A34" t="s">
        <v>13</v>
      </c>
      <c r="B34" t="s">
        <v>8</v>
      </c>
      <c r="C34" s="11">
        <v>70000</v>
      </c>
    </row>
    <row r="35" spans="1:3" x14ac:dyDescent="0.2">
      <c r="A35" t="s">
        <v>16</v>
      </c>
      <c r="B35" t="s">
        <v>8</v>
      </c>
      <c r="C35" s="11">
        <v>1470000</v>
      </c>
    </row>
    <row r="36" spans="1:3" x14ac:dyDescent="0.2">
      <c r="A36" t="s">
        <v>17</v>
      </c>
      <c r="B36" t="s">
        <v>8</v>
      </c>
      <c r="C36" s="11">
        <v>561000</v>
      </c>
    </row>
    <row r="37" spans="1:3" x14ac:dyDescent="0.2">
      <c r="A37" t="s">
        <v>101</v>
      </c>
      <c r="B37" t="s">
        <v>8</v>
      </c>
      <c r="C37" s="11">
        <f>429990+273630</f>
        <v>703620</v>
      </c>
    </row>
    <row r="38" spans="1:3" x14ac:dyDescent="0.2">
      <c r="A38" t="s">
        <v>15</v>
      </c>
      <c r="B38" t="s">
        <v>25</v>
      </c>
      <c r="C38" s="7">
        <v>8968</v>
      </c>
    </row>
    <row r="39" spans="1:3" x14ac:dyDescent="0.2">
      <c r="A39" t="s">
        <v>12</v>
      </c>
      <c r="B39" t="s">
        <v>25</v>
      </c>
      <c r="C39" s="8">
        <v>98652</v>
      </c>
    </row>
    <row r="40" spans="1:3" x14ac:dyDescent="0.2">
      <c r="A40" t="s">
        <v>13</v>
      </c>
      <c r="B40" t="s">
        <v>25</v>
      </c>
      <c r="C40" s="7">
        <f>1520+6480</f>
        <v>8000</v>
      </c>
    </row>
    <row r="41" spans="1:3" x14ac:dyDescent="0.2">
      <c r="A41" t="s">
        <v>16</v>
      </c>
      <c r="B41" t="s">
        <v>25</v>
      </c>
      <c r="C41" s="7">
        <v>38354</v>
      </c>
    </row>
    <row r="42" spans="1:3" x14ac:dyDescent="0.2">
      <c r="A42" t="s">
        <v>17</v>
      </c>
      <c r="B42" t="s">
        <v>25</v>
      </c>
      <c r="C42" s="7">
        <v>10299</v>
      </c>
    </row>
    <row r="43" spans="1:3" x14ac:dyDescent="0.2">
      <c r="A43" t="s">
        <v>101</v>
      </c>
      <c r="B43" t="s">
        <v>25</v>
      </c>
      <c r="C43" s="23">
        <f>4620+2940</f>
        <v>7560</v>
      </c>
    </row>
    <row r="44" spans="1:3" x14ac:dyDescent="0.2">
      <c r="A44" t="s">
        <v>84</v>
      </c>
      <c r="B44" t="s">
        <v>94</v>
      </c>
      <c r="C44" s="31">
        <v>19512</v>
      </c>
    </row>
    <row r="45" spans="1:3" x14ac:dyDescent="0.2">
      <c r="A45" t="s">
        <v>102</v>
      </c>
      <c r="B45" t="s">
        <v>94</v>
      </c>
      <c r="C45" s="31">
        <f>14466+7518+9756+8106</f>
        <v>39846</v>
      </c>
    </row>
    <row r="46" spans="1:3" x14ac:dyDescent="0.2">
      <c r="A46" t="s">
        <v>85</v>
      </c>
      <c r="B46" t="s">
        <v>94</v>
      </c>
      <c r="C46" s="31">
        <v>5858.3</v>
      </c>
    </row>
    <row r="47" spans="1:3" x14ac:dyDescent="0.2">
      <c r="A47" t="s">
        <v>86</v>
      </c>
      <c r="B47" t="s">
        <v>94</v>
      </c>
      <c r="C47" s="31">
        <v>7997</v>
      </c>
    </row>
    <row r="48" spans="1:3" x14ac:dyDescent="0.2">
      <c r="A48" t="s">
        <v>87</v>
      </c>
      <c r="B48" t="s">
        <v>94</v>
      </c>
      <c r="C48" s="31">
        <v>27492.75</v>
      </c>
    </row>
    <row r="49" spans="1:3" x14ac:dyDescent="0.2">
      <c r="A49" t="s">
        <v>88</v>
      </c>
      <c r="B49" t="s">
        <v>94</v>
      </c>
      <c r="C49" s="31">
        <v>24132</v>
      </c>
    </row>
    <row r="50" spans="1:3" x14ac:dyDescent="0.2">
      <c r="A50" t="s">
        <v>89</v>
      </c>
      <c r="B50" t="s">
        <v>94</v>
      </c>
      <c r="C50" s="31">
        <v>0</v>
      </c>
    </row>
    <row r="51" spans="1:3" x14ac:dyDescent="0.2">
      <c r="A51" t="s">
        <v>90</v>
      </c>
      <c r="B51" t="s">
        <v>94</v>
      </c>
      <c r="C51" s="31">
        <v>4074</v>
      </c>
    </row>
    <row r="52" spans="1:3" x14ac:dyDescent="0.2">
      <c r="A52" t="s">
        <v>91</v>
      </c>
      <c r="B52" t="s">
        <v>94</v>
      </c>
      <c r="C52" s="31">
        <v>2573</v>
      </c>
    </row>
    <row r="53" spans="1:3" x14ac:dyDescent="0.2">
      <c r="A53" t="s">
        <v>89</v>
      </c>
      <c r="B53" t="s">
        <v>95</v>
      </c>
      <c r="C53" s="31">
        <v>6007</v>
      </c>
    </row>
    <row r="54" spans="1:3" x14ac:dyDescent="0.2">
      <c r="A54" t="s">
        <v>90</v>
      </c>
      <c r="B54" t="s">
        <v>95</v>
      </c>
      <c r="C54" s="31">
        <v>4074</v>
      </c>
    </row>
    <row r="55" spans="1:3" x14ac:dyDescent="0.2">
      <c r="A55" t="s">
        <v>91</v>
      </c>
      <c r="B55" t="s">
        <v>95</v>
      </c>
      <c r="C55" s="31">
        <v>12866</v>
      </c>
    </row>
    <row r="56" spans="1:3" x14ac:dyDescent="0.2">
      <c r="A56" s="34" t="s">
        <v>15</v>
      </c>
      <c r="B56" t="s">
        <v>98</v>
      </c>
      <c r="C56">
        <v>200000</v>
      </c>
    </row>
    <row r="57" spans="1:3" x14ac:dyDescent="0.2">
      <c r="A57" s="34" t="s">
        <v>12</v>
      </c>
      <c r="B57" t="s">
        <v>98</v>
      </c>
      <c r="C57">
        <v>200000</v>
      </c>
    </row>
    <row r="58" spans="1:3" x14ac:dyDescent="0.2">
      <c r="A58" s="34" t="s">
        <v>13</v>
      </c>
      <c r="B58" t="s">
        <v>98</v>
      </c>
      <c r="C58">
        <v>200000</v>
      </c>
    </row>
    <row r="59" spans="1:3" x14ac:dyDescent="0.2">
      <c r="A59" s="34" t="s">
        <v>16</v>
      </c>
      <c r="B59" t="s">
        <v>98</v>
      </c>
      <c r="C59">
        <v>200000</v>
      </c>
    </row>
    <row r="60" spans="1:3" x14ac:dyDescent="0.2">
      <c r="A60" s="34" t="s">
        <v>17</v>
      </c>
      <c r="B60" t="s">
        <v>98</v>
      </c>
      <c r="C60">
        <v>200000</v>
      </c>
    </row>
    <row r="61" spans="1:3" x14ac:dyDescent="0.2">
      <c r="A61" s="34" t="s">
        <v>101</v>
      </c>
      <c r="B61" t="s">
        <v>98</v>
      </c>
      <c r="C61">
        <v>200000</v>
      </c>
    </row>
    <row r="62" spans="1:3" x14ac:dyDescent="0.2">
      <c r="A62" s="34" t="s">
        <v>15</v>
      </c>
      <c r="B62" t="s">
        <v>94</v>
      </c>
      <c r="C62">
        <v>0</v>
      </c>
    </row>
    <row r="63" spans="1:3" x14ac:dyDescent="0.2">
      <c r="A63" s="34" t="s">
        <v>12</v>
      </c>
      <c r="B63" t="s">
        <v>94</v>
      </c>
      <c r="C63">
        <v>0</v>
      </c>
    </row>
    <row r="64" spans="1:3" x14ac:dyDescent="0.2">
      <c r="A64" s="34" t="s">
        <v>13</v>
      </c>
      <c r="B64" t="s">
        <v>94</v>
      </c>
      <c r="C64">
        <v>0</v>
      </c>
    </row>
    <row r="65" spans="1:3" x14ac:dyDescent="0.2">
      <c r="A65" s="34" t="s">
        <v>16</v>
      </c>
      <c r="B65" t="s">
        <v>94</v>
      </c>
      <c r="C65">
        <v>0</v>
      </c>
    </row>
    <row r="66" spans="1:3" x14ac:dyDescent="0.2">
      <c r="A66" s="34" t="s">
        <v>17</v>
      </c>
      <c r="B66" t="s">
        <v>94</v>
      </c>
      <c r="C66">
        <v>0</v>
      </c>
    </row>
    <row r="67" spans="1:3" x14ac:dyDescent="0.2">
      <c r="A67" s="34" t="s">
        <v>101</v>
      </c>
      <c r="B67" t="s">
        <v>94</v>
      </c>
      <c r="C67">
        <v>0</v>
      </c>
    </row>
    <row r="68" spans="1:3" x14ac:dyDescent="0.2">
      <c r="A68" s="34" t="s">
        <v>15</v>
      </c>
      <c r="B68" t="s">
        <v>95</v>
      </c>
      <c r="C68">
        <v>0</v>
      </c>
    </row>
    <row r="69" spans="1:3" x14ac:dyDescent="0.2">
      <c r="A69" s="34" t="s">
        <v>12</v>
      </c>
      <c r="B69" t="s">
        <v>95</v>
      </c>
      <c r="C69">
        <v>0</v>
      </c>
    </row>
    <row r="70" spans="1:3" x14ac:dyDescent="0.2">
      <c r="A70" s="34" t="s">
        <v>13</v>
      </c>
      <c r="B70" t="s">
        <v>95</v>
      </c>
      <c r="C70">
        <v>0</v>
      </c>
    </row>
    <row r="71" spans="1:3" x14ac:dyDescent="0.2">
      <c r="A71" s="34" t="s">
        <v>16</v>
      </c>
      <c r="B71" t="s">
        <v>95</v>
      </c>
      <c r="C71">
        <v>0</v>
      </c>
    </row>
    <row r="72" spans="1:3" x14ac:dyDescent="0.2">
      <c r="A72" s="34" t="s">
        <v>17</v>
      </c>
      <c r="B72" t="s">
        <v>95</v>
      </c>
      <c r="C72">
        <v>0</v>
      </c>
    </row>
    <row r="73" spans="1:3" x14ac:dyDescent="0.2">
      <c r="A73" s="34" t="s">
        <v>101</v>
      </c>
      <c r="B73" t="s">
        <v>95</v>
      </c>
      <c r="C73">
        <v>0</v>
      </c>
    </row>
    <row r="410" spans="6:6" x14ac:dyDescent="0.2">
      <c r="F410" s="27"/>
    </row>
    <row r="455" spans="7:11" x14ac:dyDescent="0.2">
      <c r="H455" s="35"/>
      <c r="I455" s="35"/>
      <c r="J455" s="35"/>
      <c r="K455" s="35"/>
    </row>
    <row r="456" spans="7:11" x14ac:dyDescent="0.2">
      <c r="G456" s="33"/>
      <c r="H456" s="33"/>
      <c r="I456" s="33"/>
      <c r="J456" s="33"/>
      <c r="K456" s="33"/>
    </row>
  </sheetData>
  <autoFilter ref="A1:C61" xr:uid="{9287B301-A659-4D10-8530-31B689A6DDA1}"/>
  <mergeCells count="2">
    <mergeCell ref="H455:I455"/>
    <mergeCell ref="J455:K455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>
      <selection activeCell="A13" sqref="A13:B13"/>
    </sheetView>
  </sheetViews>
  <sheetFormatPr baseColWidth="10" defaultRowHeight="15" x14ac:dyDescent="0.2"/>
  <cols>
    <col min="1" max="1" width="20.6640625" bestFit="1" customWidth="1"/>
    <col min="2" max="2" width="8.83203125" bestFit="1" customWidth="1"/>
  </cols>
  <sheetData>
    <row r="1" spans="1:2" x14ac:dyDescent="0.2">
      <c r="A1" t="s">
        <v>44</v>
      </c>
    </row>
    <row r="2" spans="1:2" x14ac:dyDescent="0.2">
      <c r="A2" t="s">
        <v>67</v>
      </c>
    </row>
    <row r="3" spans="1:2" ht="16" x14ac:dyDescent="0.2">
      <c r="A3" t="s">
        <v>20</v>
      </c>
      <c r="B3" s="1" t="s">
        <v>19</v>
      </c>
    </row>
    <row r="4" spans="1:2" x14ac:dyDescent="0.2">
      <c r="A4" t="s">
        <v>1</v>
      </c>
      <c r="B4" s="2">
        <v>0.7</v>
      </c>
    </row>
    <row r="5" spans="1:2" x14ac:dyDescent="0.2">
      <c r="A5" t="s">
        <v>2</v>
      </c>
      <c r="B5" s="2">
        <v>1</v>
      </c>
    </row>
    <row r="6" spans="1:2" x14ac:dyDescent="0.2">
      <c r="A6" t="s">
        <v>3</v>
      </c>
      <c r="B6" s="2">
        <v>0.85</v>
      </c>
    </row>
    <row r="7" spans="1:2" x14ac:dyDescent="0.2">
      <c r="A7" t="s">
        <v>4</v>
      </c>
      <c r="B7" s="2">
        <v>0.3</v>
      </c>
    </row>
    <row r="8" spans="1:2" x14ac:dyDescent="0.2">
      <c r="A8" t="s">
        <v>9</v>
      </c>
      <c r="B8" s="2">
        <v>0.7</v>
      </c>
    </row>
    <row r="9" spans="1:2" x14ac:dyDescent="0.2">
      <c r="A9" t="s">
        <v>10</v>
      </c>
      <c r="B9" s="2">
        <v>0.85</v>
      </c>
    </row>
    <row r="10" spans="1:2" x14ac:dyDescent="0.2">
      <c r="A10" t="s">
        <v>5</v>
      </c>
      <c r="B10" s="2">
        <v>1</v>
      </c>
    </row>
    <row r="11" spans="1:2" x14ac:dyDescent="0.2">
      <c r="A11" t="s">
        <v>96</v>
      </c>
      <c r="B11" s="2">
        <v>1</v>
      </c>
    </row>
    <row r="12" spans="1:2" x14ac:dyDescent="0.2">
      <c r="A12" t="s">
        <v>97</v>
      </c>
      <c r="B12" s="2">
        <v>0.85</v>
      </c>
    </row>
    <row r="13" spans="1:2" x14ac:dyDescent="0.2">
      <c r="A13" t="s">
        <v>105</v>
      </c>
      <c r="B13" s="2">
        <v>1</v>
      </c>
    </row>
  </sheetData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B19" sqref="B19"/>
    </sheetView>
  </sheetViews>
  <sheetFormatPr baseColWidth="10" defaultColWidth="10.6640625" defaultRowHeight="15" x14ac:dyDescent="0.2"/>
  <cols>
    <col min="1" max="1" width="20.6640625" bestFit="1" customWidth="1"/>
    <col min="2" max="2" width="21.33203125" bestFit="1" customWidth="1"/>
  </cols>
  <sheetData>
    <row r="1" spans="1:2" x14ac:dyDescent="0.2">
      <c r="A1" t="s">
        <v>44</v>
      </c>
    </row>
    <row r="2" spans="1:2" x14ac:dyDescent="0.2">
      <c r="A2" t="s">
        <v>68</v>
      </c>
    </row>
    <row r="3" spans="1:2" x14ac:dyDescent="0.2">
      <c r="A3" t="s">
        <v>21</v>
      </c>
      <c r="B3" t="s">
        <v>29</v>
      </c>
    </row>
    <row r="4" spans="1:2" x14ac:dyDescent="0.2">
      <c r="A4" t="s">
        <v>1</v>
      </c>
      <c r="B4">
        <v>0.75</v>
      </c>
    </row>
    <row r="5" spans="1:2" x14ac:dyDescent="0.2">
      <c r="A5" t="s">
        <v>2</v>
      </c>
      <c r="B5">
        <v>0.85</v>
      </c>
    </row>
    <row r="6" spans="1:2" x14ac:dyDescent="0.2">
      <c r="A6" t="s">
        <v>3</v>
      </c>
      <c r="B6">
        <v>0.85</v>
      </c>
    </row>
    <row r="7" spans="1:2" x14ac:dyDescent="0.2">
      <c r="A7" t="s">
        <v>4</v>
      </c>
      <c r="B7">
        <v>0.75</v>
      </c>
    </row>
    <row r="8" spans="1:2" x14ac:dyDescent="0.2">
      <c r="A8" t="s">
        <v>5</v>
      </c>
      <c r="B8">
        <v>1</v>
      </c>
    </row>
    <row r="9" spans="1:2" x14ac:dyDescent="0.2">
      <c r="A9" t="s">
        <v>6</v>
      </c>
      <c r="B9">
        <v>0</v>
      </c>
    </row>
    <row r="10" spans="1:2" x14ac:dyDescent="0.2">
      <c r="A10" t="s">
        <v>7</v>
      </c>
      <c r="B10">
        <v>0</v>
      </c>
    </row>
    <row r="11" spans="1:2" x14ac:dyDescent="0.2">
      <c r="A11" t="s">
        <v>92</v>
      </c>
      <c r="B11">
        <v>0</v>
      </c>
    </row>
    <row r="12" spans="1:2" x14ac:dyDescent="0.2">
      <c r="A12" t="s">
        <v>93</v>
      </c>
      <c r="B12">
        <v>0</v>
      </c>
    </row>
    <row r="13" spans="1:2" x14ac:dyDescent="0.2">
      <c r="A13" t="s">
        <v>8</v>
      </c>
      <c r="B13">
        <v>0</v>
      </c>
    </row>
    <row r="14" spans="1:2" x14ac:dyDescent="0.2">
      <c r="A14" t="s">
        <v>9</v>
      </c>
      <c r="B14">
        <v>0.8</v>
      </c>
    </row>
    <row r="15" spans="1:2" x14ac:dyDescent="0.2">
      <c r="A15" t="s">
        <v>10</v>
      </c>
      <c r="B15">
        <v>0.85</v>
      </c>
    </row>
    <row r="16" spans="1:2" x14ac:dyDescent="0.2">
      <c r="A16" t="s">
        <v>96</v>
      </c>
      <c r="B16">
        <v>0.85</v>
      </c>
    </row>
    <row r="17" spans="1:2" x14ac:dyDescent="0.2">
      <c r="A17" t="s">
        <v>97</v>
      </c>
      <c r="B17">
        <v>0.85</v>
      </c>
    </row>
    <row r="18" spans="1:2" x14ac:dyDescent="0.2">
      <c r="A18" s="34" t="s">
        <v>105</v>
      </c>
      <c r="B18" s="34">
        <v>0.85</v>
      </c>
    </row>
    <row r="19" spans="1:2" x14ac:dyDescent="0.2">
      <c r="A19" s="34"/>
      <c r="B19" s="34"/>
    </row>
    <row r="20" spans="1:2" x14ac:dyDescent="0.2">
      <c r="A20" s="34"/>
      <c r="B20" s="34"/>
    </row>
    <row r="21" spans="1:2" x14ac:dyDescent="0.2">
      <c r="A21" s="34"/>
      <c r="B21" s="34"/>
    </row>
    <row r="22" spans="1:2" x14ac:dyDescent="0.2">
      <c r="A22" s="34"/>
      <c r="B22" s="34"/>
    </row>
    <row r="23" spans="1:2" x14ac:dyDescent="0.2">
      <c r="A23" s="34"/>
      <c r="B23" s="34"/>
    </row>
  </sheetData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workbookViewId="0">
      <selection activeCell="A8" sqref="A8"/>
    </sheetView>
  </sheetViews>
  <sheetFormatPr baseColWidth="10" defaultColWidth="10.6640625" defaultRowHeight="15" x14ac:dyDescent="0.2"/>
  <cols>
    <col min="1" max="1" width="18.1640625" bestFit="1" customWidth="1"/>
    <col min="2" max="2" width="20.1640625" bestFit="1" customWidth="1"/>
  </cols>
  <sheetData>
    <row r="1" spans="1:2" x14ac:dyDescent="0.2">
      <c r="A1" t="s">
        <v>69</v>
      </c>
    </row>
    <row r="2" spans="1:2" x14ac:dyDescent="0.2">
      <c r="A2" t="s">
        <v>71</v>
      </c>
    </row>
    <row r="3" spans="1:2" x14ac:dyDescent="0.2">
      <c r="A3" t="s">
        <v>14</v>
      </c>
      <c r="B3" t="s">
        <v>70</v>
      </c>
    </row>
    <row r="4" spans="1:2" x14ac:dyDescent="0.2">
      <c r="A4" t="s">
        <v>1</v>
      </c>
      <c r="B4">
        <f t="shared" ref="B4" si="0">98.3/1000</f>
        <v>9.8299999999999998E-2</v>
      </c>
    </row>
    <row r="5" spans="1:2" x14ac:dyDescent="0.2">
      <c r="A5" t="s">
        <v>9</v>
      </c>
      <c r="B5">
        <f>98.3*0.1/1000</f>
        <v>9.8300000000000002E-3</v>
      </c>
    </row>
    <row r="6" spans="1:2" x14ac:dyDescent="0.2">
      <c r="A6" t="s">
        <v>2</v>
      </c>
      <c r="B6">
        <f t="shared" ref="B6:B7" si="1">56.1/1000</f>
        <v>5.6100000000000004E-2</v>
      </c>
    </row>
    <row r="7" spans="1:2" x14ac:dyDescent="0.2">
      <c r="A7" t="s">
        <v>3</v>
      </c>
      <c r="B7">
        <f t="shared" si="1"/>
        <v>5.6100000000000004E-2</v>
      </c>
    </row>
    <row r="8" spans="1:2" x14ac:dyDescent="0.2">
      <c r="A8" t="s">
        <v>10</v>
      </c>
      <c r="B8">
        <f>56.1*0.1/1000</f>
        <v>5.6100000000000004E-3</v>
      </c>
    </row>
    <row r="9" spans="1:2" x14ac:dyDescent="0.2">
      <c r="A9" t="s">
        <v>4</v>
      </c>
      <c r="B9">
        <v>0</v>
      </c>
    </row>
    <row r="10" spans="1:2" x14ac:dyDescent="0.2">
      <c r="A10" t="s">
        <v>5</v>
      </c>
      <c r="B10">
        <v>0</v>
      </c>
    </row>
    <row r="11" spans="1:2" x14ac:dyDescent="0.2">
      <c r="A11" t="s">
        <v>6</v>
      </c>
      <c r="B11">
        <v>0</v>
      </c>
    </row>
    <row r="12" spans="1:2" x14ac:dyDescent="0.2">
      <c r="A12" t="s">
        <v>7</v>
      </c>
      <c r="B12">
        <v>0</v>
      </c>
    </row>
    <row r="13" spans="1:2" x14ac:dyDescent="0.2">
      <c r="A13" t="s">
        <v>92</v>
      </c>
      <c r="B13">
        <v>0</v>
      </c>
    </row>
    <row r="14" spans="1:2" x14ac:dyDescent="0.2">
      <c r="A14" t="s">
        <v>93</v>
      </c>
      <c r="B14">
        <v>0</v>
      </c>
    </row>
    <row r="15" spans="1:2" x14ac:dyDescent="0.2">
      <c r="A15" t="s">
        <v>8</v>
      </c>
      <c r="B15">
        <v>0</v>
      </c>
    </row>
    <row r="16" spans="1:2" x14ac:dyDescent="0.2">
      <c r="A16" t="s">
        <v>96</v>
      </c>
      <c r="B16">
        <v>0</v>
      </c>
    </row>
    <row r="17" spans="1:2" x14ac:dyDescent="0.2">
      <c r="A17" t="s">
        <v>97</v>
      </c>
      <c r="B17">
        <v>0</v>
      </c>
    </row>
  </sheetData>
  <autoFilter ref="A1:B240" xr:uid="{44FB08DB-D0F4-44C5-9830-AEB764E34A94}"/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5BE0-3D21-3D4E-82E0-8B4517978B88}">
  <dimension ref="A1:B5"/>
  <sheetViews>
    <sheetView tabSelected="1" workbookViewId="0">
      <selection activeCell="L19" sqref="L19"/>
    </sheetView>
  </sheetViews>
  <sheetFormatPr baseColWidth="10" defaultRowHeight="15" x14ac:dyDescent="0.2"/>
  <sheetData>
    <row r="1" spans="1:2" x14ac:dyDescent="0.2">
      <c r="A1" t="s">
        <v>69</v>
      </c>
    </row>
    <row r="2" spans="1:2" x14ac:dyDescent="0.2">
      <c r="A2" t="s">
        <v>103</v>
      </c>
    </row>
    <row r="3" spans="1:2" x14ac:dyDescent="0.2">
      <c r="A3" t="s">
        <v>14</v>
      </c>
      <c r="B3" t="s">
        <v>104</v>
      </c>
    </row>
    <row r="4" spans="1:2" x14ac:dyDescent="0.2">
      <c r="A4" t="s">
        <v>9</v>
      </c>
      <c r="B4">
        <f>CO2Content!B4-CO2Content!B5</f>
        <v>8.8469999999999993E-2</v>
      </c>
    </row>
    <row r="5" spans="1:2" x14ac:dyDescent="0.2">
      <c r="A5" t="s">
        <v>10</v>
      </c>
      <c r="B5">
        <f>CO2Content!B6-CO2Content!B8</f>
        <v>5.0490000000000007E-2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F6EA-43A1-45AD-AE0E-6186EC1FBAD3}">
  <dimension ref="A1:B23"/>
  <sheetViews>
    <sheetView workbookViewId="0">
      <selection activeCell="B19" sqref="B19"/>
    </sheetView>
  </sheetViews>
  <sheetFormatPr baseColWidth="10" defaultColWidth="10.83203125" defaultRowHeight="15" x14ac:dyDescent="0.2"/>
  <cols>
    <col min="1" max="1" width="21" bestFit="1" customWidth="1"/>
    <col min="2" max="2" width="17.1640625" bestFit="1" customWidth="1"/>
  </cols>
  <sheetData>
    <row r="1" spans="1:2" x14ac:dyDescent="0.2">
      <c r="A1" t="s">
        <v>73</v>
      </c>
    </row>
    <row r="2" spans="1:2" x14ac:dyDescent="0.2">
      <c r="A2" t="s">
        <v>72</v>
      </c>
    </row>
    <row r="3" spans="1:2" x14ac:dyDescent="0.2">
      <c r="A3" t="s">
        <v>14</v>
      </c>
      <c r="B3" t="s">
        <v>41</v>
      </c>
    </row>
    <row r="4" spans="1:2" x14ac:dyDescent="0.2">
      <c r="A4" t="s">
        <v>1</v>
      </c>
      <c r="B4">
        <v>40</v>
      </c>
    </row>
    <row r="5" spans="1:2" x14ac:dyDescent="0.2">
      <c r="A5" t="s">
        <v>2</v>
      </c>
      <c r="B5">
        <v>30</v>
      </c>
    </row>
    <row r="6" spans="1:2" x14ac:dyDescent="0.2">
      <c r="A6" t="s">
        <v>3</v>
      </c>
      <c r="B6">
        <v>30</v>
      </c>
    </row>
    <row r="7" spans="1:2" x14ac:dyDescent="0.2">
      <c r="A7" t="s">
        <v>4</v>
      </c>
      <c r="B7">
        <v>60</v>
      </c>
    </row>
    <row r="8" spans="1:2" x14ac:dyDescent="0.2">
      <c r="A8" t="s">
        <v>5</v>
      </c>
      <c r="B8">
        <v>60</v>
      </c>
    </row>
    <row r="9" spans="1:2" x14ac:dyDescent="0.2">
      <c r="A9" t="s">
        <v>6</v>
      </c>
      <c r="B9">
        <v>50</v>
      </c>
    </row>
    <row r="10" spans="1:2" x14ac:dyDescent="0.2">
      <c r="A10" t="s">
        <v>7</v>
      </c>
      <c r="B10">
        <v>25</v>
      </c>
    </row>
    <row r="11" spans="1:2" x14ac:dyDescent="0.2">
      <c r="A11" t="s">
        <v>92</v>
      </c>
      <c r="B11">
        <v>25</v>
      </c>
    </row>
    <row r="12" spans="1:2" x14ac:dyDescent="0.2">
      <c r="A12" t="s">
        <v>93</v>
      </c>
      <c r="B12">
        <v>25</v>
      </c>
    </row>
    <row r="13" spans="1:2" x14ac:dyDescent="0.2">
      <c r="A13" t="s">
        <v>8</v>
      </c>
      <c r="B13">
        <v>25</v>
      </c>
    </row>
    <row r="14" spans="1:2" x14ac:dyDescent="0.2">
      <c r="A14" t="s">
        <v>9</v>
      </c>
      <c r="B14">
        <v>40</v>
      </c>
    </row>
    <row r="15" spans="1:2" x14ac:dyDescent="0.2">
      <c r="A15" t="s">
        <v>10</v>
      </c>
      <c r="B15">
        <v>30</v>
      </c>
    </row>
    <row r="16" spans="1:2" x14ac:dyDescent="0.2">
      <c r="A16" t="s">
        <v>96</v>
      </c>
      <c r="B16">
        <v>30</v>
      </c>
    </row>
    <row r="17" spans="1:2" x14ac:dyDescent="0.2">
      <c r="A17" t="s">
        <v>97</v>
      </c>
      <c r="B17">
        <v>30</v>
      </c>
    </row>
    <row r="18" spans="1:2" x14ac:dyDescent="0.2">
      <c r="A18" s="34" t="s">
        <v>105</v>
      </c>
      <c r="B18" s="34">
        <v>20</v>
      </c>
    </row>
    <row r="19" spans="1:2" x14ac:dyDescent="0.2">
      <c r="A19" s="34"/>
      <c r="B19" s="34"/>
    </row>
    <row r="20" spans="1:2" x14ac:dyDescent="0.2">
      <c r="A20" s="34"/>
      <c r="B20" s="34"/>
    </row>
    <row r="21" spans="1:2" x14ac:dyDescent="0.2">
      <c r="A21" s="34"/>
      <c r="B21" s="34"/>
    </row>
    <row r="22" spans="1:2" x14ac:dyDescent="0.2">
      <c r="A22" s="34"/>
      <c r="B22" s="34"/>
    </row>
    <row r="23" spans="1:2" x14ac:dyDescent="0.2">
      <c r="A23" s="34"/>
      <c r="B23" s="34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140D-15F6-46C3-90DF-3BF42CF695F9}">
  <dimension ref="A1:C93"/>
  <sheetViews>
    <sheetView topLeftCell="A57" workbookViewId="0">
      <selection activeCell="C88" sqref="C88:C93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0.5" bestFit="1" customWidth="1"/>
  </cols>
  <sheetData>
    <row r="1" spans="1:3" x14ac:dyDescent="0.2">
      <c r="A1" t="s">
        <v>100</v>
      </c>
    </row>
    <row r="2" spans="1:3" x14ac:dyDescent="0.2">
      <c r="A2" t="s">
        <v>43</v>
      </c>
    </row>
    <row r="3" spans="1:3" ht="32" x14ac:dyDescent="0.2">
      <c r="A3" t="s">
        <v>14</v>
      </c>
      <c r="B3" s="1" t="s">
        <v>0</v>
      </c>
      <c r="C3" t="s">
        <v>81</v>
      </c>
    </row>
    <row r="4" spans="1:3" x14ac:dyDescent="0.2">
      <c r="A4" t="s">
        <v>1</v>
      </c>
      <c r="B4">
        <v>1</v>
      </c>
      <c r="C4">
        <v>25.6</v>
      </c>
    </row>
    <row r="5" spans="1:3" x14ac:dyDescent="0.2">
      <c r="A5" t="s">
        <v>9</v>
      </c>
      <c r="B5">
        <v>1</v>
      </c>
      <c r="C5">
        <v>69.8</v>
      </c>
    </row>
    <row r="6" spans="1:3" x14ac:dyDescent="0.2">
      <c r="A6" t="s">
        <v>2</v>
      </c>
      <c r="B6">
        <v>1</v>
      </c>
      <c r="C6">
        <v>19.5</v>
      </c>
    </row>
    <row r="7" spans="1:3" x14ac:dyDescent="0.2">
      <c r="A7" t="s">
        <v>3</v>
      </c>
      <c r="B7">
        <v>1</v>
      </c>
      <c r="C7">
        <v>15</v>
      </c>
    </row>
    <row r="8" spans="1:3" x14ac:dyDescent="0.2">
      <c r="A8" t="s">
        <v>10</v>
      </c>
      <c r="B8">
        <v>1</v>
      </c>
      <c r="C8">
        <v>41</v>
      </c>
    </row>
    <row r="9" spans="1:3" x14ac:dyDescent="0.2">
      <c r="A9" t="s">
        <v>4</v>
      </c>
      <c r="B9">
        <v>1</v>
      </c>
      <c r="C9">
        <v>120</v>
      </c>
    </row>
    <row r="10" spans="1:3" x14ac:dyDescent="0.2">
      <c r="A10" t="s">
        <v>5</v>
      </c>
      <c r="B10">
        <v>1</v>
      </c>
      <c r="C10">
        <v>25.5</v>
      </c>
    </row>
    <row r="11" spans="1:3" x14ac:dyDescent="0.2">
      <c r="A11" t="s">
        <v>6</v>
      </c>
      <c r="B11">
        <v>1</v>
      </c>
      <c r="C11">
        <v>8.9</v>
      </c>
    </row>
    <row r="12" spans="1:3" x14ac:dyDescent="0.2">
      <c r="A12" t="s">
        <v>7</v>
      </c>
      <c r="B12">
        <v>1</v>
      </c>
      <c r="C12">
        <v>14</v>
      </c>
    </row>
    <row r="13" spans="1:3" x14ac:dyDescent="0.2">
      <c r="A13" t="s">
        <v>92</v>
      </c>
      <c r="B13">
        <v>1</v>
      </c>
      <c r="C13">
        <v>42</v>
      </c>
    </row>
    <row r="14" spans="1:3" x14ac:dyDescent="0.2">
      <c r="A14" t="s">
        <v>8</v>
      </c>
      <c r="B14">
        <v>1</v>
      </c>
      <c r="C14">
        <v>12.6</v>
      </c>
    </row>
    <row r="15" spans="1:3" x14ac:dyDescent="0.2">
      <c r="A15" t="s">
        <v>1</v>
      </c>
      <c r="B15">
        <v>2</v>
      </c>
      <c r="C15">
        <v>25.6</v>
      </c>
    </row>
    <row r="16" spans="1:3" x14ac:dyDescent="0.2">
      <c r="A16" t="s">
        <v>9</v>
      </c>
      <c r="B16">
        <v>2</v>
      </c>
      <c r="C16">
        <v>69.8</v>
      </c>
    </row>
    <row r="17" spans="1:3" x14ac:dyDescent="0.2">
      <c r="A17" t="s">
        <v>2</v>
      </c>
      <c r="B17">
        <v>2</v>
      </c>
      <c r="C17">
        <v>19.5</v>
      </c>
    </row>
    <row r="18" spans="1:3" x14ac:dyDescent="0.2">
      <c r="A18" t="s">
        <v>3</v>
      </c>
      <c r="B18">
        <v>2</v>
      </c>
      <c r="C18">
        <v>15</v>
      </c>
    </row>
    <row r="19" spans="1:3" x14ac:dyDescent="0.2">
      <c r="A19" t="s">
        <v>10</v>
      </c>
      <c r="B19">
        <v>2</v>
      </c>
      <c r="C19">
        <v>41</v>
      </c>
    </row>
    <row r="20" spans="1:3" x14ac:dyDescent="0.2">
      <c r="A20" t="s">
        <v>4</v>
      </c>
      <c r="B20">
        <v>2</v>
      </c>
      <c r="C20">
        <v>120</v>
      </c>
    </row>
    <row r="21" spans="1:3" x14ac:dyDescent="0.2">
      <c r="A21" t="s">
        <v>5</v>
      </c>
      <c r="B21">
        <v>2</v>
      </c>
      <c r="C21">
        <v>25.5</v>
      </c>
    </row>
    <row r="22" spans="1:3" x14ac:dyDescent="0.2">
      <c r="A22" t="s">
        <v>6</v>
      </c>
      <c r="B22">
        <v>2</v>
      </c>
      <c r="C22">
        <v>8.9</v>
      </c>
    </row>
    <row r="23" spans="1:3" x14ac:dyDescent="0.2">
      <c r="A23" t="s">
        <v>7</v>
      </c>
      <c r="B23">
        <v>2</v>
      </c>
      <c r="C23">
        <v>14</v>
      </c>
    </row>
    <row r="24" spans="1:3" x14ac:dyDescent="0.2">
      <c r="A24" t="s">
        <v>92</v>
      </c>
      <c r="B24">
        <v>2</v>
      </c>
      <c r="C24">
        <v>42</v>
      </c>
    </row>
    <row r="25" spans="1:3" x14ac:dyDescent="0.2">
      <c r="A25" t="s">
        <v>8</v>
      </c>
      <c r="B25">
        <v>2</v>
      </c>
      <c r="C25">
        <v>12.6</v>
      </c>
    </row>
    <row r="26" spans="1:3" x14ac:dyDescent="0.2">
      <c r="A26" t="s">
        <v>1</v>
      </c>
      <c r="B26">
        <v>3</v>
      </c>
      <c r="C26">
        <v>25.6</v>
      </c>
    </row>
    <row r="27" spans="1:3" x14ac:dyDescent="0.2">
      <c r="A27" t="s">
        <v>9</v>
      </c>
      <c r="B27">
        <v>3</v>
      </c>
      <c r="C27">
        <v>65.900000000000006</v>
      </c>
    </row>
    <row r="28" spans="1:3" x14ac:dyDescent="0.2">
      <c r="A28" t="s">
        <v>2</v>
      </c>
      <c r="B28">
        <v>3</v>
      </c>
      <c r="C28">
        <v>19.5</v>
      </c>
    </row>
    <row r="29" spans="1:3" x14ac:dyDescent="0.2">
      <c r="A29" t="s">
        <v>3</v>
      </c>
      <c r="B29">
        <v>3</v>
      </c>
      <c r="C29">
        <v>15</v>
      </c>
    </row>
    <row r="30" spans="1:3" x14ac:dyDescent="0.2">
      <c r="A30" t="s">
        <v>10</v>
      </c>
      <c r="B30">
        <v>3</v>
      </c>
      <c r="C30">
        <v>38.200000000000003</v>
      </c>
    </row>
    <row r="31" spans="1:3" x14ac:dyDescent="0.2">
      <c r="A31" t="s">
        <v>4</v>
      </c>
      <c r="B31">
        <v>3</v>
      </c>
      <c r="C31">
        <v>115</v>
      </c>
    </row>
    <row r="32" spans="1:3" x14ac:dyDescent="0.2">
      <c r="A32" t="s">
        <v>5</v>
      </c>
      <c r="B32">
        <v>3</v>
      </c>
      <c r="C32">
        <v>25.5</v>
      </c>
    </row>
    <row r="33" spans="1:3" x14ac:dyDescent="0.2">
      <c r="A33" t="s">
        <v>6</v>
      </c>
      <c r="B33">
        <v>3</v>
      </c>
      <c r="C33">
        <v>8.1999999999999993</v>
      </c>
    </row>
    <row r="34" spans="1:3" x14ac:dyDescent="0.2">
      <c r="A34" t="s">
        <v>7</v>
      </c>
      <c r="B34">
        <v>3</v>
      </c>
      <c r="C34">
        <v>14</v>
      </c>
    </row>
    <row r="35" spans="1:3" x14ac:dyDescent="0.2">
      <c r="A35" t="s">
        <v>92</v>
      </c>
      <c r="B35">
        <v>3</v>
      </c>
      <c r="C35">
        <v>31</v>
      </c>
    </row>
    <row r="36" spans="1:3" x14ac:dyDescent="0.2">
      <c r="A36" t="s">
        <v>8</v>
      </c>
      <c r="B36">
        <v>3</v>
      </c>
      <c r="C36">
        <v>10.8</v>
      </c>
    </row>
    <row r="37" spans="1:3" x14ac:dyDescent="0.2">
      <c r="A37" t="s">
        <v>1</v>
      </c>
      <c r="B37">
        <v>4</v>
      </c>
      <c r="C37">
        <v>25.6</v>
      </c>
    </row>
    <row r="38" spans="1:3" x14ac:dyDescent="0.2">
      <c r="A38" t="s">
        <v>9</v>
      </c>
      <c r="B38">
        <v>4</v>
      </c>
      <c r="C38">
        <v>65.900000000000006</v>
      </c>
    </row>
    <row r="39" spans="1:3" x14ac:dyDescent="0.2">
      <c r="A39" t="s">
        <v>2</v>
      </c>
      <c r="B39">
        <v>4</v>
      </c>
      <c r="C39">
        <v>19.5</v>
      </c>
    </row>
    <row r="40" spans="1:3" x14ac:dyDescent="0.2">
      <c r="A40" t="s">
        <v>3</v>
      </c>
      <c r="B40">
        <v>4</v>
      </c>
      <c r="C40">
        <v>15</v>
      </c>
    </row>
    <row r="41" spans="1:3" x14ac:dyDescent="0.2">
      <c r="A41" t="s">
        <v>10</v>
      </c>
      <c r="B41">
        <v>4</v>
      </c>
      <c r="C41">
        <v>38.200000000000003</v>
      </c>
    </row>
    <row r="42" spans="1:3" x14ac:dyDescent="0.2">
      <c r="A42" t="s">
        <v>4</v>
      </c>
      <c r="B42">
        <v>4</v>
      </c>
      <c r="C42">
        <v>115</v>
      </c>
    </row>
    <row r="43" spans="1:3" x14ac:dyDescent="0.2">
      <c r="A43" t="s">
        <v>5</v>
      </c>
      <c r="B43">
        <v>4</v>
      </c>
      <c r="C43">
        <v>25.5</v>
      </c>
    </row>
    <row r="44" spans="1:3" x14ac:dyDescent="0.2">
      <c r="A44" t="s">
        <v>6</v>
      </c>
      <c r="B44">
        <v>4</v>
      </c>
      <c r="C44">
        <v>8.1999999999999993</v>
      </c>
    </row>
    <row r="45" spans="1:3" x14ac:dyDescent="0.2">
      <c r="A45" t="s">
        <v>7</v>
      </c>
      <c r="B45">
        <v>4</v>
      </c>
      <c r="C45">
        <v>14</v>
      </c>
    </row>
    <row r="46" spans="1:3" x14ac:dyDescent="0.2">
      <c r="A46" t="s">
        <v>92</v>
      </c>
      <c r="B46">
        <v>4</v>
      </c>
      <c r="C46">
        <v>31</v>
      </c>
    </row>
    <row r="47" spans="1:3" x14ac:dyDescent="0.2">
      <c r="A47" t="s">
        <v>8</v>
      </c>
      <c r="B47">
        <v>4</v>
      </c>
      <c r="C47">
        <v>10.8</v>
      </c>
    </row>
    <row r="48" spans="1:3" x14ac:dyDescent="0.2">
      <c r="A48" t="s">
        <v>1</v>
      </c>
      <c r="B48">
        <v>5</v>
      </c>
      <c r="C48">
        <v>25.6</v>
      </c>
    </row>
    <row r="49" spans="1:3" x14ac:dyDescent="0.2">
      <c r="A49" t="s">
        <v>9</v>
      </c>
      <c r="B49">
        <v>5</v>
      </c>
      <c r="C49">
        <v>63.9</v>
      </c>
    </row>
    <row r="50" spans="1:3" x14ac:dyDescent="0.2">
      <c r="A50" t="s">
        <v>2</v>
      </c>
      <c r="B50">
        <v>5</v>
      </c>
      <c r="C50">
        <v>19.5</v>
      </c>
    </row>
    <row r="51" spans="1:3" x14ac:dyDescent="0.2">
      <c r="A51" t="s">
        <v>3</v>
      </c>
      <c r="B51">
        <v>5</v>
      </c>
      <c r="C51">
        <v>15</v>
      </c>
    </row>
    <row r="52" spans="1:3" x14ac:dyDescent="0.2">
      <c r="A52" t="s">
        <v>10</v>
      </c>
      <c r="B52">
        <v>5</v>
      </c>
      <c r="C52">
        <v>35</v>
      </c>
    </row>
    <row r="53" spans="1:3" x14ac:dyDescent="0.2">
      <c r="A53" t="s">
        <v>4</v>
      </c>
      <c r="B53">
        <v>5</v>
      </c>
      <c r="C53">
        <v>108</v>
      </c>
    </row>
    <row r="54" spans="1:3" x14ac:dyDescent="0.2">
      <c r="A54" t="s">
        <v>5</v>
      </c>
      <c r="B54">
        <v>5</v>
      </c>
      <c r="C54">
        <v>25.5</v>
      </c>
    </row>
    <row r="55" spans="1:3" x14ac:dyDescent="0.2">
      <c r="A55" t="s">
        <v>6</v>
      </c>
      <c r="B55">
        <v>5</v>
      </c>
      <c r="C55">
        <v>8.1999999999999993</v>
      </c>
    </row>
    <row r="56" spans="1:3" x14ac:dyDescent="0.2">
      <c r="A56" t="s">
        <v>7</v>
      </c>
      <c r="B56">
        <v>5</v>
      </c>
      <c r="C56">
        <v>13</v>
      </c>
    </row>
    <row r="57" spans="1:3" x14ac:dyDescent="0.2">
      <c r="A57" t="s">
        <v>92</v>
      </c>
      <c r="B57">
        <v>5</v>
      </c>
      <c r="C57">
        <v>29</v>
      </c>
    </row>
    <row r="58" spans="1:3" x14ac:dyDescent="0.2">
      <c r="A58" t="s">
        <v>8</v>
      </c>
      <c r="B58">
        <v>5</v>
      </c>
      <c r="C58">
        <v>10</v>
      </c>
    </row>
    <row r="59" spans="1:3" x14ac:dyDescent="0.2">
      <c r="A59" t="s">
        <v>1</v>
      </c>
      <c r="B59">
        <v>6</v>
      </c>
      <c r="C59">
        <v>25.6</v>
      </c>
    </row>
    <row r="60" spans="1:3" x14ac:dyDescent="0.2">
      <c r="A60" t="s">
        <v>9</v>
      </c>
      <c r="B60">
        <v>6</v>
      </c>
      <c r="C60">
        <v>63.9</v>
      </c>
    </row>
    <row r="61" spans="1:3" x14ac:dyDescent="0.2">
      <c r="A61" t="s">
        <v>2</v>
      </c>
      <c r="B61">
        <v>6</v>
      </c>
      <c r="C61">
        <v>19.5</v>
      </c>
    </row>
    <row r="62" spans="1:3" x14ac:dyDescent="0.2">
      <c r="A62" t="s">
        <v>3</v>
      </c>
      <c r="B62">
        <v>6</v>
      </c>
      <c r="C62">
        <v>15</v>
      </c>
    </row>
    <row r="63" spans="1:3" x14ac:dyDescent="0.2">
      <c r="A63" t="s">
        <v>10</v>
      </c>
      <c r="B63">
        <v>6</v>
      </c>
      <c r="C63">
        <v>35</v>
      </c>
    </row>
    <row r="64" spans="1:3" x14ac:dyDescent="0.2">
      <c r="A64" t="s">
        <v>4</v>
      </c>
      <c r="B64">
        <v>6</v>
      </c>
      <c r="C64">
        <v>108</v>
      </c>
    </row>
    <row r="65" spans="1:3" x14ac:dyDescent="0.2">
      <c r="A65" t="s">
        <v>5</v>
      </c>
      <c r="B65">
        <v>6</v>
      </c>
      <c r="C65">
        <v>25.5</v>
      </c>
    </row>
    <row r="66" spans="1:3" x14ac:dyDescent="0.2">
      <c r="A66" t="s">
        <v>6</v>
      </c>
      <c r="B66">
        <v>6</v>
      </c>
      <c r="C66">
        <v>8.1999999999999993</v>
      </c>
    </row>
    <row r="67" spans="1:3" x14ac:dyDescent="0.2">
      <c r="A67" t="s">
        <v>7</v>
      </c>
      <c r="B67">
        <v>6</v>
      </c>
      <c r="C67">
        <v>13</v>
      </c>
    </row>
    <row r="68" spans="1:3" x14ac:dyDescent="0.2">
      <c r="A68" t="s">
        <v>92</v>
      </c>
      <c r="B68">
        <v>6</v>
      </c>
      <c r="C68">
        <v>29</v>
      </c>
    </row>
    <row r="69" spans="1:3" x14ac:dyDescent="0.2">
      <c r="A69" t="s">
        <v>8</v>
      </c>
      <c r="B69">
        <v>6</v>
      </c>
      <c r="C69">
        <v>10</v>
      </c>
    </row>
    <row r="70" spans="1:3" x14ac:dyDescent="0.2">
      <c r="A70" t="s">
        <v>93</v>
      </c>
      <c r="B70">
        <v>1</v>
      </c>
      <c r="C70" s="32">
        <v>64.166666666666657</v>
      </c>
    </row>
    <row r="71" spans="1:3" x14ac:dyDescent="0.2">
      <c r="A71" t="s">
        <v>93</v>
      </c>
      <c r="B71">
        <v>2</v>
      </c>
      <c r="C71" s="32">
        <v>52.5</v>
      </c>
    </row>
    <row r="72" spans="1:3" x14ac:dyDescent="0.2">
      <c r="A72" t="s">
        <v>93</v>
      </c>
      <c r="B72">
        <v>3</v>
      </c>
      <c r="C72" s="32">
        <v>38.44</v>
      </c>
    </row>
    <row r="73" spans="1:3" x14ac:dyDescent="0.2">
      <c r="A73" t="s">
        <v>93</v>
      </c>
      <c r="B73">
        <v>4</v>
      </c>
      <c r="C73" s="32">
        <v>37.888888888888893</v>
      </c>
    </row>
    <row r="74" spans="1:3" x14ac:dyDescent="0.2">
      <c r="A74" t="s">
        <v>93</v>
      </c>
      <c r="B74">
        <v>5</v>
      </c>
      <c r="C74" s="32">
        <v>34.799999999999997</v>
      </c>
    </row>
    <row r="75" spans="1:3" x14ac:dyDescent="0.2">
      <c r="A75" t="s">
        <v>93</v>
      </c>
      <c r="B75">
        <v>6</v>
      </c>
      <c r="C75" s="32">
        <v>34.34210526315789</v>
      </c>
    </row>
    <row r="76" spans="1:3" x14ac:dyDescent="0.2">
      <c r="A76" t="s">
        <v>96</v>
      </c>
      <c r="B76">
        <v>1</v>
      </c>
      <c r="C76">
        <v>19.5</v>
      </c>
    </row>
    <row r="77" spans="1:3" x14ac:dyDescent="0.2">
      <c r="A77" t="s">
        <v>97</v>
      </c>
      <c r="B77">
        <v>1</v>
      </c>
      <c r="C77">
        <v>15</v>
      </c>
    </row>
    <row r="78" spans="1:3" x14ac:dyDescent="0.2">
      <c r="A78" t="s">
        <v>96</v>
      </c>
      <c r="B78">
        <v>2</v>
      </c>
      <c r="C78">
        <v>19.5</v>
      </c>
    </row>
    <row r="79" spans="1:3" x14ac:dyDescent="0.2">
      <c r="A79" t="s">
        <v>97</v>
      </c>
      <c r="B79">
        <v>2</v>
      </c>
      <c r="C79">
        <v>15</v>
      </c>
    </row>
    <row r="80" spans="1:3" x14ac:dyDescent="0.2">
      <c r="A80" t="s">
        <v>96</v>
      </c>
      <c r="B80">
        <v>3</v>
      </c>
      <c r="C80">
        <v>19.5</v>
      </c>
    </row>
    <row r="81" spans="1:3" x14ac:dyDescent="0.2">
      <c r="A81" t="s">
        <v>97</v>
      </c>
      <c r="B81">
        <v>3</v>
      </c>
      <c r="C81">
        <v>15</v>
      </c>
    </row>
    <row r="82" spans="1:3" x14ac:dyDescent="0.2">
      <c r="A82" t="s">
        <v>96</v>
      </c>
      <c r="B82">
        <v>4</v>
      </c>
      <c r="C82">
        <v>19.5</v>
      </c>
    </row>
    <row r="83" spans="1:3" x14ac:dyDescent="0.2">
      <c r="A83" t="s">
        <v>97</v>
      </c>
      <c r="B83">
        <v>4</v>
      </c>
      <c r="C83">
        <v>15</v>
      </c>
    </row>
    <row r="84" spans="1:3" x14ac:dyDescent="0.2">
      <c r="A84" t="s">
        <v>96</v>
      </c>
      <c r="B84">
        <v>5</v>
      </c>
      <c r="C84">
        <v>19.5</v>
      </c>
    </row>
    <row r="85" spans="1:3" x14ac:dyDescent="0.2">
      <c r="A85" t="s">
        <v>97</v>
      </c>
      <c r="B85">
        <v>5</v>
      </c>
      <c r="C85">
        <v>15</v>
      </c>
    </row>
    <row r="86" spans="1:3" x14ac:dyDescent="0.2">
      <c r="A86" t="s">
        <v>96</v>
      </c>
      <c r="B86">
        <v>6</v>
      </c>
      <c r="C86">
        <v>19.5</v>
      </c>
    </row>
    <row r="87" spans="1:3" x14ac:dyDescent="0.2">
      <c r="A87" t="s">
        <v>97</v>
      </c>
      <c r="B87">
        <v>6</v>
      </c>
      <c r="C87">
        <v>15</v>
      </c>
    </row>
    <row r="88" spans="1:3" x14ac:dyDescent="0.2">
      <c r="A88" t="s">
        <v>105</v>
      </c>
      <c r="B88">
        <v>1</v>
      </c>
      <c r="C88">
        <v>66.7</v>
      </c>
    </row>
    <row r="89" spans="1:3" x14ac:dyDescent="0.2">
      <c r="A89" t="s">
        <v>105</v>
      </c>
      <c r="B89">
        <v>2</v>
      </c>
      <c r="C89">
        <v>66.7</v>
      </c>
    </row>
    <row r="90" spans="1:3" x14ac:dyDescent="0.2">
      <c r="A90" t="s">
        <v>105</v>
      </c>
      <c r="B90">
        <v>3</v>
      </c>
      <c r="C90">
        <v>46.4</v>
      </c>
    </row>
    <row r="91" spans="1:3" x14ac:dyDescent="0.2">
      <c r="A91" t="s">
        <v>105</v>
      </c>
      <c r="B91">
        <v>4</v>
      </c>
      <c r="C91">
        <v>46.4</v>
      </c>
    </row>
    <row r="92" spans="1:3" x14ac:dyDescent="0.2">
      <c r="A92" t="s">
        <v>105</v>
      </c>
      <c r="B92">
        <v>5</v>
      </c>
      <c r="C92">
        <v>43.1</v>
      </c>
    </row>
    <row r="93" spans="1:3" x14ac:dyDescent="0.2">
      <c r="A93" t="s">
        <v>105</v>
      </c>
      <c r="B93">
        <v>6</v>
      </c>
      <c r="C93">
        <v>43.1</v>
      </c>
    </row>
  </sheetData>
  <autoFilter ref="A1:C87" xr:uid="{1E2D1989-654C-4808-9318-DD8832D8C16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0E55-8A35-4D2F-9D77-EA22D2B08DB5}">
  <dimension ref="A1:B18"/>
  <sheetViews>
    <sheetView workbookViewId="0">
      <selection activeCell="B19" sqref="B19"/>
    </sheetView>
  </sheetViews>
  <sheetFormatPr baseColWidth="10" defaultRowHeight="15" x14ac:dyDescent="0.2"/>
  <cols>
    <col min="1" max="1" width="18.1640625" bestFit="1" customWidth="1"/>
    <col min="2" max="2" width="36" bestFit="1" customWidth="1"/>
  </cols>
  <sheetData>
    <row r="1" spans="1:2" x14ac:dyDescent="0.2">
      <c r="A1" t="s">
        <v>44</v>
      </c>
    </row>
    <row r="2" spans="1:2" x14ac:dyDescent="0.2">
      <c r="A2" t="s">
        <v>45</v>
      </c>
    </row>
    <row r="3" spans="1:2" x14ac:dyDescent="0.2">
      <c r="A3" t="s">
        <v>14</v>
      </c>
      <c r="B3" t="s">
        <v>33</v>
      </c>
    </row>
    <row r="4" spans="1:2" x14ac:dyDescent="0.2">
      <c r="A4" t="s">
        <v>1</v>
      </c>
      <c r="B4">
        <v>2.4</v>
      </c>
    </row>
    <row r="5" spans="1:2" x14ac:dyDescent="0.2">
      <c r="A5" t="s">
        <v>9</v>
      </c>
      <c r="B5">
        <v>7.3</v>
      </c>
    </row>
    <row r="6" spans="1:2" x14ac:dyDescent="0.2">
      <c r="A6" t="s">
        <v>2</v>
      </c>
      <c r="B6">
        <v>2.31</v>
      </c>
    </row>
    <row r="7" spans="1:2" x14ac:dyDescent="0.2">
      <c r="A7" t="s">
        <v>3</v>
      </c>
      <c r="B7">
        <v>2.31</v>
      </c>
    </row>
    <row r="8" spans="1:2" x14ac:dyDescent="0.2">
      <c r="A8" t="s">
        <v>10</v>
      </c>
      <c r="B8">
        <v>2.9</v>
      </c>
    </row>
    <row r="9" spans="1:2" x14ac:dyDescent="0.2">
      <c r="A9" t="s">
        <v>4</v>
      </c>
      <c r="B9">
        <v>7.5</v>
      </c>
    </row>
    <row r="10" spans="1:2" x14ac:dyDescent="0.2">
      <c r="A10" t="s">
        <v>5</v>
      </c>
      <c r="B10">
        <v>0.32</v>
      </c>
    </row>
    <row r="11" spans="1:2" x14ac:dyDescent="0.2">
      <c r="A11" t="s">
        <v>6</v>
      </c>
      <c r="B11">
        <v>0</v>
      </c>
    </row>
    <row r="12" spans="1:2" x14ac:dyDescent="0.2">
      <c r="A12" t="s">
        <v>7</v>
      </c>
      <c r="B12">
        <v>0.18</v>
      </c>
    </row>
    <row r="13" spans="1:2" x14ac:dyDescent="0.2">
      <c r="A13" t="s">
        <v>92</v>
      </c>
      <c r="B13">
        <v>0.39</v>
      </c>
    </row>
    <row r="14" spans="1:2" x14ac:dyDescent="0.2">
      <c r="A14" t="s">
        <v>93</v>
      </c>
      <c r="B14">
        <v>0.39</v>
      </c>
    </row>
    <row r="15" spans="1:2" x14ac:dyDescent="0.2">
      <c r="A15" t="s">
        <v>8</v>
      </c>
      <c r="B15">
        <v>0</v>
      </c>
    </row>
    <row r="16" spans="1:2" x14ac:dyDescent="0.2">
      <c r="A16" t="s">
        <v>96</v>
      </c>
      <c r="B16">
        <v>2.31</v>
      </c>
    </row>
    <row r="17" spans="1:2" x14ac:dyDescent="0.2">
      <c r="A17" t="s">
        <v>97</v>
      </c>
      <c r="B17">
        <v>2.31</v>
      </c>
    </row>
    <row r="18" spans="1:2" x14ac:dyDescent="0.2">
      <c r="A18" t="s">
        <v>105</v>
      </c>
      <c r="B18">
        <v>1.04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9535-8217-4FDD-9775-08DFF4D5C579}">
  <dimension ref="A1:C75"/>
  <sheetViews>
    <sheetView workbookViewId="0">
      <selection activeCell="C4" sqref="C4"/>
    </sheetView>
  </sheetViews>
  <sheetFormatPr baseColWidth="10" defaultColWidth="10.6640625" defaultRowHeight="15" x14ac:dyDescent="0.2"/>
  <cols>
    <col min="1" max="1" width="18.1640625" bestFit="1" customWidth="1"/>
    <col min="2" max="2" width="5.83203125" bestFit="1" customWidth="1"/>
    <col min="3" max="3" width="30.33203125" bestFit="1" customWidth="1"/>
  </cols>
  <sheetData>
    <row r="1" spans="1:3" x14ac:dyDescent="0.2">
      <c r="A1" t="s">
        <v>46</v>
      </c>
    </row>
    <row r="2" spans="1:3" x14ac:dyDescent="0.2">
      <c r="A2" t="s">
        <v>47</v>
      </c>
    </row>
    <row r="3" spans="1:3" x14ac:dyDescent="0.2">
      <c r="A3" t="s">
        <v>14</v>
      </c>
      <c r="B3" t="s">
        <v>0</v>
      </c>
      <c r="C3" t="s">
        <v>31</v>
      </c>
    </row>
    <row r="4" spans="1:3" x14ac:dyDescent="0.2">
      <c r="A4" t="s">
        <v>1</v>
      </c>
      <c r="B4">
        <v>1</v>
      </c>
      <c r="C4">
        <v>2.3852185361603966</v>
      </c>
    </row>
    <row r="5" spans="1:3" x14ac:dyDescent="0.2">
      <c r="A5" t="s">
        <v>9</v>
      </c>
      <c r="B5">
        <v>1</v>
      </c>
      <c r="C5">
        <v>2.3852185361603966</v>
      </c>
    </row>
    <row r="6" spans="1:3" x14ac:dyDescent="0.2">
      <c r="A6" t="s">
        <v>2</v>
      </c>
      <c r="B6">
        <v>1</v>
      </c>
      <c r="C6">
        <v>8.0455904252016524</v>
      </c>
    </row>
    <row r="7" spans="1:3" x14ac:dyDescent="0.2">
      <c r="A7" t="s">
        <v>3</v>
      </c>
      <c r="B7">
        <v>1</v>
      </c>
      <c r="C7">
        <v>8.0455904252016524</v>
      </c>
    </row>
    <row r="8" spans="1:3" x14ac:dyDescent="0.2">
      <c r="A8" t="s">
        <v>10</v>
      </c>
      <c r="B8">
        <v>1</v>
      </c>
      <c r="C8">
        <v>8.0455904252016524</v>
      </c>
    </row>
    <row r="9" spans="1:3" x14ac:dyDescent="0.2">
      <c r="A9" t="s">
        <v>4</v>
      </c>
      <c r="B9">
        <v>1</v>
      </c>
      <c r="C9">
        <v>1.0404</v>
      </c>
    </row>
    <row r="10" spans="1:3" x14ac:dyDescent="0.2">
      <c r="A10" t="s">
        <v>5</v>
      </c>
      <c r="B10">
        <v>1</v>
      </c>
      <c r="C10">
        <v>0</v>
      </c>
    </row>
    <row r="11" spans="1:3" x14ac:dyDescent="0.2">
      <c r="A11" t="s">
        <v>6</v>
      </c>
      <c r="B11">
        <v>1</v>
      </c>
      <c r="C11">
        <v>0</v>
      </c>
    </row>
    <row r="12" spans="1:3" x14ac:dyDescent="0.2">
      <c r="A12" t="s">
        <v>7</v>
      </c>
      <c r="B12">
        <v>1</v>
      </c>
      <c r="C12">
        <v>0</v>
      </c>
    </row>
    <row r="13" spans="1:3" x14ac:dyDescent="0.2">
      <c r="A13" t="s">
        <v>92</v>
      </c>
      <c r="B13">
        <v>1</v>
      </c>
      <c r="C13">
        <v>0</v>
      </c>
    </row>
    <row r="14" spans="1:3" x14ac:dyDescent="0.2">
      <c r="A14" t="s">
        <v>8</v>
      </c>
      <c r="B14">
        <v>1</v>
      </c>
      <c r="C14">
        <v>0</v>
      </c>
    </row>
    <row r="15" spans="1:3" x14ac:dyDescent="0.2">
      <c r="A15" t="s">
        <v>1</v>
      </c>
      <c r="B15">
        <v>2</v>
      </c>
      <c r="C15">
        <v>2.8501025506971391</v>
      </c>
    </row>
    <row r="16" spans="1:3" x14ac:dyDescent="0.2">
      <c r="A16" t="s">
        <v>9</v>
      </c>
      <c r="B16">
        <v>2</v>
      </c>
      <c r="C16">
        <v>2.8501025506971391</v>
      </c>
    </row>
    <row r="17" spans="1:3" x14ac:dyDescent="0.2">
      <c r="A17" t="s">
        <v>2</v>
      </c>
      <c r="B17">
        <v>2</v>
      </c>
      <c r="C17">
        <v>8.7045482099218034</v>
      </c>
    </row>
    <row r="18" spans="1:3" x14ac:dyDescent="0.2">
      <c r="A18" t="s">
        <v>3</v>
      </c>
      <c r="B18">
        <v>2</v>
      </c>
      <c r="C18">
        <v>8.7045482099218034</v>
      </c>
    </row>
    <row r="19" spans="1:3" x14ac:dyDescent="0.2">
      <c r="A19" t="s">
        <v>10</v>
      </c>
      <c r="B19">
        <v>2</v>
      </c>
      <c r="C19">
        <v>8.7045482099218034</v>
      </c>
    </row>
    <row r="20" spans="1:3" x14ac:dyDescent="0.2">
      <c r="A20" t="s">
        <v>4</v>
      </c>
      <c r="B20">
        <v>2</v>
      </c>
      <c r="C20">
        <v>1.0612079999999999</v>
      </c>
    </row>
    <row r="21" spans="1:3" x14ac:dyDescent="0.2">
      <c r="A21" t="s">
        <v>5</v>
      </c>
      <c r="B21">
        <v>2</v>
      </c>
      <c r="C21">
        <v>0</v>
      </c>
    </row>
    <row r="22" spans="1:3" x14ac:dyDescent="0.2">
      <c r="A22" t="s">
        <v>6</v>
      </c>
      <c r="B22">
        <v>2</v>
      </c>
      <c r="C22">
        <v>0</v>
      </c>
    </row>
    <row r="23" spans="1:3" x14ac:dyDescent="0.2">
      <c r="A23" t="s">
        <v>7</v>
      </c>
      <c r="B23">
        <v>2</v>
      </c>
      <c r="C23">
        <v>0</v>
      </c>
    </row>
    <row r="24" spans="1:3" x14ac:dyDescent="0.2">
      <c r="A24" t="s">
        <v>92</v>
      </c>
      <c r="B24">
        <v>2</v>
      </c>
      <c r="C24">
        <v>0</v>
      </c>
    </row>
    <row r="25" spans="1:3" x14ac:dyDescent="0.2">
      <c r="A25" t="s">
        <v>8</v>
      </c>
      <c r="B25">
        <v>2</v>
      </c>
      <c r="C25">
        <v>0</v>
      </c>
    </row>
    <row r="26" spans="1:3" x14ac:dyDescent="0.2">
      <c r="A26" t="s">
        <v>1</v>
      </c>
      <c r="B26">
        <v>3</v>
      </c>
      <c r="C26">
        <v>3.420491466266518</v>
      </c>
    </row>
    <row r="27" spans="1:3" x14ac:dyDescent="0.2">
      <c r="A27" t="s">
        <v>9</v>
      </c>
      <c r="B27">
        <v>3</v>
      </c>
      <c r="C27">
        <v>3.420491466266518</v>
      </c>
    </row>
    <row r="28" spans="1:3" x14ac:dyDescent="0.2">
      <c r="A28" t="s">
        <v>2</v>
      </c>
      <c r="B28">
        <v>3</v>
      </c>
      <c r="C28">
        <v>9.4661940765841024</v>
      </c>
    </row>
    <row r="29" spans="1:3" x14ac:dyDescent="0.2">
      <c r="A29" t="s">
        <v>3</v>
      </c>
      <c r="B29">
        <v>3</v>
      </c>
      <c r="C29">
        <v>9.4661940765841024</v>
      </c>
    </row>
    <row r="30" spans="1:3" x14ac:dyDescent="0.2">
      <c r="A30" t="s">
        <v>10</v>
      </c>
      <c r="B30">
        <v>3</v>
      </c>
      <c r="C30">
        <v>9.4661940765841024</v>
      </c>
    </row>
    <row r="31" spans="1:3" x14ac:dyDescent="0.2">
      <c r="A31" t="s">
        <v>4</v>
      </c>
      <c r="B31">
        <v>3</v>
      </c>
      <c r="C31">
        <v>1.08243216</v>
      </c>
    </row>
    <row r="32" spans="1:3" x14ac:dyDescent="0.2">
      <c r="A32" t="s">
        <v>5</v>
      </c>
      <c r="B32">
        <v>3</v>
      </c>
      <c r="C32">
        <v>0</v>
      </c>
    </row>
    <row r="33" spans="1:3" x14ac:dyDescent="0.2">
      <c r="A33" t="s">
        <v>6</v>
      </c>
      <c r="B33">
        <v>3</v>
      </c>
      <c r="C33">
        <v>0</v>
      </c>
    </row>
    <row r="34" spans="1:3" x14ac:dyDescent="0.2">
      <c r="A34" t="s">
        <v>7</v>
      </c>
      <c r="B34">
        <v>3</v>
      </c>
      <c r="C34">
        <v>0</v>
      </c>
    </row>
    <row r="35" spans="1:3" x14ac:dyDescent="0.2">
      <c r="A35" t="s">
        <v>92</v>
      </c>
      <c r="B35">
        <v>3</v>
      </c>
      <c r="C35">
        <v>0</v>
      </c>
    </row>
    <row r="36" spans="1:3" x14ac:dyDescent="0.2">
      <c r="A36" t="s">
        <v>8</v>
      </c>
      <c r="B36">
        <v>3</v>
      </c>
      <c r="C36">
        <v>0</v>
      </c>
    </row>
    <row r="37" spans="1:3" x14ac:dyDescent="0.2">
      <c r="A37" t="s">
        <v>1</v>
      </c>
      <c r="B37">
        <v>4</v>
      </c>
      <c r="C37">
        <v>3.6219155298293901</v>
      </c>
    </row>
    <row r="38" spans="1:3" x14ac:dyDescent="0.2">
      <c r="A38" t="s">
        <v>9</v>
      </c>
      <c r="B38">
        <v>4</v>
      </c>
      <c r="C38">
        <v>3.6219155298293901</v>
      </c>
    </row>
    <row r="39" spans="1:3" x14ac:dyDescent="0.2">
      <c r="A39" t="s">
        <v>2</v>
      </c>
      <c r="B39">
        <v>4</v>
      </c>
      <c r="C39">
        <v>10.110006791865812</v>
      </c>
    </row>
    <row r="40" spans="1:3" x14ac:dyDescent="0.2">
      <c r="A40" t="s">
        <v>3</v>
      </c>
      <c r="B40">
        <v>4</v>
      </c>
      <c r="C40">
        <v>10.110006791865812</v>
      </c>
    </row>
    <row r="41" spans="1:3" x14ac:dyDescent="0.2">
      <c r="A41" t="s">
        <v>10</v>
      </c>
      <c r="B41">
        <v>4</v>
      </c>
      <c r="C41">
        <v>10.110006791865812</v>
      </c>
    </row>
    <row r="42" spans="1:3" x14ac:dyDescent="0.2">
      <c r="A42" t="s">
        <v>4</v>
      </c>
      <c r="B42">
        <v>4</v>
      </c>
      <c r="C42">
        <v>1.1040808032</v>
      </c>
    </row>
    <row r="43" spans="1:3" x14ac:dyDescent="0.2">
      <c r="A43" t="s">
        <v>5</v>
      </c>
      <c r="B43">
        <v>4</v>
      </c>
      <c r="C43">
        <v>0</v>
      </c>
    </row>
    <row r="44" spans="1:3" x14ac:dyDescent="0.2">
      <c r="A44" t="s">
        <v>6</v>
      </c>
      <c r="B44">
        <v>4</v>
      </c>
      <c r="C44">
        <v>0</v>
      </c>
    </row>
    <row r="45" spans="1:3" x14ac:dyDescent="0.2">
      <c r="A45" t="s">
        <v>7</v>
      </c>
      <c r="B45">
        <v>4</v>
      </c>
      <c r="C45">
        <v>0</v>
      </c>
    </row>
    <row r="46" spans="1:3" x14ac:dyDescent="0.2">
      <c r="A46" t="s">
        <v>92</v>
      </c>
      <c r="B46">
        <v>4</v>
      </c>
      <c r="C46">
        <v>0</v>
      </c>
    </row>
    <row r="47" spans="1:3" x14ac:dyDescent="0.2">
      <c r="A47" t="s">
        <v>8</v>
      </c>
      <c r="B47">
        <v>4</v>
      </c>
      <c r="C47">
        <v>0</v>
      </c>
    </row>
    <row r="48" spans="1:3" x14ac:dyDescent="0.2">
      <c r="A48" t="s">
        <v>1</v>
      </c>
      <c r="B48">
        <v>5</v>
      </c>
      <c r="C48">
        <v>3.7751822579238752</v>
      </c>
    </row>
    <row r="49" spans="1:3" x14ac:dyDescent="0.2">
      <c r="A49" t="s">
        <v>9</v>
      </c>
      <c r="B49">
        <v>5</v>
      </c>
      <c r="C49">
        <v>3.7751822579238752</v>
      </c>
    </row>
    <row r="50" spans="1:3" x14ac:dyDescent="0.2">
      <c r="A50" t="s">
        <v>2</v>
      </c>
      <c r="B50">
        <v>5</v>
      </c>
      <c r="C50">
        <v>10.450929406186267</v>
      </c>
    </row>
    <row r="51" spans="1:3" x14ac:dyDescent="0.2">
      <c r="A51" t="s">
        <v>3</v>
      </c>
      <c r="B51">
        <v>5</v>
      </c>
      <c r="C51">
        <v>10.450929406186267</v>
      </c>
    </row>
    <row r="52" spans="1:3" x14ac:dyDescent="0.2">
      <c r="A52" t="s">
        <v>10</v>
      </c>
      <c r="B52">
        <v>5</v>
      </c>
      <c r="C52">
        <v>10.450929406186267</v>
      </c>
    </row>
    <row r="53" spans="1:3" x14ac:dyDescent="0.2">
      <c r="A53" t="s">
        <v>4</v>
      </c>
      <c r="B53">
        <v>5</v>
      </c>
      <c r="C53">
        <v>1.1261624192640001</v>
      </c>
    </row>
    <row r="54" spans="1:3" x14ac:dyDescent="0.2">
      <c r="A54" t="s">
        <v>5</v>
      </c>
      <c r="B54">
        <v>5</v>
      </c>
      <c r="C54">
        <v>0</v>
      </c>
    </row>
    <row r="55" spans="1:3" x14ac:dyDescent="0.2">
      <c r="A55" t="s">
        <v>6</v>
      </c>
      <c r="B55">
        <v>5</v>
      </c>
      <c r="C55">
        <v>0</v>
      </c>
    </row>
    <row r="56" spans="1:3" x14ac:dyDescent="0.2">
      <c r="A56" t="s">
        <v>7</v>
      </c>
      <c r="B56">
        <v>5</v>
      </c>
      <c r="C56">
        <v>0</v>
      </c>
    </row>
    <row r="57" spans="1:3" x14ac:dyDescent="0.2">
      <c r="A57" t="s">
        <v>92</v>
      </c>
      <c r="B57">
        <v>5</v>
      </c>
      <c r="C57">
        <v>0</v>
      </c>
    </row>
    <row r="58" spans="1:3" x14ac:dyDescent="0.2">
      <c r="A58" t="s">
        <v>8</v>
      </c>
      <c r="B58">
        <v>5</v>
      </c>
      <c r="C58">
        <v>0</v>
      </c>
    </row>
    <row r="59" spans="1:3" x14ac:dyDescent="0.2">
      <c r="A59" t="s">
        <v>1</v>
      </c>
      <c r="B59">
        <v>6</v>
      </c>
      <c r="C59">
        <v>3.9116825229286527</v>
      </c>
    </row>
    <row r="60" spans="1:3" x14ac:dyDescent="0.2">
      <c r="A60" t="s">
        <v>9</v>
      </c>
      <c r="B60">
        <v>6</v>
      </c>
      <c r="C60">
        <v>3.9116825229286527</v>
      </c>
    </row>
    <row r="61" spans="1:3" x14ac:dyDescent="0.2">
      <c r="A61" t="s">
        <v>2</v>
      </c>
      <c r="B61">
        <v>6</v>
      </c>
      <c r="C61">
        <v>10.665160348292561</v>
      </c>
    </row>
    <row r="62" spans="1:3" x14ac:dyDescent="0.2">
      <c r="A62" t="s">
        <v>3</v>
      </c>
      <c r="B62">
        <v>6</v>
      </c>
      <c r="C62">
        <v>10.665160348292561</v>
      </c>
    </row>
    <row r="63" spans="1:3" x14ac:dyDescent="0.2">
      <c r="A63" t="s">
        <v>10</v>
      </c>
      <c r="B63">
        <v>6</v>
      </c>
      <c r="C63">
        <v>10.665160348292561</v>
      </c>
    </row>
    <row r="64" spans="1:3" x14ac:dyDescent="0.2">
      <c r="A64" t="s">
        <v>4</v>
      </c>
      <c r="B64">
        <v>6</v>
      </c>
      <c r="C64">
        <v>1.14868566764928</v>
      </c>
    </row>
    <row r="65" spans="1:3" x14ac:dyDescent="0.2">
      <c r="A65" t="s">
        <v>5</v>
      </c>
      <c r="B65">
        <v>6</v>
      </c>
      <c r="C65">
        <v>0</v>
      </c>
    </row>
    <row r="66" spans="1:3" x14ac:dyDescent="0.2">
      <c r="A66" t="s">
        <v>6</v>
      </c>
      <c r="B66">
        <v>6</v>
      </c>
      <c r="C66">
        <v>0</v>
      </c>
    </row>
    <row r="67" spans="1:3" x14ac:dyDescent="0.2">
      <c r="A67" t="s">
        <v>7</v>
      </c>
      <c r="B67">
        <v>6</v>
      </c>
      <c r="C67">
        <v>0</v>
      </c>
    </row>
    <row r="68" spans="1:3" x14ac:dyDescent="0.2">
      <c r="A68" t="s">
        <v>92</v>
      </c>
      <c r="B68">
        <v>6</v>
      </c>
      <c r="C68">
        <v>0</v>
      </c>
    </row>
    <row r="69" spans="1:3" x14ac:dyDescent="0.2">
      <c r="A69" t="s">
        <v>8</v>
      </c>
      <c r="B69">
        <v>6</v>
      </c>
      <c r="C69">
        <v>0</v>
      </c>
    </row>
    <row r="70" spans="1:3" x14ac:dyDescent="0.2">
      <c r="A70" t="s">
        <v>93</v>
      </c>
      <c r="B70">
        <v>1</v>
      </c>
      <c r="C70">
        <v>0</v>
      </c>
    </row>
    <row r="71" spans="1:3" x14ac:dyDescent="0.2">
      <c r="A71" t="s">
        <v>93</v>
      </c>
      <c r="B71">
        <v>2</v>
      </c>
      <c r="C71">
        <v>0</v>
      </c>
    </row>
    <row r="72" spans="1:3" x14ac:dyDescent="0.2">
      <c r="A72" t="s">
        <v>93</v>
      </c>
      <c r="B72">
        <v>3</v>
      </c>
      <c r="C72">
        <v>0</v>
      </c>
    </row>
    <row r="73" spans="1:3" x14ac:dyDescent="0.2">
      <c r="A73" t="s">
        <v>93</v>
      </c>
      <c r="B73">
        <v>4</v>
      </c>
      <c r="C73">
        <v>0</v>
      </c>
    </row>
    <row r="74" spans="1:3" x14ac:dyDescent="0.2">
      <c r="A74" t="s">
        <v>93</v>
      </c>
      <c r="B74">
        <v>5</v>
      </c>
      <c r="C74">
        <v>0</v>
      </c>
    </row>
    <row r="75" spans="1:3" x14ac:dyDescent="0.2">
      <c r="A75" t="s">
        <v>93</v>
      </c>
      <c r="B75">
        <v>6</v>
      </c>
      <c r="C75">
        <v>0</v>
      </c>
    </row>
  </sheetData>
  <autoFilter ref="A1:C77" xr:uid="{6B1F8AA4-01CB-49E0-A151-D37F60E106F4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7637-40B8-4C85-8CCA-D48BD2E78F57}">
  <dimension ref="A1:B9"/>
  <sheetViews>
    <sheetView workbookViewId="0">
      <selection activeCell="B11" sqref="A10:B11"/>
    </sheetView>
  </sheetViews>
  <sheetFormatPr baseColWidth="10" defaultRowHeight="15" x14ac:dyDescent="0.2"/>
  <cols>
    <col min="1" max="1" width="9.6640625" bestFit="1" customWidth="1"/>
    <col min="2" max="2" width="23.1640625" bestFit="1" customWidth="1"/>
  </cols>
  <sheetData>
    <row r="1" spans="1:2" x14ac:dyDescent="0.2">
      <c r="A1" t="s">
        <v>48</v>
      </c>
    </row>
    <row r="2" spans="1:2" x14ac:dyDescent="0.2">
      <c r="A2" t="s">
        <v>49</v>
      </c>
    </row>
    <row r="3" spans="1:2" x14ac:dyDescent="0.2">
      <c r="A3" t="s">
        <v>0</v>
      </c>
      <c r="B3" t="s">
        <v>32</v>
      </c>
    </row>
    <row r="4" spans="1:2" x14ac:dyDescent="0.2">
      <c r="A4">
        <v>1</v>
      </c>
      <c r="B4">
        <v>14.079703497822493</v>
      </c>
    </row>
    <row r="5" spans="1:2" x14ac:dyDescent="0.2">
      <c r="A5">
        <v>2</v>
      </c>
      <c r="B5">
        <v>14.079703497822493</v>
      </c>
    </row>
    <row r="6" spans="1:2" x14ac:dyDescent="0.2">
      <c r="A6">
        <v>3</v>
      </c>
      <c r="B6">
        <v>14.079703497822493</v>
      </c>
    </row>
    <row r="7" spans="1:2" x14ac:dyDescent="0.2">
      <c r="A7">
        <v>4</v>
      </c>
      <c r="B7">
        <v>14.034289327890303</v>
      </c>
    </row>
    <row r="8" spans="1:2" x14ac:dyDescent="0.2">
      <c r="A8">
        <v>5</v>
      </c>
      <c r="B8">
        <v>12.82179299472824</v>
      </c>
    </row>
    <row r="9" spans="1:2" x14ac:dyDescent="0.2">
      <c r="A9">
        <v>6</v>
      </c>
      <c r="B9">
        <v>13.316996928789825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B00D-6958-4463-84DB-BA9095D2D9BC}">
  <dimension ref="A1:C93"/>
  <sheetViews>
    <sheetView topLeftCell="A42" workbookViewId="0">
      <selection activeCell="C88" sqref="C88:C93"/>
    </sheetView>
  </sheetViews>
  <sheetFormatPr baseColWidth="10" defaultRowHeight="15" x14ac:dyDescent="0.2"/>
  <cols>
    <col min="1" max="1" width="66.1640625" bestFit="1" customWidth="1"/>
    <col min="2" max="2" width="5.83203125" bestFit="1" customWidth="1"/>
    <col min="3" max="3" width="16" bestFit="1" customWidth="1"/>
  </cols>
  <sheetData>
    <row r="1" spans="1:3" x14ac:dyDescent="0.2">
      <c r="A1" t="s">
        <v>50</v>
      </c>
    </row>
    <row r="2" spans="1:3" ht="15" customHeight="1" x14ac:dyDescent="0.2">
      <c r="A2" s="1" t="s">
        <v>100</v>
      </c>
    </row>
    <row r="3" spans="1:3" ht="32" x14ac:dyDescent="0.2">
      <c r="A3" t="s">
        <v>14</v>
      </c>
      <c r="B3" s="1" t="s">
        <v>0</v>
      </c>
      <c r="C3" t="s">
        <v>30</v>
      </c>
    </row>
    <row r="4" spans="1:3" x14ac:dyDescent="0.2">
      <c r="A4" t="s">
        <v>1</v>
      </c>
      <c r="B4">
        <v>1</v>
      </c>
      <c r="C4">
        <v>0.38</v>
      </c>
    </row>
    <row r="5" spans="1:3" x14ac:dyDescent="0.2">
      <c r="A5" t="s">
        <v>1</v>
      </c>
      <c r="B5">
        <v>2</v>
      </c>
      <c r="C5">
        <v>0.38</v>
      </c>
    </row>
    <row r="6" spans="1:3" x14ac:dyDescent="0.2">
      <c r="A6" t="s">
        <v>1</v>
      </c>
      <c r="B6">
        <v>3</v>
      </c>
      <c r="C6">
        <v>0.42</v>
      </c>
    </row>
    <row r="7" spans="1:3" x14ac:dyDescent="0.2">
      <c r="A7" t="s">
        <v>1</v>
      </c>
      <c r="B7">
        <v>4</v>
      </c>
      <c r="C7">
        <v>0.42</v>
      </c>
    </row>
    <row r="8" spans="1:3" x14ac:dyDescent="0.2">
      <c r="A8" t="s">
        <v>1</v>
      </c>
      <c r="B8">
        <v>5</v>
      </c>
      <c r="C8">
        <v>0.43</v>
      </c>
    </row>
    <row r="9" spans="1:3" x14ac:dyDescent="0.2">
      <c r="A9" t="s">
        <v>1</v>
      </c>
      <c r="B9">
        <v>6</v>
      </c>
      <c r="C9">
        <v>0.43</v>
      </c>
    </row>
    <row r="10" spans="1:3" x14ac:dyDescent="0.2">
      <c r="A10" t="s">
        <v>9</v>
      </c>
      <c r="B10">
        <v>1</v>
      </c>
      <c r="C10">
        <v>0.37</v>
      </c>
    </row>
    <row r="11" spans="1:3" x14ac:dyDescent="0.2">
      <c r="A11" t="s">
        <v>9</v>
      </c>
      <c r="B11">
        <v>2</v>
      </c>
      <c r="C11">
        <v>0.37</v>
      </c>
    </row>
    <row r="12" spans="1:3" x14ac:dyDescent="0.2">
      <c r="A12" t="s">
        <v>9</v>
      </c>
      <c r="B12">
        <v>3</v>
      </c>
      <c r="C12">
        <v>0.39</v>
      </c>
    </row>
    <row r="13" spans="1:3" x14ac:dyDescent="0.2">
      <c r="A13" t="s">
        <v>9</v>
      </c>
      <c r="B13">
        <v>4</v>
      </c>
      <c r="C13">
        <v>0.39</v>
      </c>
    </row>
    <row r="14" spans="1:3" x14ac:dyDescent="0.2">
      <c r="A14" t="s">
        <v>9</v>
      </c>
      <c r="B14">
        <v>5</v>
      </c>
      <c r="C14">
        <v>0.4</v>
      </c>
    </row>
    <row r="15" spans="1:3" x14ac:dyDescent="0.2">
      <c r="A15" t="s">
        <v>9</v>
      </c>
      <c r="B15">
        <v>6</v>
      </c>
      <c r="C15">
        <v>0.4</v>
      </c>
    </row>
    <row r="16" spans="1:3" x14ac:dyDescent="0.2">
      <c r="A16" t="s">
        <v>3</v>
      </c>
      <c r="B16">
        <v>1</v>
      </c>
      <c r="C16">
        <v>0.56999999999999995</v>
      </c>
    </row>
    <row r="17" spans="1:3" x14ac:dyDescent="0.2">
      <c r="A17" t="s">
        <v>3</v>
      </c>
      <c r="B17">
        <v>2</v>
      </c>
      <c r="C17">
        <v>0.56999999999999995</v>
      </c>
    </row>
    <row r="18" spans="1:3" x14ac:dyDescent="0.2">
      <c r="A18" t="s">
        <v>3</v>
      </c>
      <c r="B18">
        <v>3</v>
      </c>
      <c r="C18">
        <v>0.57999999999999996</v>
      </c>
    </row>
    <row r="19" spans="1:3" x14ac:dyDescent="0.2">
      <c r="A19" t="s">
        <v>3</v>
      </c>
      <c r="B19">
        <v>4</v>
      </c>
      <c r="C19">
        <v>0.57999999999999996</v>
      </c>
    </row>
    <row r="20" spans="1:3" x14ac:dyDescent="0.2">
      <c r="A20" t="s">
        <v>3</v>
      </c>
      <c r="B20">
        <v>5</v>
      </c>
      <c r="C20">
        <v>0.59</v>
      </c>
    </row>
    <row r="21" spans="1:3" x14ac:dyDescent="0.2">
      <c r="A21" t="s">
        <v>3</v>
      </c>
      <c r="B21">
        <v>6</v>
      </c>
      <c r="C21">
        <v>0.59</v>
      </c>
    </row>
    <row r="22" spans="1:3" x14ac:dyDescent="0.2">
      <c r="A22" t="s">
        <v>10</v>
      </c>
      <c r="B22">
        <v>1</v>
      </c>
      <c r="C22">
        <v>0.43</v>
      </c>
    </row>
    <row r="23" spans="1:3" x14ac:dyDescent="0.2">
      <c r="A23" t="s">
        <v>10</v>
      </c>
      <c r="B23">
        <v>2</v>
      </c>
      <c r="C23">
        <v>0.43</v>
      </c>
    </row>
    <row r="24" spans="1:3" x14ac:dyDescent="0.2">
      <c r="A24" t="s">
        <v>10</v>
      </c>
      <c r="B24">
        <v>3</v>
      </c>
      <c r="C24">
        <v>0.46</v>
      </c>
    </row>
    <row r="25" spans="1:3" x14ac:dyDescent="0.2">
      <c r="A25" t="s">
        <v>10</v>
      </c>
      <c r="B25">
        <v>4</v>
      </c>
      <c r="C25">
        <v>0.46</v>
      </c>
    </row>
    <row r="26" spans="1:3" x14ac:dyDescent="0.2">
      <c r="A26" t="s">
        <v>10</v>
      </c>
      <c r="B26">
        <v>5</v>
      </c>
      <c r="C26">
        <v>0.48</v>
      </c>
    </row>
    <row r="27" spans="1:3" x14ac:dyDescent="0.2">
      <c r="A27" t="s">
        <v>10</v>
      </c>
      <c r="B27">
        <v>6</v>
      </c>
      <c r="C27">
        <v>0.48</v>
      </c>
    </row>
    <row r="28" spans="1:3" x14ac:dyDescent="0.2">
      <c r="A28" t="s">
        <v>2</v>
      </c>
      <c r="B28">
        <v>1</v>
      </c>
      <c r="C28">
        <v>0.4</v>
      </c>
    </row>
    <row r="29" spans="1:3" x14ac:dyDescent="0.2">
      <c r="A29" t="s">
        <v>2</v>
      </c>
      <c r="B29">
        <v>2</v>
      </c>
      <c r="C29">
        <v>0.40300000000000002</v>
      </c>
    </row>
    <row r="30" spans="1:3" x14ac:dyDescent="0.2">
      <c r="A30" t="s">
        <v>2</v>
      </c>
      <c r="B30">
        <v>3</v>
      </c>
      <c r="C30">
        <v>0.40500000000000003</v>
      </c>
    </row>
    <row r="31" spans="1:3" x14ac:dyDescent="0.2">
      <c r="A31" t="s">
        <v>2</v>
      </c>
      <c r="B31">
        <v>4</v>
      </c>
      <c r="C31">
        <v>0.40799999999999997</v>
      </c>
    </row>
    <row r="32" spans="1:3" x14ac:dyDescent="0.2">
      <c r="A32" t="s">
        <v>2</v>
      </c>
      <c r="B32">
        <v>5</v>
      </c>
      <c r="C32">
        <v>0.41</v>
      </c>
    </row>
    <row r="33" spans="1:3" x14ac:dyDescent="0.2">
      <c r="A33" t="s">
        <v>2</v>
      </c>
      <c r="B33">
        <v>6</v>
      </c>
      <c r="C33">
        <v>0.41299999999999998</v>
      </c>
    </row>
    <row r="34" spans="1:3" x14ac:dyDescent="0.2">
      <c r="A34" t="s">
        <v>5</v>
      </c>
      <c r="B34">
        <v>1</v>
      </c>
      <c r="C34">
        <v>1</v>
      </c>
    </row>
    <row r="35" spans="1:3" x14ac:dyDescent="0.2">
      <c r="A35" t="s">
        <v>5</v>
      </c>
      <c r="B35">
        <v>2</v>
      </c>
      <c r="C35">
        <v>1</v>
      </c>
    </row>
    <row r="36" spans="1:3" x14ac:dyDescent="0.2">
      <c r="A36" t="s">
        <v>5</v>
      </c>
      <c r="B36">
        <v>3</v>
      </c>
      <c r="C36">
        <v>1</v>
      </c>
    </row>
    <row r="37" spans="1:3" x14ac:dyDescent="0.2">
      <c r="A37" t="s">
        <v>5</v>
      </c>
      <c r="B37">
        <v>4</v>
      </c>
      <c r="C37">
        <v>1</v>
      </c>
    </row>
    <row r="38" spans="1:3" x14ac:dyDescent="0.2">
      <c r="A38" t="s">
        <v>5</v>
      </c>
      <c r="B38">
        <v>5</v>
      </c>
      <c r="C38">
        <v>1</v>
      </c>
    </row>
    <row r="39" spans="1:3" x14ac:dyDescent="0.2">
      <c r="A39" t="s">
        <v>5</v>
      </c>
      <c r="B39">
        <v>6</v>
      </c>
      <c r="C39">
        <v>1</v>
      </c>
    </row>
    <row r="40" spans="1:3" x14ac:dyDescent="0.2">
      <c r="A40" t="s">
        <v>6</v>
      </c>
      <c r="B40">
        <v>1</v>
      </c>
      <c r="C40">
        <v>1</v>
      </c>
    </row>
    <row r="41" spans="1:3" x14ac:dyDescent="0.2">
      <c r="A41" t="s">
        <v>6</v>
      </c>
      <c r="B41">
        <v>2</v>
      </c>
      <c r="C41">
        <v>1</v>
      </c>
    </row>
    <row r="42" spans="1:3" x14ac:dyDescent="0.2">
      <c r="A42" t="s">
        <v>6</v>
      </c>
      <c r="B42">
        <v>3</v>
      </c>
      <c r="C42">
        <v>1</v>
      </c>
    </row>
    <row r="43" spans="1:3" x14ac:dyDescent="0.2">
      <c r="A43" t="s">
        <v>6</v>
      </c>
      <c r="B43">
        <v>4</v>
      </c>
      <c r="C43">
        <v>1</v>
      </c>
    </row>
    <row r="44" spans="1:3" x14ac:dyDescent="0.2">
      <c r="A44" t="s">
        <v>6</v>
      </c>
      <c r="B44">
        <v>5</v>
      </c>
      <c r="C44">
        <v>1</v>
      </c>
    </row>
    <row r="45" spans="1:3" x14ac:dyDescent="0.2">
      <c r="A45" t="s">
        <v>6</v>
      </c>
      <c r="B45">
        <v>6</v>
      </c>
      <c r="C45">
        <v>1</v>
      </c>
    </row>
    <row r="46" spans="1:3" x14ac:dyDescent="0.2">
      <c r="A46" t="s">
        <v>4</v>
      </c>
      <c r="B46">
        <v>1</v>
      </c>
      <c r="C46">
        <v>0.38</v>
      </c>
    </row>
    <row r="47" spans="1:3" x14ac:dyDescent="0.2">
      <c r="A47" t="s">
        <v>4</v>
      </c>
      <c r="B47">
        <v>2</v>
      </c>
      <c r="C47">
        <v>0.38</v>
      </c>
    </row>
    <row r="48" spans="1:3" x14ac:dyDescent="0.2">
      <c r="A48" t="s">
        <v>4</v>
      </c>
      <c r="B48">
        <v>3</v>
      </c>
      <c r="C48">
        <v>0.38</v>
      </c>
    </row>
    <row r="49" spans="1:3" x14ac:dyDescent="0.2">
      <c r="A49" t="s">
        <v>4</v>
      </c>
      <c r="B49">
        <v>4</v>
      </c>
      <c r="C49">
        <v>0.38</v>
      </c>
    </row>
    <row r="50" spans="1:3" x14ac:dyDescent="0.2">
      <c r="A50" t="s">
        <v>4</v>
      </c>
      <c r="B50">
        <v>5</v>
      </c>
      <c r="C50">
        <v>0.38</v>
      </c>
    </row>
    <row r="51" spans="1:3" x14ac:dyDescent="0.2">
      <c r="A51" t="s">
        <v>4</v>
      </c>
      <c r="B51">
        <v>6</v>
      </c>
      <c r="C51">
        <v>0.38</v>
      </c>
    </row>
    <row r="52" spans="1:3" x14ac:dyDescent="0.2">
      <c r="A52" t="s">
        <v>8</v>
      </c>
      <c r="B52">
        <v>1</v>
      </c>
      <c r="C52">
        <v>1</v>
      </c>
    </row>
    <row r="53" spans="1:3" x14ac:dyDescent="0.2">
      <c r="A53" t="s">
        <v>8</v>
      </c>
      <c r="B53">
        <v>2</v>
      </c>
      <c r="C53">
        <v>1</v>
      </c>
    </row>
    <row r="54" spans="1:3" x14ac:dyDescent="0.2">
      <c r="A54" t="s">
        <v>8</v>
      </c>
      <c r="B54">
        <v>3</v>
      </c>
      <c r="C54">
        <v>1</v>
      </c>
    </row>
    <row r="55" spans="1:3" x14ac:dyDescent="0.2">
      <c r="A55" t="s">
        <v>8</v>
      </c>
      <c r="B55">
        <v>4</v>
      </c>
      <c r="C55">
        <v>1</v>
      </c>
    </row>
    <row r="56" spans="1:3" x14ac:dyDescent="0.2">
      <c r="A56" t="s">
        <v>8</v>
      </c>
      <c r="B56">
        <v>5</v>
      </c>
      <c r="C56">
        <v>1</v>
      </c>
    </row>
    <row r="57" spans="1:3" x14ac:dyDescent="0.2">
      <c r="A57" t="s">
        <v>8</v>
      </c>
      <c r="B57">
        <v>6</v>
      </c>
      <c r="C57">
        <v>1</v>
      </c>
    </row>
    <row r="58" spans="1:3" x14ac:dyDescent="0.2">
      <c r="A58" t="s">
        <v>92</v>
      </c>
      <c r="B58">
        <v>1</v>
      </c>
      <c r="C58">
        <v>1</v>
      </c>
    </row>
    <row r="59" spans="1:3" x14ac:dyDescent="0.2">
      <c r="A59" t="s">
        <v>92</v>
      </c>
      <c r="B59">
        <v>2</v>
      </c>
      <c r="C59">
        <v>1</v>
      </c>
    </row>
    <row r="60" spans="1:3" x14ac:dyDescent="0.2">
      <c r="A60" t="s">
        <v>92</v>
      </c>
      <c r="B60">
        <v>3</v>
      </c>
      <c r="C60">
        <v>1</v>
      </c>
    </row>
    <row r="61" spans="1:3" x14ac:dyDescent="0.2">
      <c r="A61" t="s">
        <v>92</v>
      </c>
      <c r="B61">
        <v>4</v>
      </c>
      <c r="C61">
        <v>1</v>
      </c>
    </row>
    <row r="62" spans="1:3" x14ac:dyDescent="0.2">
      <c r="A62" t="s">
        <v>92</v>
      </c>
      <c r="B62">
        <v>5</v>
      </c>
      <c r="C62">
        <v>1</v>
      </c>
    </row>
    <row r="63" spans="1:3" x14ac:dyDescent="0.2">
      <c r="A63" t="s">
        <v>92</v>
      </c>
      <c r="B63">
        <v>6</v>
      </c>
      <c r="C63">
        <v>1</v>
      </c>
    </row>
    <row r="64" spans="1:3" x14ac:dyDescent="0.2">
      <c r="A64" t="s">
        <v>7</v>
      </c>
      <c r="B64">
        <v>1</v>
      </c>
      <c r="C64">
        <v>1</v>
      </c>
    </row>
    <row r="65" spans="1:3" x14ac:dyDescent="0.2">
      <c r="A65" t="s">
        <v>7</v>
      </c>
      <c r="B65">
        <v>2</v>
      </c>
      <c r="C65">
        <v>1</v>
      </c>
    </row>
    <row r="66" spans="1:3" x14ac:dyDescent="0.2">
      <c r="A66" t="s">
        <v>7</v>
      </c>
      <c r="B66">
        <v>3</v>
      </c>
      <c r="C66">
        <v>1</v>
      </c>
    </row>
    <row r="67" spans="1:3" x14ac:dyDescent="0.2">
      <c r="A67" t="s">
        <v>7</v>
      </c>
      <c r="B67">
        <v>4</v>
      </c>
      <c r="C67">
        <v>1</v>
      </c>
    </row>
    <row r="68" spans="1:3" x14ac:dyDescent="0.2">
      <c r="A68" t="s">
        <v>7</v>
      </c>
      <c r="B68">
        <v>5</v>
      </c>
      <c r="C68">
        <v>1</v>
      </c>
    </row>
    <row r="69" spans="1:3" x14ac:dyDescent="0.2">
      <c r="A69" t="s">
        <v>7</v>
      </c>
      <c r="B69">
        <v>6</v>
      </c>
      <c r="C69">
        <v>1</v>
      </c>
    </row>
    <row r="70" spans="1:3" x14ac:dyDescent="0.2">
      <c r="A70" t="s">
        <v>93</v>
      </c>
      <c r="B70">
        <v>1</v>
      </c>
      <c r="C70">
        <v>1</v>
      </c>
    </row>
    <row r="71" spans="1:3" x14ac:dyDescent="0.2">
      <c r="A71" t="s">
        <v>93</v>
      </c>
      <c r="B71">
        <v>2</v>
      </c>
      <c r="C71">
        <v>1</v>
      </c>
    </row>
    <row r="72" spans="1:3" x14ac:dyDescent="0.2">
      <c r="A72" t="s">
        <v>93</v>
      </c>
      <c r="B72">
        <v>3</v>
      </c>
      <c r="C72">
        <v>1</v>
      </c>
    </row>
    <row r="73" spans="1:3" x14ac:dyDescent="0.2">
      <c r="A73" t="s">
        <v>93</v>
      </c>
      <c r="B73">
        <v>4</v>
      </c>
      <c r="C73">
        <v>1</v>
      </c>
    </row>
    <row r="74" spans="1:3" x14ac:dyDescent="0.2">
      <c r="A74" t="s">
        <v>93</v>
      </c>
      <c r="B74">
        <v>5</v>
      </c>
      <c r="C74">
        <v>1</v>
      </c>
    </row>
    <row r="75" spans="1:3" x14ac:dyDescent="0.2">
      <c r="A75" t="s">
        <v>93</v>
      </c>
      <c r="B75">
        <v>6</v>
      </c>
      <c r="C75">
        <v>1</v>
      </c>
    </row>
    <row r="76" spans="1:3" x14ac:dyDescent="0.2">
      <c r="A76" t="s">
        <v>97</v>
      </c>
      <c r="B76">
        <v>1</v>
      </c>
      <c r="C76">
        <v>0.56999999999999995</v>
      </c>
    </row>
    <row r="77" spans="1:3" x14ac:dyDescent="0.2">
      <c r="A77" t="s">
        <v>97</v>
      </c>
      <c r="B77">
        <v>2</v>
      </c>
      <c r="C77">
        <v>0.56999999999999995</v>
      </c>
    </row>
    <row r="78" spans="1:3" x14ac:dyDescent="0.2">
      <c r="A78" t="s">
        <v>97</v>
      </c>
      <c r="B78">
        <v>3</v>
      </c>
      <c r="C78">
        <v>0.57999999999999996</v>
      </c>
    </row>
    <row r="79" spans="1:3" x14ac:dyDescent="0.2">
      <c r="A79" t="s">
        <v>97</v>
      </c>
      <c r="B79">
        <v>4</v>
      </c>
      <c r="C79">
        <v>0.57999999999999996</v>
      </c>
    </row>
    <row r="80" spans="1:3" x14ac:dyDescent="0.2">
      <c r="A80" t="s">
        <v>97</v>
      </c>
      <c r="B80">
        <v>5</v>
      </c>
      <c r="C80">
        <v>0.59</v>
      </c>
    </row>
    <row r="81" spans="1:3" x14ac:dyDescent="0.2">
      <c r="A81" t="s">
        <v>97</v>
      </c>
      <c r="B81">
        <v>6</v>
      </c>
      <c r="C81">
        <v>0.59</v>
      </c>
    </row>
    <row r="82" spans="1:3" x14ac:dyDescent="0.2">
      <c r="A82" t="s">
        <v>96</v>
      </c>
      <c r="B82">
        <v>1</v>
      </c>
      <c r="C82">
        <v>0.4</v>
      </c>
    </row>
    <row r="83" spans="1:3" x14ac:dyDescent="0.2">
      <c r="A83" t="s">
        <v>96</v>
      </c>
      <c r="B83">
        <v>2</v>
      </c>
      <c r="C83">
        <v>0.40300000000000002</v>
      </c>
    </row>
    <row r="84" spans="1:3" x14ac:dyDescent="0.2">
      <c r="A84" t="s">
        <v>96</v>
      </c>
      <c r="B84">
        <v>3</v>
      </c>
      <c r="C84">
        <v>0.40500000000000003</v>
      </c>
    </row>
    <row r="85" spans="1:3" x14ac:dyDescent="0.2">
      <c r="A85" t="s">
        <v>96</v>
      </c>
      <c r="B85">
        <v>4</v>
      </c>
      <c r="C85">
        <v>0.40799999999999997</v>
      </c>
    </row>
    <row r="86" spans="1:3" x14ac:dyDescent="0.2">
      <c r="A86" t="s">
        <v>96</v>
      </c>
      <c r="B86">
        <v>5</v>
      </c>
      <c r="C86">
        <v>0.41</v>
      </c>
    </row>
    <row r="87" spans="1:3" x14ac:dyDescent="0.2">
      <c r="A87" t="s">
        <v>96</v>
      </c>
      <c r="B87">
        <v>6</v>
      </c>
      <c r="C87">
        <v>0.41299999999999998</v>
      </c>
    </row>
    <row r="88" spans="1:3" x14ac:dyDescent="0.2">
      <c r="A88" t="s">
        <v>105</v>
      </c>
      <c r="B88">
        <v>1</v>
      </c>
      <c r="C88">
        <v>0.68</v>
      </c>
    </row>
    <row r="89" spans="1:3" x14ac:dyDescent="0.2">
      <c r="A89" t="s">
        <v>105</v>
      </c>
      <c r="B89">
        <v>2</v>
      </c>
      <c r="C89">
        <v>0.68</v>
      </c>
    </row>
    <row r="90" spans="1:3" x14ac:dyDescent="0.2">
      <c r="A90" t="s">
        <v>105</v>
      </c>
      <c r="B90">
        <v>3</v>
      </c>
      <c r="C90">
        <v>0.68</v>
      </c>
    </row>
    <row r="91" spans="1:3" x14ac:dyDescent="0.2">
      <c r="A91" t="s">
        <v>105</v>
      </c>
      <c r="B91">
        <v>4</v>
      </c>
      <c r="C91">
        <v>0.68</v>
      </c>
    </row>
    <row r="92" spans="1:3" x14ac:dyDescent="0.2">
      <c r="A92" t="s">
        <v>105</v>
      </c>
      <c r="B92">
        <v>5</v>
      </c>
      <c r="C92">
        <v>0.68</v>
      </c>
    </row>
    <row r="93" spans="1:3" x14ac:dyDescent="0.2">
      <c r="A93" t="s">
        <v>105</v>
      </c>
      <c r="B93">
        <v>6</v>
      </c>
      <c r="C93">
        <v>0.68</v>
      </c>
    </row>
  </sheetData>
  <autoFilter ref="A2:C89" xr:uid="{BB805D41-E1AF-43B0-AE28-2A83EE5106E2}">
    <sortState xmlns:xlrd2="http://schemas.microsoft.com/office/spreadsheetml/2017/richdata2" ref="A3:C69">
      <sortCondition ref="A2:A69"/>
    </sortState>
  </autoFilter>
  <sortState xmlns:xlrd2="http://schemas.microsoft.com/office/spreadsheetml/2017/richdata2" ref="A4:C69">
    <sortCondition ref="A4:A6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00BD-A778-40FF-A8F9-47E40AF2D6E4}">
  <dimension ref="A1:F276"/>
  <sheetViews>
    <sheetView workbookViewId="0">
      <selection activeCell="B48" sqref="B48"/>
    </sheetView>
  </sheetViews>
  <sheetFormatPr baseColWidth="10" defaultColWidth="13.6640625" defaultRowHeight="15" x14ac:dyDescent="0.2"/>
  <cols>
    <col min="2" max="2" width="23" customWidth="1"/>
    <col min="3" max="3" width="32.83203125" style="24" bestFit="1" customWidth="1"/>
  </cols>
  <sheetData>
    <row r="1" spans="1:6" x14ac:dyDescent="0.2">
      <c r="A1" t="s">
        <v>75</v>
      </c>
    </row>
    <row r="2" spans="1:6" x14ac:dyDescent="0.2">
      <c r="A2" t="s">
        <v>74</v>
      </c>
      <c r="C2"/>
    </row>
    <row r="3" spans="1:6" x14ac:dyDescent="0.2">
      <c r="A3" t="s">
        <v>18</v>
      </c>
      <c r="B3" t="s">
        <v>14</v>
      </c>
      <c r="C3" t="s">
        <v>35</v>
      </c>
    </row>
    <row r="4" spans="1:6" x14ac:dyDescent="0.2">
      <c r="A4" t="s">
        <v>15</v>
      </c>
      <c r="B4" t="s">
        <v>2</v>
      </c>
      <c r="C4">
        <v>6974</v>
      </c>
      <c r="D4" s="26"/>
      <c r="E4" s="28"/>
      <c r="F4" t="s">
        <v>76</v>
      </c>
    </row>
    <row r="5" spans="1:6" x14ac:dyDescent="0.2">
      <c r="A5" t="s">
        <v>15</v>
      </c>
      <c r="B5" t="s">
        <v>4</v>
      </c>
      <c r="C5">
        <v>5919</v>
      </c>
      <c r="D5" s="25"/>
      <c r="E5" s="15"/>
      <c r="F5" t="s">
        <v>77</v>
      </c>
    </row>
    <row r="6" spans="1:6" x14ac:dyDescent="0.2">
      <c r="A6" t="s">
        <v>15</v>
      </c>
      <c r="B6" t="s">
        <v>6</v>
      </c>
      <c r="C6">
        <v>125</v>
      </c>
      <c r="D6" s="25"/>
      <c r="E6" s="29"/>
      <c r="F6" t="s">
        <v>78</v>
      </c>
    </row>
    <row r="7" spans="1:6" x14ac:dyDescent="0.2">
      <c r="A7" t="s">
        <v>15</v>
      </c>
      <c r="B7" t="s">
        <v>7</v>
      </c>
      <c r="C7">
        <v>2068</v>
      </c>
      <c r="D7" s="25"/>
      <c r="E7" s="25"/>
    </row>
    <row r="8" spans="1:6" x14ac:dyDescent="0.2">
      <c r="A8" t="s">
        <v>15</v>
      </c>
      <c r="B8" t="s">
        <v>8</v>
      </c>
      <c r="C8">
        <v>3581</v>
      </c>
      <c r="D8" s="25"/>
      <c r="E8" s="25"/>
    </row>
    <row r="9" spans="1:6" x14ac:dyDescent="0.2">
      <c r="A9" t="s">
        <v>12</v>
      </c>
      <c r="B9" t="s">
        <v>1</v>
      </c>
      <c r="C9">
        <f>24645+22471</f>
        <v>47116</v>
      </c>
      <c r="D9" s="25"/>
      <c r="E9" s="25"/>
    </row>
    <row r="10" spans="1:6" x14ac:dyDescent="0.2">
      <c r="A10" t="s">
        <v>12</v>
      </c>
      <c r="B10" t="s">
        <v>2</v>
      </c>
      <c r="C10">
        <v>31614</v>
      </c>
      <c r="E10" s="25"/>
    </row>
    <row r="11" spans="1:6" x14ac:dyDescent="0.2">
      <c r="A11" t="s">
        <v>12</v>
      </c>
      <c r="B11" t="s">
        <v>4</v>
      </c>
      <c r="C11">
        <v>9516</v>
      </c>
      <c r="D11" s="27"/>
      <c r="E11" s="25"/>
    </row>
    <row r="12" spans="1:6" x14ac:dyDescent="0.2">
      <c r="A12" t="s">
        <v>12</v>
      </c>
      <c r="B12" t="s">
        <v>5</v>
      </c>
      <c r="C12">
        <f>1062+205</f>
        <v>1267</v>
      </c>
      <c r="E12" s="25"/>
    </row>
    <row r="13" spans="1:6" x14ac:dyDescent="0.2">
      <c r="A13" t="s">
        <v>12</v>
      </c>
      <c r="B13" t="s">
        <v>6</v>
      </c>
      <c r="C13">
        <v>3781</v>
      </c>
      <c r="E13" s="25"/>
    </row>
    <row r="14" spans="1:6" x14ac:dyDescent="0.2">
      <c r="A14" t="s">
        <v>12</v>
      </c>
      <c r="B14" t="s">
        <v>7</v>
      </c>
      <c r="C14">
        <v>51844</v>
      </c>
      <c r="E14" s="25"/>
    </row>
    <row r="15" spans="1:6" x14ac:dyDescent="0.2">
      <c r="A15" t="s">
        <v>12</v>
      </c>
      <c r="B15" t="s">
        <v>8</v>
      </c>
      <c r="C15">
        <v>43922</v>
      </c>
    </row>
    <row r="16" spans="1:6" x14ac:dyDescent="0.2">
      <c r="A16" t="s">
        <v>13</v>
      </c>
      <c r="B16" t="s">
        <v>1</v>
      </c>
      <c r="C16" s="15">
        <f>3656+44</f>
        <v>3700</v>
      </c>
    </row>
    <row r="17" spans="1:5" x14ac:dyDescent="0.2">
      <c r="A17" t="s">
        <v>13</v>
      </c>
      <c r="B17" t="s">
        <v>2</v>
      </c>
      <c r="C17">
        <v>1829</v>
      </c>
      <c r="E17" s="25"/>
    </row>
    <row r="18" spans="1:5" x14ac:dyDescent="0.2">
      <c r="A18" t="s">
        <v>13</v>
      </c>
      <c r="B18" t="s">
        <v>6</v>
      </c>
      <c r="C18">
        <v>7</v>
      </c>
      <c r="E18" s="25"/>
    </row>
    <row r="19" spans="1:5" x14ac:dyDescent="0.2">
      <c r="A19" t="s">
        <v>13</v>
      </c>
      <c r="B19" t="s">
        <v>7</v>
      </c>
      <c r="C19">
        <v>4423</v>
      </c>
      <c r="E19" s="25"/>
    </row>
    <row r="20" spans="1:5" x14ac:dyDescent="0.2">
      <c r="A20" t="s">
        <v>13</v>
      </c>
      <c r="B20" t="s">
        <v>8</v>
      </c>
      <c r="C20">
        <v>1000</v>
      </c>
      <c r="E20" s="25"/>
    </row>
    <row r="21" spans="1:5" x14ac:dyDescent="0.2">
      <c r="A21" t="s">
        <v>16</v>
      </c>
      <c r="B21" t="s">
        <v>1</v>
      </c>
      <c r="C21">
        <v>10860</v>
      </c>
      <c r="E21" s="25"/>
    </row>
    <row r="22" spans="1:5" x14ac:dyDescent="0.2">
      <c r="A22" t="s">
        <v>16</v>
      </c>
      <c r="B22" t="s">
        <v>2</v>
      </c>
      <c r="C22">
        <v>30176</v>
      </c>
      <c r="E22" s="25"/>
    </row>
    <row r="23" spans="1:5" x14ac:dyDescent="0.2">
      <c r="A23" t="s">
        <v>16</v>
      </c>
      <c r="B23" t="s">
        <v>4</v>
      </c>
      <c r="C23">
        <v>9160</v>
      </c>
      <c r="E23" s="25"/>
    </row>
    <row r="24" spans="1:5" x14ac:dyDescent="0.2">
      <c r="A24" t="s">
        <v>16</v>
      </c>
      <c r="B24" t="s">
        <v>5</v>
      </c>
      <c r="C24">
        <f>2830-2744</f>
        <v>86</v>
      </c>
      <c r="E24" s="25"/>
    </row>
    <row r="25" spans="1:5" x14ac:dyDescent="0.2">
      <c r="A25" t="s">
        <v>16</v>
      </c>
      <c r="B25" t="s">
        <v>6</v>
      </c>
      <c r="C25">
        <v>963</v>
      </c>
      <c r="E25" s="25"/>
    </row>
    <row r="26" spans="1:5" x14ac:dyDescent="0.2">
      <c r="A26" t="s">
        <v>16</v>
      </c>
      <c r="B26" t="s">
        <v>7</v>
      </c>
      <c r="C26">
        <v>13604</v>
      </c>
      <c r="E26" s="25"/>
    </row>
    <row r="27" spans="1:5" x14ac:dyDescent="0.2">
      <c r="A27" t="s">
        <v>16</v>
      </c>
      <c r="B27" t="s">
        <v>8</v>
      </c>
      <c r="C27">
        <v>13100</v>
      </c>
      <c r="E27" s="25"/>
    </row>
    <row r="28" spans="1:5" x14ac:dyDescent="0.2">
      <c r="A28" t="s">
        <v>17</v>
      </c>
      <c r="B28" t="s">
        <v>1</v>
      </c>
      <c r="C28">
        <v>4631</v>
      </c>
      <c r="E28" s="25"/>
    </row>
    <row r="29" spans="1:5" x14ac:dyDescent="0.2">
      <c r="A29" t="s">
        <v>17</v>
      </c>
      <c r="B29" t="s">
        <v>2</v>
      </c>
      <c r="C29">
        <v>15570</v>
      </c>
      <c r="E29" s="25"/>
    </row>
    <row r="30" spans="1:5" x14ac:dyDescent="0.2">
      <c r="A30" t="s">
        <v>17</v>
      </c>
      <c r="B30" t="s">
        <v>4</v>
      </c>
      <c r="C30">
        <v>486</v>
      </c>
      <c r="E30" s="25"/>
    </row>
    <row r="31" spans="1:5" x14ac:dyDescent="0.2">
      <c r="A31" t="s">
        <v>17</v>
      </c>
      <c r="B31" t="s">
        <v>6</v>
      </c>
      <c r="C31">
        <v>38</v>
      </c>
      <c r="E31" s="25"/>
    </row>
    <row r="32" spans="1:5" x14ac:dyDescent="0.2">
      <c r="A32" t="s">
        <v>17</v>
      </c>
      <c r="B32" t="s">
        <v>7</v>
      </c>
      <c r="C32">
        <v>3669</v>
      </c>
      <c r="E32" s="25"/>
    </row>
    <row r="33" spans="1:5" x14ac:dyDescent="0.2">
      <c r="A33" t="s">
        <v>17</v>
      </c>
      <c r="B33" t="s">
        <v>8</v>
      </c>
      <c r="C33">
        <v>3937</v>
      </c>
      <c r="E33" s="25"/>
    </row>
    <row r="34" spans="1:5" x14ac:dyDescent="0.2">
      <c r="A34" t="s">
        <v>101</v>
      </c>
      <c r="B34" t="s">
        <v>2</v>
      </c>
      <c r="C34">
        <f>178.86+113.82</f>
        <v>292.68</v>
      </c>
      <c r="E34" s="25"/>
    </row>
    <row r="35" spans="1:5" x14ac:dyDescent="0.2">
      <c r="A35" t="s">
        <v>101</v>
      </c>
      <c r="B35" t="s">
        <v>5</v>
      </c>
      <c r="C35">
        <f>8377.05+5330.85</f>
        <v>13707.9</v>
      </c>
      <c r="E35" s="25"/>
    </row>
    <row r="36" spans="1:5" x14ac:dyDescent="0.2">
      <c r="A36" t="s">
        <v>101</v>
      </c>
      <c r="B36" t="s">
        <v>6</v>
      </c>
      <c r="C36">
        <f>1914.33+1218.21</f>
        <v>3132.54</v>
      </c>
      <c r="E36" s="25"/>
    </row>
    <row r="37" spans="1:5" x14ac:dyDescent="0.2">
      <c r="A37" t="s">
        <v>101</v>
      </c>
      <c r="B37" t="s">
        <v>7</v>
      </c>
      <c r="C37">
        <f>577.17+367.29</f>
        <v>944.46</v>
      </c>
      <c r="E37" s="25"/>
    </row>
    <row r="38" spans="1:5" x14ac:dyDescent="0.2">
      <c r="A38" t="s">
        <v>101</v>
      </c>
      <c r="B38" t="s">
        <v>8</v>
      </c>
      <c r="C38">
        <f>14.85+9.45</f>
        <v>24.299999999999997</v>
      </c>
      <c r="E38" s="25"/>
    </row>
    <row r="39" spans="1:5" x14ac:dyDescent="0.2">
      <c r="A39" t="s">
        <v>84</v>
      </c>
      <c r="B39" t="s">
        <v>92</v>
      </c>
      <c r="C39">
        <v>0</v>
      </c>
      <c r="E39" s="25"/>
    </row>
    <row r="40" spans="1:5" x14ac:dyDescent="0.2">
      <c r="A40" t="s">
        <v>102</v>
      </c>
      <c r="B40" t="s">
        <v>92</v>
      </c>
      <c r="C40">
        <f>1218+2185.5+60+2812.3</f>
        <v>6275.8</v>
      </c>
      <c r="E40" s="25"/>
    </row>
    <row r="41" spans="1:5" x14ac:dyDescent="0.2">
      <c r="A41" t="s">
        <v>85</v>
      </c>
      <c r="B41" t="s">
        <v>92</v>
      </c>
      <c r="C41">
        <v>3739.3</v>
      </c>
      <c r="E41" s="25"/>
    </row>
    <row r="42" spans="1:5" x14ac:dyDescent="0.2">
      <c r="A42" t="s">
        <v>86</v>
      </c>
      <c r="B42" t="s">
        <v>92</v>
      </c>
      <c r="C42">
        <v>357</v>
      </c>
      <c r="E42" s="25"/>
    </row>
    <row r="43" spans="1:5" x14ac:dyDescent="0.2">
      <c r="A43" t="s">
        <v>87</v>
      </c>
      <c r="B43" t="s">
        <v>92</v>
      </c>
      <c r="C43">
        <v>7166</v>
      </c>
      <c r="E43" s="25"/>
    </row>
    <row r="44" spans="1:5" x14ac:dyDescent="0.2">
      <c r="A44" t="s">
        <v>88</v>
      </c>
      <c r="B44" t="s">
        <v>92</v>
      </c>
      <c r="C44">
        <v>1120</v>
      </c>
      <c r="E44" s="25"/>
    </row>
    <row r="45" spans="1:5" x14ac:dyDescent="0.2">
      <c r="A45" t="s">
        <v>89</v>
      </c>
      <c r="B45" t="s">
        <v>92</v>
      </c>
      <c r="C45">
        <v>0</v>
      </c>
      <c r="E45" s="25"/>
    </row>
    <row r="46" spans="1:5" x14ac:dyDescent="0.2">
      <c r="A46" t="s">
        <v>90</v>
      </c>
      <c r="B46" t="s">
        <v>92</v>
      </c>
      <c r="C46">
        <v>0</v>
      </c>
      <c r="E46" s="25"/>
    </row>
    <row r="47" spans="1:5" x14ac:dyDescent="0.2">
      <c r="A47" t="s">
        <v>91</v>
      </c>
      <c r="B47" t="s">
        <v>92</v>
      </c>
      <c r="C47">
        <v>0</v>
      </c>
      <c r="E47" s="25"/>
    </row>
    <row r="48" spans="1:5" x14ac:dyDescent="0.2">
      <c r="A48" t="s">
        <v>89</v>
      </c>
      <c r="B48" t="s">
        <v>93</v>
      </c>
      <c r="C48" s="24">
        <v>0</v>
      </c>
      <c r="E48" s="25"/>
    </row>
    <row r="49" spans="5:5" x14ac:dyDescent="0.2">
      <c r="E49" s="25"/>
    </row>
    <row r="50" spans="5:5" x14ac:dyDescent="0.2">
      <c r="E50" s="25"/>
    </row>
    <row r="51" spans="5:5" x14ac:dyDescent="0.2">
      <c r="E51" s="25"/>
    </row>
    <row r="52" spans="5:5" x14ac:dyDescent="0.2">
      <c r="E52" s="25"/>
    </row>
    <row r="53" spans="5:5" x14ac:dyDescent="0.2">
      <c r="E53" s="25"/>
    </row>
    <row r="54" spans="5:5" x14ac:dyDescent="0.2">
      <c r="E54" s="25"/>
    </row>
    <row r="55" spans="5:5" x14ac:dyDescent="0.2">
      <c r="E55" s="25"/>
    </row>
    <row r="56" spans="5:5" x14ac:dyDescent="0.2">
      <c r="E56" s="25"/>
    </row>
    <row r="57" spans="5:5" x14ac:dyDescent="0.2">
      <c r="E57" s="25"/>
    </row>
    <row r="58" spans="5:5" x14ac:dyDescent="0.2">
      <c r="E58" s="25"/>
    </row>
    <row r="59" spans="5:5" x14ac:dyDescent="0.2">
      <c r="E59" s="25"/>
    </row>
    <row r="60" spans="5:5" x14ac:dyDescent="0.2">
      <c r="E60" s="25"/>
    </row>
    <row r="61" spans="5:5" x14ac:dyDescent="0.2">
      <c r="E61" s="25"/>
    </row>
    <row r="62" spans="5:5" x14ac:dyDescent="0.2">
      <c r="E62" s="25"/>
    </row>
    <row r="63" spans="5:5" x14ac:dyDescent="0.2">
      <c r="E63" s="25"/>
    </row>
    <row r="64" spans="5:5" x14ac:dyDescent="0.2">
      <c r="E64" s="25"/>
    </row>
    <row r="65" spans="5:5" x14ac:dyDescent="0.2">
      <c r="E65" s="25"/>
    </row>
    <row r="66" spans="5:5" x14ac:dyDescent="0.2">
      <c r="E66" s="25"/>
    </row>
    <row r="67" spans="5:5" x14ac:dyDescent="0.2">
      <c r="E67" s="25"/>
    </row>
    <row r="68" spans="5:5" x14ac:dyDescent="0.2">
      <c r="E68" s="25"/>
    </row>
    <row r="69" spans="5:5" x14ac:dyDescent="0.2">
      <c r="E69" s="25"/>
    </row>
    <row r="70" spans="5:5" x14ac:dyDescent="0.2">
      <c r="E70" s="25"/>
    </row>
    <row r="71" spans="5:5" x14ac:dyDescent="0.2">
      <c r="E71" s="25"/>
    </row>
    <row r="72" spans="5:5" x14ac:dyDescent="0.2">
      <c r="E72" s="25"/>
    </row>
    <row r="73" spans="5:5" x14ac:dyDescent="0.2">
      <c r="E73" s="25"/>
    </row>
    <row r="74" spans="5:5" x14ac:dyDescent="0.2">
      <c r="E74" s="25"/>
    </row>
    <row r="75" spans="5:5" x14ac:dyDescent="0.2">
      <c r="E75" s="25"/>
    </row>
    <row r="76" spans="5:5" x14ac:dyDescent="0.2">
      <c r="E76" s="25"/>
    </row>
    <row r="77" spans="5:5" x14ac:dyDescent="0.2">
      <c r="E77" s="25"/>
    </row>
    <row r="78" spans="5:5" x14ac:dyDescent="0.2">
      <c r="E78" s="25"/>
    </row>
    <row r="79" spans="5:5" x14ac:dyDescent="0.2">
      <c r="E79" s="25"/>
    </row>
    <row r="80" spans="5:5" x14ac:dyDescent="0.2">
      <c r="E80" s="25"/>
    </row>
    <row r="81" spans="5:5" x14ac:dyDescent="0.2">
      <c r="E81" s="25"/>
    </row>
    <row r="82" spans="5:5" x14ac:dyDescent="0.2">
      <c r="E82" s="25"/>
    </row>
    <row r="83" spans="5:5" x14ac:dyDescent="0.2">
      <c r="E83" s="25"/>
    </row>
    <row r="84" spans="5:5" x14ac:dyDescent="0.2">
      <c r="E84" s="25"/>
    </row>
    <row r="85" spans="5:5" x14ac:dyDescent="0.2">
      <c r="E85" s="25"/>
    </row>
    <row r="86" spans="5:5" x14ac:dyDescent="0.2">
      <c r="E86" s="25"/>
    </row>
    <row r="87" spans="5:5" x14ac:dyDescent="0.2">
      <c r="E87" s="25"/>
    </row>
    <row r="88" spans="5:5" x14ac:dyDescent="0.2">
      <c r="E88" s="25"/>
    </row>
    <row r="89" spans="5:5" x14ac:dyDescent="0.2">
      <c r="E89" s="25"/>
    </row>
    <row r="90" spans="5:5" x14ac:dyDescent="0.2">
      <c r="E90" s="25"/>
    </row>
    <row r="91" spans="5:5" x14ac:dyDescent="0.2">
      <c r="E91" s="25"/>
    </row>
    <row r="92" spans="5:5" x14ac:dyDescent="0.2">
      <c r="E92" s="25"/>
    </row>
    <row r="93" spans="5:5" x14ac:dyDescent="0.2">
      <c r="E93" s="25"/>
    </row>
    <row r="94" spans="5:5" x14ac:dyDescent="0.2">
      <c r="E94" s="25"/>
    </row>
    <row r="95" spans="5:5" x14ac:dyDescent="0.2">
      <c r="E95" s="25"/>
    </row>
    <row r="96" spans="5:5" x14ac:dyDescent="0.2">
      <c r="E96" s="25"/>
    </row>
    <row r="97" spans="5:5" x14ac:dyDescent="0.2">
      <c r="E97" s="25"/>
    </row>
    <row r="98" spans="5:5" x14ac:dyDescent="0.2">
      <c r="E98" s="25"/>
    </row>
    <row r="99" spans="5:5" x14ac:dyDescent="0.2">
      <c r="E99" s="25"/>
    </row>
    <row r="100" spans="5:5" x14ac:dyDescent="0.2">
      <c r="E100" s="25"/>
    </row>
    <row r="101" spans="5:5" x14ac:dyDescent="0.2">
      <c r="E101" s="25"/>
    </row>
    <row r="102" spans="5:5" x14ac:dyDescent="0.2">
      <c r="E102" s="25"/>
    </row>
    <row r="103" spans="5:5" x14ac:dyDescent="0.2">
      <c r="E103" s="25"/>
    </row>
    <row r="104" spans="5:5" x14ac:dyDescent="0.2">
      <c r="E104" s="25"/>
    </row>
    <row r="105" spans="5:5" x14ac:dyDescent="0.2">
      <c r="E105" s="25"/>
    </row>
    <row r="106" spans="5:5" x14ac:dyDescent="0.2">
      <c r="E106" s="25"/>
    </row>
    <row r="107" spans="5:5" x14ac:dyDescent="0.2">
      <c r="E107" s="25"/>
    </row>
    <row r="108" spans="5:5" x14ac:dyDescent="0.2">
      <c r="E108" s="25"/>
    </row>
    <row r="109" spans="5:5" x14ac:dyDescent="0.2">
      <c r="E109" s="25"/>
    </row>
    <row r="110" spans="5:5" x14ac:dyDescent="0.2">
      <c r="E110" s="25"/>
    </row>
    <row r="111" spans="5:5" x14ac:dyDescent="0.2">
      <c r="E111" s="25"/>
    </row>
    <row r="112" spans="5:5" x14ac:dyDescent="0.2">
      <c r="E112" s="25"/>
    </row>
    <row r="113" spans="5:5" x14ac:dyDescent="0.2">
      <c r="E113" s="25"/>
    </row>
    <row r="114" spans="5:5" x14ac:dyDescent="0.2">
      <c r="E114" s="25"/>
    </row>
    <row r="115" spans="5:5" x14ac:dyDescent="0.2">
      <c r="E115" s="25"/>
    </row>
    <row r="116" spans="5:5" x14ac:dyDescent="0.2">
      <c r="E116" s="25"/>
    </row>
    <row r="117" spans="5:5" x14ac:dyDescent="0.2">
      <c r="E117" s="25"/>
    </row>
    <row r="118" spans="5:5" x14ac:dyDescent="0.2">
      <c r="E118" s="25"/>
    </row>
    <row r="119" spans="5:5" x14ac:dyDescent="0.2">
      <c r="E119" s="25"/>
    </row>
    <row r="120" spans="5:5" x14ac:dyDescent="0.2">
      <c r="E120" s="25"/>
    </row>
    <row r="121" spans="5:5" x14ac:dyDescent="0.2">
      <c r="E121" s="25"/>
    </row>
    <row r="122" spans="5:5" x14ac:dyDescent="0.2">
      <c r="E122" s="25"/>
    </row>
    <row r="123" spans="5:5" x14ac:dyDescent="0.2">
      <c r="E123" s="25"/>
    </row>
    <row r="124" spans="5:5" x14ac:dyDescent="0.2">
      <c r="E124" s="25"/>
    </row>
    <row r="125" spans="5:5" x14ac:dyDescent="0.2">
      <c r="E125" s="25"/>
    </row>
    <row r="126" spans="5:5" x14ac:dyDescent="0.2">
      <c r="E126" s="25"/>
    </row>
    <row r="127" spans="5:5" x14ac:dyDescent="0.2">
      <c r="E127" s="25"/>
    </row>
    <row r="128" spans="5:5" x14ac:dyDescent="0.2">
      <c r="E128" s="25"/>
    </row>
    <row r="129" spans="5:5" x14ac:dyDescent="0.2">
      <c r="E129" s="25"/>
    </row>
    <row r="130" spans="5:5" x14ac:dyDescent="0.2">
      <c r="E130" s="25"/>
    </row>
    <row r="131" spans="5:5" x14ac:dyDescent="0.2">
      <c r="E131" s="25"/>
    </row>
    <row r="132" spans="5:5" x14ac:dyDescent="0.2">
      <c r="E132" s="25"/>
    </row>
    <row r="133" spans="5:5" x14ac:dyDescent="0.2">
      <c r="E133" s="25"/>
    </row>
    <row r="134" spans="5:5" x14ac:dyDescent="0.2">
      <c r="E134" s="25"/>
    </row>
    <row r="135" spans="5:5" x14ac:dyDescent="0.2">
      <c r="E135" s="25"/>
    </row>
    <row r="136" spans="5:5" x14ac:dyDescent="0.2">
      <c r="E136" s="25"/>
    </row>
    <row r="137" spans="5:5" x14ac:dyDescent="0.2">
      <c r="E137" s="25"/>
    </row>
    <row r="138" spans="5:5" x14ac:dyDescent="0.2">
      <c r="E138" s="25"/>
    </row>
    <row r="139" spans="5:5" x14ac:dyDescent="0.2">
      <c r="E139" s="25"/>
    </row>
    <row r="140" spans="5:5" x14ac:dyDescent="0.2">
      <c r="E140" s="25"/>
    </row>
    <row r="141" spans="5:5" x14ac:dyDescent="0.2">
      <c r="E141" s="25"/>
    </row>
    <row r="142" spans="5:5" x14ac:dyDescent="0.2">
      <c r="E142" s="25"/>
    </row>
    <row r="143" spans="5:5" x14ac:dyDescent="0.2">
      <c r="E143" s="25"/>
    </row>
    <row r="144" spans="5:5" x14ac:dyDescent="0.2">
      <c r="E144" s="25"/>
    </row>
    <row r="145" spans="5:5" x14ac:dyDescent="0.2">
      <c r="E145" s="25"/>
    </row>
    <row r="146" spans="5:5" x14ac:dyDescent="0.2">
      <c r="E146" s="25"/>
    </row>
    <row r="147" spans="5:5" x14ac:dyDescent="0.2">
      <c r="E147" s="25"/>
    </row>
    <row r="148" spans="5:5" x14ac:dyDescent="0.2">
      <c r="E148" s="25"/>
    </row>
    <row r="149" spans="5:5" x14ac:dyDescent="0.2">
      <c r="E149" s="25"/>
    </row>
    <row r="150" spans="5:5" x14ac:dyDescent="0.2">
      <c r="E150" s="25"/>
    </row>
    <row r="151" spans="5:5" x14ac:dyDescent="0.2">
      <c r="E151" s="25"/>
    </row>
    <row r="152" spans="5:5" x14ac:dyDescent="0.2">
      <c r="E152" s="25"/>
    </row>
    <row r="153" spans="5:5" x14ac:dyDescent="0.2">
      <c r="E153" s="25"/>
    </row>
    <row r="154" spans="5:5" x14ac:dyDescent="0.2">
      <c r="E154" s="25"/>
    </row>
    <row r="155" spans="5:5" x14ac:dyDescent="0.2">
      <c r="E155" s="25"/>
    </row>
    <row r="156" spans="5:5" x14ac:dyDescent="0.2">
      <c r="E156" s="25"/>
    </row>
    <row r="157" spans="5:5" x14ac:dyDescent="0.2">
      <c r="E157" s="25"/>
    </row>
    <row r="158" spans="5:5" x14ac:dyDescent="0.2">
      <c r="E158" s="25"/>
    </row>
    <row r="159" spans="5:5" x14ac:dyDescent="0.2">
      <c r="E159" s="25"/>
    </row>
    <row r="160" spans="5:5" x14ac:dyDescent="0.2">
      <c r="E160" s="25"/>
    </row>
    <row r="161" spans="5:5" x14ac:dyDescent="0.2">
      <c r="E161" s="25"/>
    </row>
    <row r="162" spans="5:5" x14ac:dyDescent="0.2">
      <c r="E162" s="25"/>
    </row>
    <row r="163" spans="5:5" x14ac:dyDescent="0.2">
      <c r="E163" s="25"/>
    </row>
    <row r="164" spans="5:5" x14ac:dyDescent="0.2">
      <c r="E164" s="25"/>
    </row>
    <row r="165" spans="5:5" x14ac:dyDescent="0.2">
      <c r="E165" s="25"/>
    </row>
    <row r="166" spans="5:5" x14ac:dyDescent="0.2">
      <c r="E166" s="25"/>
    </row>
    <row r="167" spans="5:5" x14ac:dyDescent="0.2">
      <c r="E167" s="25"/>
    </row>
    <row r="168" spans="5:5" x14ac:dyDescent="0.2">
      <c r="E168" s="25"/>
    </row>
    <row r="169" spans="5:5" x14ac:dyDescent="0.2">
      <c r="E169" s="25"/>
    </row>
    <row r="170" spans="5:5" x14ac:dyDescent="0.2">
      <c r="E170" s="25"/>
    </row>
    <row r="171" spans="5:5" x14ac:dyDescent="0.2">
      <c r="E171" s="25"/>
    </row>
    <row r="172" spans="5:5" x14ac:dyDescent="0.2">
      <c r="E172" s="25"/>
    </row>
    <row r="173" spans="5:5" x14ac:dyDescent="0.2">
      <c r="E173" s="25"/>
    </row>
    <row r="174" spans="5:5" x14ac:dyDescent="0.2">
      <c r="E174" s="25"/>
    </row>
    <row r="175" spans="5:5" x14ac:dyDescent="0.2">
      <c r="E175" s="25"/>
    </row>
    <row r="176" spans="5:5" x14ac:dyDescent="0.2">
      <c r="E176" s="25"/>
    </row>
    <row r="177" spans="5:5" x14ac:dyDescent="0.2">
      <c r="E177" s="25"/>
    </row>
    <row r="178" spans="5:5" x14ac:dyDescent="0.2">
      <c r="E178" s="25"/>
    </row>
    <row r="179" spans="5:5" x14ac:dyDescent="0.2">
      <c r="E179" s="25"/>
    </row>
    <row r="180" spans="5:5" x14ac:dyDescent="0.2">
      <c r="E180" s="25"/>
    </row>
    <row r="181" spans="5:5" x14ac:dyDescent="0.2">
      <c r="E181" s="25"/>
    </row>
    <row r="182" spans="5:5" x14ac:dyDescent="0.2">
      <c r="E182" s="25"/>
    </row>
    <row r="183" spans="5:5" x14ac:dyDescent="0.2">
      <c r="E183" s="25"/>
    </row>
    <row r="184" spans="5:5" x14ac:dyDescent="0.2">
      <c r="E184" s="25"/>
    </row>
    <row r="185" spans="5:5" x14ac:dyDescent="0.2">
      <c r="E185" s="25"/>
    </row>
    <row r="186" spans="5:5" x14ac:dyDescent="0.2">
      <c r="E186" s="25"/>
    </row>
    <row r="187" spans="5:5" x14ac:dyDescent="0.2">
      <c r="E187" s="25"/>
    </row>
    <row r="188" spans="5:5" x14ac:dyDescent="0.2">
      <c r="E188" s="25"/>
    </row>
    <row r="189" spans="5:5" x14ac:dyDescent="0.2">
      <c r="E189" s="25"/>
    </row>
    <row r="190" spans="5:5" x14ac:dyDescent="0.2">
      <c r="E190" s="25"/>
    </row>
    <row r="191" spans="5:5" x14ac:dyDescent="0.2">
      <c r="E191" s="25"/>
    </row>
    <row r="192" spans="5:5" x14ac:dyDescent="0.2">
      <c r="E192" s="25"/>
    </row>
    <row r="193" spans="5:5" x14ac:dyDescent="0.2">
      <c r="E193" s="25"/>
    </row>
    <row r="194" spans="5:5" x14ac:dyDescent="0.2">
      <c r="E194" s="25"/>
    </row>
    <row r="195" spans="5:5" x14ac:dyDescent="0.2">
      <c r="E195" s="25"/>
    </row>
    <row r="196" spans="5:5" x14ac:dyDescent="0.2">
      <c r="E196" s="25"/>
    </row>
    <row r="197" spans="5:5" x14ac:dyDescent="0.2">
      <c r="E197" s="25"/>
    </row>
    <row r="198" spans="5:5" x14ac:dyDescent="0.2">
      <c r="E198" s="25"/>
    </row>
    <row r="199" spans="5:5" x14ac:dyDescent="0.2">
      <c r="E199" s="25"/>
    </row>
    <row r="200" spans="5:5" x14ac:dyDescent="0.2">
      <c r="E200" s="25"/>
    </row>
    <row r="201" spans="5:5" x14ac:dyDescent="0.2">
      <c r="E201" s="25"/>
    </row>
    <row r="202" spans="5:5" x14ac:dyDescent="0.2">
      <c r="E202" s="25"/>
    </row>
    <row r="203" spans="5:5" x14ac:dyDescent="0.2">
      <c r="E203" s="25"/>
    </row>
    <row r="204" spans="5:5" x14ac:dyDescent="0.2">
      <c r="E204" s="25"/>
    </row>
    <row r="205" spans="5:5" x14ac:dyDescent="0.2">
      <c r="E205" s="25"/>
    </row>
    <row r="206" spans="5:5" x14ac:dyDescent="0.2">
      <c r="E206" s="25"/>
    </row>
    <row r="207" spans="5:5" x14ac:dyDescent="0.2">
      <c r="E207" s="25"/>
    </row>
    <row r="208" spans="5:5" x14ac:dyDescent="0.2">
      <c r="E208" s="25"/>
    </row>
    <row r="209" spans="5:5" x14ac:dyDescent="0.2">
      <c r="E209" s="25"/>
    </row>
    <row r="210" spans="5:5" x14ac:dyDescent="0.2">
      <c r="E210" s="25"/>
    </row>
    <row r="211" spans="5:5" x14ac:dyDescent="0.2">
      <c r="E211" s="25"/>
    </row>
    <row r="212" spans="5:5" x14ac:dyDescent="0.2">
      <c r="E212" s="25"/>
    </row>
    <row r="213" spans="5:5" x14ac:dyDescent="0.2">
      <c r="E213" s="25"/>
    </row>
    <row r="214" spans="5:5" x14ac:dyDescent="0.2">
      <c r="E214" s="25"/>
    </row>
    <row r="215" spans="5:5" x14ac:dyDescent="0.2">
      <c r="E215" s="25"/>
    </row>
    <row r="216" spans="5:5" x14ac:dyDescent="0.2">
      <c r="E216" s="25"/>
    </row>
    <row r="217" spans="5:5" x14ac:dyDescent="0.2">
      <c r="E217" s="25"/>
    </row>
    <row r="218" spans="5:5" x14ac:dyDescent="0.2">
      <c r="E218" s="25"/>
    </row>
    <row r="219" spans="5:5" x14ac:dyDescent="0.2">
      <c r="E219" s="25"/>
    </row>
    <row r="220" spans="5:5" x14ac:dyDescent="0.2">
      <c r="E220" s="25"/>
    </row>
    <row r="221" spans="5:5" x14ac:dyDescent="0.2">
      <c r="E221" s="25"/>
    </row>
    <row r="222" spans="5:5" x14ac:dyDescent="0.2">
      <c r="E222" s="25"/>
    </row>
    <row r="223" spans="5:5" x14ac:dyDescent="0.2">
      <c r="E223" s="25"/>
    </row>
    <row r="224" spans="5:5" x14ac:dyDescent="0.2">
      <c r="E224" s="25"/>
    </row>
    <row r="225" spans="5:5" x14ac:dyDescent="0.2">
      <c r="E225" s="25"/>
    </row>
    <row r="226" spans="5:5" x14ac:dyDescent="0.2">
      <c r="E226" s="25"/>
    </row>
    <row r="227" spans="5:5" x14ac:dyDescent="0.2">
      <c r="E227" s="25"/>
    </row>
    <row r="228" spans="5:5" x14ac:dyDescent="0.2">
      <c r="E228" s="25"/>
    </row>
    <row r="229" spans="5:5" x14ac:dyDescent="0.2">
      <c r="E229" s="25"/>
    </row>
    <row r="230" spans="5:5" x14ac:dyDescent="0.2">
      <c r="E230" s="25"/>
    </row>
    <row r="231" spans="5:5" x14ac:dyDescent="0.2">
      <c r="E231" s="25"/>
    </row>
    <row r="232" spans="5:5" x14ac:dyDescent="0.2">
      <c r="E232" s="25"/>
    </row>
    <row r="233" spans="5:5" x14ac:dyDescent="0.2">
      <c r="E233" s="25"/>
    </row>
    <row r="234" spans="5:5" x14ac:dyDescent="0.2">
      <c r="E234" s="25"/>
    </row>
    <row r="235" spans="5:5" x14ac:dyDescent="0.2">
      <c r="E235" s="25"/>
    </row>
    <row r="236" spans="5:5" x14ac:dyDescent="0.2">
      <c r="E236" s="25"/>
    </row>
    <row r="237" spans="5:5" x14ac:dyDescent="0.2">
      <c r="E237" s="25"/>
    </row>
    <row r="238" spans="5:5" x14ac:dyDescent="0.2">
      <c r="E238" s="25"/>
    </row>
    <row r="239" spans="5:5" x14ac:dyDescent="0.2">
      <c r="E239" s="25"/>
    </row>
    <row r="240" spans="5:5" x14ac:dyDescent="0.2">
      <c r="E240" s="25"/>
    </row>
    <row r="241" spans="5:5" x14ac:dyDescent="0.2">
      <c r="E241" s="25"/>
    </row>
    <row r="242" spans="5:5" x14ac:dyDescent="0.2">
      <c r="E242" s="25"/>
    </row>
    <row r="243" spans="5:5" x14ac:dyDescent="0.2">
      <c r="E243" s="25"/>
    </row>
    <row r="244" spans="5:5" x14ac:dyDescent="0.2">
      <c r="E244" s="25"/>
    </row>
    <row r="245" spans="5:5" x14ac:dyDescent="0.2">
      <c r="E245" s="25"/>
    </row>
    <row r="246" spans="5:5" x14ac:dyDescent="0.2">
      <c r="E246" s="25"/>
    </row>
    <row r="247" spans="5:5" x14ac:dyDescent="0.2">
      <c r="E247" s="25"/>
    </row>
    <row r="248" spans="5:5" x14ac:dyDescent="0.2">
      <c r="E248" s="25"/>
    </row>
    <row r="249" spans="5:5" x14ac:dyDescent="0.2">
      <c r="E249" s="25"/>
    </row>
    <row r="250" spans="5:5" x14ac:dyDescent="0.2">
      <c r="E250" s="25"/>
    </row>
    <row r="251" spans="5:5" x14ac:dyDescent="0.2">
      <c r="E251" s="25"/>
    </row>
    <row r="252" spans="5:5" x14ac:dyDescent="0.2">
      <c r="E252" s="25"/>
    </row>
    <row r="253" spans="5:5" x14ac:dyDescent="0.2">
      <c r="E253" s="25"/>
    </row>
    <row r="254" spans="5:5" x14ac:dyDescent="0.2">
      <c r="E254" s="25"/>
    </row>
    <row r="255" spans="5:5" x14ac:dyDescent="0.2">
      <c r="E255" s="25"/>
    </row>
    <row r="256" spans="5:5" x14ac:dyDescent="0.2">
      <c r="E256" s="25"/>
    </row>
    <row r="257" spans="5:5" x14ac:dyDescent="0.2">
      <c r="E257" s="25"/>
    </row>
    <row r="258" spans="5:5" x14ac:dyDescent="0.2">
      <c r="E258" s="25"/>
    </row>
    <row r="259" spans="5:5" x14ac:dyDescent="0.2">
      <c r="E259" s="25"/>
    </row>
    <row r="260" spans="5:5" x14ac:dyDescent="0.2">
      <c r="E260" s="25"/>
    </row>
    <row r="261" spans="5:5" x14ac:dyDescent="0.2">
      <c r="E261" s="25"/>
    </row>
    <row r="262" spans="5:5" x14ac:dyDescent="0.2">
      <c r="E262" s="25"/>
    </row>
    <row r="263" spans="5:5" x14ac:dyDescent="0.2">
      <c r="E263" s="25"/>
    </row>
    <row r="264" spans="5:5" x14ac:dyDescent="0.2">
      <c r="E264" s="25"/>
    </row>
    <row r="265" spans="5:5" x14ac:dyDescent="0.2">
      <c r="E265" s="25"/>
    </row>
    <row r="266" spans="5:5" x14ac:dyDescent="0.2">
      <c r="E266" s="25"/>
    </row>
    <row r="267" spans="5:5" x14ac:dyDescent="0.2">
      <c r="E267" s="25"/>
    </row>
    <row r="268" spans="5:5" x14ac:dyDescent="0.2">
      <c r="E268" s="25"/>
    </row>
    <row r="269" spans="5:5" x14ac:dyDescent="0.2">
      <c r="E269" s="25"/>
    </row>
    <row r="270" spans="5:5" x14ac:dyDescent="0.2">
      <c r="E270" s="25"/>
    </row>
    <row r="271" spans="5:5" x14ac:dyDescent="0.2">
      <c r="E271" s="25"/>
    </row>
    <row r="272" spans="5:5" x14ac:dyDescent="0.2">
      <c r="E272" s="25"/>
    </row>
    <row r="273" spans="5:5" x14ac:dyDescent="0.2">
      <c r="E273" s="25"/>
    </row>
    <row r="274" spans="5:5" x14ac:dyDescent="0.2">
      <c r="E274" s="25"/>
    </row>
    <row r="275" spans="5:5" x14ac:dyDescent="0.2">
      <c r="E275" s="25"/>
    </row>
    <row r="276" spans="5:5" x14ac:dyDescent="0.2">
      <c r="E276" s="25"/>
    </row>
  </sheetData>
  <autoFilter ref="A1:C48" xr:uid="{BF57B14D-7BEE-477E-9F48-7CE3A3F9031B}"/>
  <phoneticPr fontId="8" type="noConversion"/>
  <conditionalFormatting sqref="E17:E276 E7:E1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9718-F383-44D5-9469-41FBA9506C0A}">
  <dimension ref="A1:D164"/>
  <sheetViews>
    <sheetView workbookViewId="0">
      <selection activeCell="A22" sqref="A22:D36"/>
    </sheetView>
  </sheetViews>
  <sheetFormatPr baseColWidth="10" defaultRowHeight="15" x14ac:dyDescent="0.2"/>
  <cols>
    <col min="1" max="1" width="31.5" customWidth="1"/>
    <col min="2" max="2" width="5.83203125" bestFit="1" customWidth="1"/>
    <col min="3" max="3" width="29.83203125" bestFit="1" customWidth="1"/>
    <col min="4" max="4" width="19.1640625" bestFit="1" customWidth="1"/>
  </cols>
  <sheetData>
    <row r="1" spans="1:4" x14ac:dyDescent="0.2">
      <c r="A1" t="s">
        <v>40</v>
      </c>
    </row>
    <row r="2" spans="1:4" x14ac:dyDescent="0.2">
      <c r="A2" t="s">
        <v>80</v>
      </c>
    </row>
    <row r="3" spans="1:4" x14ac:dyDescent="0.2">
      <c r="A3" t="s">
        <v>14</v>
      </c>
      <c r="B3" t="s">
        <v>0</v>
      </c>
      <c r="C3" t="s">
        <v>34</v>
      </c>
      <c r="D3" t="s">
        <v>39</v>
      </c>
    </row>
    <row r="4" spans="1:4" x14ac:dyDescent="0.2">
      <c r="A4" t="s">
        <v>1</v>
      </c>
      <c r="B4">
        <v>2</v>
      </c>
      <c r="C4" s="2">
        <v>0.38461538461538458</v>
      </c>
      <c r="D4" t="s">
        <v>36</v>
      </c>
    </row>
    <row r="5" spans="1:4" x14ac:dyDescent="0.2">
      <c r="A5" t="s">
        <v>2</v>
      </c>
      <c r="B5">
        <v>2</v>
      </c>
      <c r="C5" s="2">
        <v>0.3173076923076924</v>
      </c>
      <c r="D5" t="s">
        <v>36</v>
      </c>
    </row>
    <row r="6" spans="1:4" x14ac:dyDescent="0.2">
      <c r="A6" t="s">
        <v>4</v>
      </c>
      <c r="B6">
        <v>2</v>
      </c>
      <c r="C6" s="2">
        <v>0.2857142857142857</v>
      </c>
      <c r="D6" t="s">
        <v>37</v>
      </c>
    </row>
    <row r="7" spans="1:4" x14ac:dyDescent="0.2">
      <c r="A7" t="s">
        <v>1</v>
      </c>
      <c r="B7">
        <v>3</v>
      </c>
      <c r="C7" s="2">
        <v>0.58653846153846156</v>
      </c>
      <c r="D7" t="s">
        <v>36</v>
      </c>
    </row>
    <row r="8" spans="1:4" x14ac:dyDescent="0.2">
      <c r="A8" t="s">
        <v>2</v>
      </c>
      <c r="B8">
        <v>3</v>
      </c>
      <c r="C8" s="2">
        <v>0.57692307692307698</v>
      </c>
      <c r="D8" t="s">
        <v>36</v>
      </c>
    </row>
    <row r="9" spans="1:4" x14ac:dyDescent="0.2">
      <c r="A9" t="s">
        <v>4</v>
      </c>
      <c r="B9">
        <v>3</v>
      </c>
      <c r="C9" s="2">
        <v>0.42857142857142855</v>
      </c>
      <c r="D9" t="s">
        <v>37</v>
      </c>
    </row>
    <row r="10" spans="1:4" x14ac:dyDescent="0.2">
      <c r="A10" t="s">
        <v>1</v>
      </c>
      <c r="B10">
        <v>4</v>
      </c>
      <c r="C10" s="2">
        <v>0.71153846153846156</v>
      </c>
      <c r="D10" t="s">
        <v>36</v>
      </c>
    </row>
    <row r="11" spans="1:4" x14ac:dyDescent="0.2">
      <c r="A11" t="s">
        <v>2</v>
      </c>
      <c r="B11">
        <v>4</v>
      </c>
      <c r="C11" s="2">
        <v>0.90384615384615385</v>
      </c>
      <c r="D11" t="s">
        <v>36</v>
      </c>
    </row>
    <row r="12" spans="1:4" x14ac:dyDescent="0.2">
      <c r="A12" t="s">
        <v>4</v>
      </c>
      <c r="B12">
        <v>4</v>
      </c>
      <c r="C12" s="2">
        <v>0.5714285714285714</v>
      </c>
      <c r="D12" t="s">
        <v>37</v>
      </c>
    </row>
    <row r="13" spans="1:4" x14ac:dyDescent="0.2">
      <c r="A13" t="s">
        <v>1</v>
      </c>
      <c r="B13">
        <v>5</v>
      </c>
      <c r="C13" s="2">
        <v>0.8</v>
      </c>
      <c r="D13" t="s">
        <v>36</v>
      </c>
    </row>
    <row r="14" spans="1:4" x14ac:dyDescent="0.2">
      <c r="A14" t="s">
        <v>2</v>
      </c>
      <c r="B14">
        <v>5</v>
      </c>
      <c r="C14" s="2">
        <v>0.92</v>
      </c>
      <c r="D14" t="s">
        <v>36</v>
      </c>
    </row>
    <row r="15" spans="1:4" x14ac:dyDescent="0.2">
      <c r="A15" t="s">
        <v>4</v>
      </c>
      <c r="B15">
        <v>5</v>
      </c>
      <c r="C15" s="2">
        <v>0.7142857142857143</v>
      </c>
      <c r="D15" t="s">
        <v>37</v>
      </c>
    </row>
    <row r="16" spans="1:4" x14ac:dyDescent="0.2">
      <c r="A16" t="s">
        <v>1</v>
      </c>
      <c r="B16">
        <v>6</v>
      </c>
      <c r="C16" s="2">
        <v>0.95</v>
      </c>
      <c r="D16" t="s">
        <v>38</v>
      </c>
    </row>
    <row r="17" spans="1:4" x14ac:dyDescent="0.2">
      <c r="A17" t="s">
        <v>2</v>
      </c>
      <c r="B17">
        <v>6</v>
      </c>
      <c r="C17" s="2">
        <v>1</v>
      </c>
      <c r="D17" t="s">
        <v>38</v>
      </c>
    </row>
    <row r="18" spans="1:4" x14ac:dyDescent="0.2">
      <c r="A18" t="s">
        <v>4</v>
      </c>
      <c r="B18">
        <v>6</v>
      </c>
      <c r="C18" s="2">
        <v>0.8571428571428571</v>
      </c>
      <c r="D18" t="s">
        <v>37</v>
      </c>
    </row>
    <row r="19" spans="1:4" x14ac:dyDescent="0.2">
      <c r="A19" t="s">
        <v>7</v>
      </c>
      <c r="B19">
        <v>6</v>
      </c>
      <c r="C19" s="2">
        <v>0.5</v>
      </c>
    </row>
    <row r="20" spans="1:4" x14ac:dyDescent="0.2">
      <c r="A20" t="s">
        <v>92</v>
      </c>
      <c r="B20">
        <v>6</v>
      </c>
      <c r="C20" s="2">
        <v>1</v>
      </c>
    </row>
    <row r="21" spans="1:4" x14ac:dyDescent="0.2">
      <c r="A21" t="s">
        <v>8</v>
      </c>
      <c r="B21">
        <v>6</v>
      </c>
      <c r="C21" s="2">
        <v>0.5</v>
      </c>
    </row>
    <row r="22" spans="1:4" x14ac:dyDescent="0.2">
      <c r="C22" s="2"/>
    </row>
    <row r="23" spans="1:4" x14ac:dyDescent="0.2">
      <c r="C23" s="2"/>
    </row>
    <row r="24" spans="1:4" x14ac:dyDescent="0.2">
      <c r="C24" s="2"/>
    </row>
    <row r="25" spans="1:4" x14ac:dyDescent="0.2">
      <c r="C25" s="2"/>
    </row>
    <row r="26" spans="1:4" x14ac:dyDescent="0.2">
      <c r="C26" s="2"/>
    </row>
    <row r="27" spans="1:4" x14ac:dyDescent="0.2">
      <c r="C27" s="2"/>
    </row>
    <row r="28" spans="1:4" x14ac:dyDescent="0.2">
      <c r="C28" s="2"/>
    </row>
    <row r="29" spans="1:4" x14ac:dyDescent="0.2">
      <c r="C29" s="2"/>
    </row>
    <row r="30" spans="1:4" x14ac:dyDescent="0.2">
      <c r="C30" s="2"/>
    </row>
    <row r="31" spans="1:4" x14ac:dyDescent="0.2">
      <c r="C31" s="2"/>
    </row>
    <row r="32" spans="1:4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</sheetData>
  <autoFilter ref="A1:D36" xr:uid="{430B19AC-5A31-4339-96D3-802AD3ADD98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C4" sqref="C4"/>
    </sheetView>
  </sheetViews>
  <sheetFormatPr baseColWidth="10" defaultColWidth="10.6640625" defaultRowHeight="15" x14ac:dyDescent="0.2"/>
  <cols>
    <col min="1" max="1" width="10.33203125" bestFit="1" customWidth="1"/>
    <col min="2" max="2" width="18.1640625" bestFit="1" customWidth="1"/>
    <col min="3" max="3" width="5.83203125" bestFit="1" customWidth="1"/>
    <col min="4" max="4" width="25.5" bestFit="1" customWidth="1"/>
  </cols>
  <sheetData>
    <row r="1" spans="1:4" x14ac:dyDescent="0.2">
      <c r="A1" t="s">
        <v>75</v>
      </c>
    </row>
    <row r="2" spans="1:4" x14ac:dyDescent="0.2">
      <c r="A2" t="s">
        <v>79</v>
      </c>
    </row>
    <row r="3" spans="1:4" x14ac:dyDescent="0.2">
      <c r="A3" t="s">
        <v>18</v>
      </c>
      <c r="B3" t="s">
        <v>14</v>
      </c>
      <c r="C3" t="s">
        <v>0</v>
      </c>
      <c r="D3" t="s">
        <v>26</v>
      </c>
    </row>
    <row r="4" spans="1:4" x14ac:dyDescent="0.2">
      <c r="A4" t="s">
        <v>12</v>
      </c>
      <c r="B4" t="s">
        <v>1</v>
      </c>
      <c r="C4">
        <v>1</v>
      </c>
      <c r="D4">
        <v>0</v>
      </c>
    </row>
  </sheetData>
  <autoFilter ref="A1:D1115" xr:uid="{8FA88A72-1E2E-45B2-82C4-CA105EC88C83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CapitalCosts</vt:lpstr>
      <vt:lpstr>FixedOMCosts</vt:lpstr>
      <vt:lpstr>VariableOMCosts</vt:lpstr>
      <vt:lpstr>FuelCosts</vt:lpstr>
      <vt:lpstr>CCSCostTSVariable</vt:lpstr>
      <vt:lpstr>Efficiency</vt:lpstr>
      <vt:lpstr>RefInitialCap</vt:lpstr>
      <vt:lpstr>ScaleFactorInitialCap</vt:lpstr>
      <vt:lpstr>InitialCapacity</vt:lpstr>
      <vt:lpstr>MaxBuiltCapacity</vt:lpstr>
      <vt:lpstr>MaxInstalledCapacity</vt:lpstr>
      <vt:lpstr>RampRate</vt:lpstr>
      <vt:lpstr>GeneratorTypeAvailability</vt:lpstr>
      <vt:lpstr>CO2Content</vt:lpstr>
      <vt:lpstr>CO2Captured</vt:lpstr>
      <vt:lpstr>Lifetime</vt:lpstr>
      <vt:lpstr>gen</vt:lpstr>
      <vt:lpstr>initialCap2</vt:lpstr>
      <vt:lpstr>maxBuiltCap2</vt:lpstr>
      <vt:lpstr>maxInstalledCap2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2023-04-16T15:19:58Z</dcterms:modified>
</cp:coreProperties>
</file>