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hidePivotFieldList="1"/>
  <mc:AlternateContent xmlns:mc="http://schemas.openxmlformats.org/markup-compatibility/2006">
    <mc:Choice Requires="x15">
      <x15ac:absPath xmlns:x15ac="http://schemas.microsoft.com/office/spreadsheetml/2010/11/ac" url="https://studntnu-my.sharepoint.com/personal/gorand_ntnu_no/Documents/CleanExport PhD/Paper 3 - North Sea wind, natural gas, CO2/EMPIRE code/Data handler/north_sea/"/>
    </mc:Choice>
  </mc:AlternateContent>
  <xr:revisionPtr revIDLastSave="198" documentId="13_ncr:1_{DE23F557-FD02-EF4D-80CA-9FC68B0FECBF}" xr6:coauthVersionLast="47" xr6:coauthVersionMax="47" xr10:uidLastSave="{CD3DE41D-6A73-784F-863D-A6523DF9CF7B}"/>
  <bookViews>
    <workbookView xWindow="0" yWindow="500" windowWidth="28800" windowHeight="17500" xr2:uid="{00000000-000D-0000-FFFF-FFFF00000000}"/>
  </bookViews>
  <sheets>
    <sheet name="ElectricAnnualDemand" sheetId="8" r:id="rId1"/>
    <sheet name="NodeLostLoadCost" sheetId="2" r:id="rId2"/>
    <sheet name="HydroGenMaxAnnualProduction" sheetId="10" r:id="rId3"/>
    <sheet name="Latitude" sheetId="11" r:id="rId4"/>
    <sheet name="Longitude" sheetId="13" r:id="rId5"/>
  </sheets>
  <definedNames>
    <definedName name="_xlnm._FilterDatabase" localSheetId="0" hidden="1">ElectricAnnualDemand!$A$3:$C$51</definedName>
    <definedName name="_xlnm._FilterDatabase" localSheetId="2" hidden="1">HydroGenMaxAnnualProduction!$A$3:$B$18</definedName>
    <definedName name="_xlnm._FilterDatabase" localSheetId="3" hidden="1">Latitude!$A$3:$B$18</definedName>
    <definedName name="_xlnm._FilterDatabase" localSheetId="4" hidden="1">Longitude!$A$3:$B$18</definedName>
    <definedName name="genCapAvail">#REF!</definedName>
    <definedName name="genCapAvail2">#REF!</definedName>
    <definedName name="maxRegHdro">#REF!</definedName>
    <definedName name="maxRegHydro">#REF!</definedName>
    <definedName name="maxRegHydroGen">#REF!</definedName>
    <definedName name="nodeLostLoadCost">#REF!</definedName>
    <definedName name="sload">#REF!</definedName>
    <definedName name="sload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3" l="1"/>
  <c r="B11" i="11"/>
  <c r="B9" i="10"/>
  <c r="C39" i="8"/>
  <c r="C33" i="8"/>
  <c r="C27" i="8"/>
  <c r="C21" i="8"/>
  <c r="C15" i="8"/>
  <c r="C9" i="8"/>
</calcChain>
</file>

<file path=xl/sharedStrings.xml><?xml version="1.0" encoding="utf-8"?>
<sst xmlns="http://schemas.openxmlformats.org/spreadsheetml/2006/main" count="110" uniqueCount="33">
  <si>
    <t>Nodes</t>
  </si>
  <si>
    <t>Germany</t>
  </si>
  <si>
    <t>Denmark</t>
  </si>
  <si>
    <t>Belgium</t>
  </si>
  <si>
    <t>Great Brit.</t>
  </si>
  <si>
    <t>Netherlands</t>
  </si>
  <si>
    <t>Period</t>
  </si>
  <si>
    <t>NodeLostLoadCost</t>
    <phoneticPr fontId="1" type="noConversion"/>
  </si>
  <si>
    <t>Source: London School of Economics report 'The Value of Lost Load (VoLL) for Electricity in Great Britain' on 16,940 £/MWh (converted to €/MWh by multiplying with a factor 1.3)</t>
  </si>
  <si>
    <t>Description: The cost of not generating electricity in an hour (default: 22 000)</t>
  </si>
  <si>
    <t>Description: Annual demand in nodes used to adjust hourly load profile (such that the integral/sum is equal to the annual demand) (default: 0)</t>
  </si>
  <si>
    <t>Source: EC decarbonization scenario 2016 (power generation sheet: final energy demand + refinaries and other uses). Norway (NVE - strømbruk mot 2040) and Switzerland are based on national statistics (and linear interpolation). Bosnia, Serbia and Macedonia use the same trajectory as Croatia (based on EC ref 2013)</t>
  </si>
  <si>
    <t>Extra: NO zone load share</t>
  </si>
  <si>
    <t>HydroGenMaxAnnualProduction in MWh per year</t>
  </si>
  <si>
    <t>Decription: HydroGenerator With Reservoir Maximum Expected Annual Production</t>
  </si>
  <si>
    <t>Source: National Renewable Energy Action Plan (NREAP) from EEA, ENSTO-E, Eurelectric</t>
  </si>
  <si>
    <t>Dogger Bank</t>
  </si>
  <si>
    <t>Borssele</t>
  </si>
  <si>
    <t>Hollandsee Kust</t>
  </si>
  <si>
    <t>Helgoländer Bucht</t>
  </si>
  <si>
    <t>Nordsøen</t>
  </si>
  <si>
    <t>Utsira Nord</t>
  </si>
  <si>
    <t>Sørlige Nordsjø I</t>
  </si>
  <si>
    <t>Sørlige Nordsjø II</t>
  </si>
  <si>
    <t>Longitude</t>
  </si>
  <si>
    <t>Latitude</t>
  </si>
  <si>
    <t>Node</t>
  </si>
  <si>
    <t>Source: Found manually via www.latlong.net</t>
  </si>
  <si>
    <t>Description: Latitude of nodes for map plotting</t>
  </si>
  <si>
    <t>Description: Longitude of nodes for map plotting</t>
  </si>
  <si>
    <t>ElectricAdjustment in MWh per year</t>
  </si>
  <si>
    <t>Norway</t>
  </si>
  <si>
    <t>South East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</si>
</sst>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3AB2-6136-40B5-9679-1192A8EC02E3}">
  <dimension ref="A1:D39"/>
  <sheetViews>
    <sheetView tabSelected="1" topLeftCell="A44" workbookViewId="0">
      <selection activeCell="A40" sqref="A40:D51"/>
    </sheetView>
  </sheetViews>
  <sheetFormatPr baseColWidth="10" defaultRowHeight="15" x14ac:dyDescent="0.2"/>
  <cols>
    <col min="1" max="1" width="10.33203125" bestFit="1" customWidth="1"/>
    <col min="2" max="2" width="5.83203125" bestFit="1" customWidth="1"/>
    <col min="3" max="3" width="29.83203125" bestFit="1" customWidth="1"/>
    <col min="4" max="4" width="21.1640625" bestFit="1" customWidth="1"/>
  </cols>
  <sheetData>
    <row r="1" spans="1:4" x14ac:dyDescent="0.2">
      <c r="A1" t="s">
        <v>11</v>
      </c>
    </row>
    <row r="2" spans="1:4" x14ac:dyDescent="0.2">
      <c r="A2" t="s">
        <v>10</v>
      </c>
    </row>
    <row r="3" spans="1:4" x14ac:dyDescent="0.2">
      <c r="A3" t="s">
        <v>0</v>
      </c>
      <c r="B3" t="s">
        <v>6</v>
      </c>
      <c r="C3" t="s">
        <v>30</v>
      </c>
      <c r="D3" t="s">
        <v>12</v>
      </c>
    </row>
    <row r="4" spans="1:4" x14ac:dyDescent="0.2">
      <c r="A4" t="s">
        <v>3</v>
      </c>
      <c r="B4">
        <v>1</v>
      </c>
      <c r="C4">
        <v>87183947.751946002</v>
      </c>
    </row>
    <row r="5" spans="1:4" x14ac:dyDescent="0.2">
      <c r="A5" t="s">
        <v>1</v>
      </c>
      <c r="B5">
        <v>1</v>
      </c>
      <c r="C5">
        <v>545224314.01312923</v>
      </c>
    </row>
    <row r="6" spans="1:4" x14ac:dyDescent="0.2">
      <c r="A6" t="s">
        <v>2</v>
      </c>
      <c r="B6">
        <v>1</v>
      </c>
      <c r="C6">
        <v>34711942.50134293</v>
      </c>
    </row>
    <row r="7" spans="1:4" x14ac:dyDescent="0.2">
      <c r="A7" t="s">
        <v>4</v>
      </c>
      <c r="B7">
        <v>1</v>
      </c>
      <c r="C7">
        <v>343567422.17031509</v>
      </c>
    </row>
    <row r="8" spans="1:4" x14ac:dyDescent="0.2">
      <c r="A8" t="s">
        <v>5</v>
      </c>
      <c r="B8">
        <v>1</v>
      </c>
      <c r="C8">
        <v>115528143.27247278</v>
      </c>
    </row>
    <row r="9" spans="1:4" x14ac:dyDescent="0.2">
      <c r="A9" t="s">
        <v>31</v>
      </c>
      <c r="B9">
        <v>1</v>
      </c>
      <c r="C9">
        <f>139000000*D9+16680000</f>
        <v>54210000</v>
      </c>
      <c r="D9">
        <v>0.27</v>
      </c>
    </row>
    <row r="10" spans="1:4" x14ac:dyDescent="0.2">
      <c r="A10" t="s">
        <v>3</v>
      </c>
      <c r="B10">
        <v>2</v>
      </c>
      <c r="C10">
        <v>88812131.18713899</v>
      </c>
    </row>
    <row r="11" spans="1:4" x14ac:dyDescent="0.2">
      <c r="A11" t="s">
        <v>1</v>
      </c>
      <c r="B11">
        <v>2</v>
      </c>
      <c r="C11">
        <v>577931296.50493824</v>
      </c>
    </row>
    <row r="12" spans="1:4" x14ac:dyDescent="0.2">
      <c r="A12" t="s">
        <v>2</v>
      </c>
      <c r="B12">
        <v>2</v>
      </c>
      <c r="C12">
        <v>36138861.796262793</v>
      </c>
    </row>
    <row r="13" spans="1:4" x14ac:dyDescent="0.2">
      <c r="A13" t="s">
        <v>4</v>
      </c>
      <c r="B13">
        <v>2</v>
      </c>
      <c r="C13">
        <v>348197908.22118533</v>
      </c>
    </row>
    <row r="14" spans="1:4" x14ac:dyDescent="0.2">
      <c r="A14" t="s">
        <v>5</v>
      </c>
      <c r="B14">
        <v>2</v>
      </c>
      <c r="C14">
        <v>117710184.59512806</v>
      </c>
    </row>
    <row r="15" spans="1:4" x14ac:dyDescent="0.2">
      <c r="A15" t="s">
        <v>31</v>
      </c>
      <c r="B15">
        <v>2</v>
      </c>
      <c r="C15">
        <f>150000000*D15+18000000</f>
        <v>58500000</v>
      </c>
      <c r="D15">
        <v>0.27</v>
      </c>
    </row>
    <row r="16" spans="1:4" x14ac:dyDescent="0.2">
      <c r="A16" t="s">
        <v>3</v>
      </c>
      <c r="B16">
        <v>3</v>
      </c>
      <c r="C16">
        <v>92675431.338618398</v>
      </c>
    </row>
    <row r="17" spans="1:4" x14ac:dyDescent="0.2">
      <c r="A17" t="s">
        <v>1</v>
      </c>
      <c r="B17">
        <v>3</v>
      </c>
      <c r="C17">
        <v>569121607.83822918</v>
      </c>
    </row>
    <row r="18" spans="1:4" x14ac:dyDescent="0.2">
      <c r="A18" t="s">
        <v>2</v>
      </c>
      <c r="B18">
        <v>3</v>
      </c>
      <c r="C18">
        <v>37665490.555783413</v>
      </c>
    </row>
    <row r="19" spans="1:4" x14ac:dyDescent="0.2">
      <c r="A19" t="s">
        <v>4</v>
      </c>
      <c r="B19">
        <v>3</v>
      </c>
      <c r="C19">
        <v>365414903.33672971</v>
      </c>
    </row>
    <row r="20" spans="1:4" x14ac:dyDescent="0.2">
      <c r="A20" t="s">
        <v>5</v>
      </c>
      <c r="B20">
        <v>3</v>
      </c>
      <c r="C20">
        <v>118525238.72568303</v>
      </c>
    </row>
    <row r="21" spans="1:4" x14ac:dyDescent="0.2">
      <c r="A21" t="s">
        <v>31</v>
      </c>
      <c r="B21">
        <v>3</v>
      </c>
      <c r="C21">
        <f>153000000*D21+18360000</f>
        <v>59670000</v>
      </c>
      <c r="D21">
        <v>0.27</v>
      </c>
    </row>
    <row r="22" spans="1:4" x14ac:dyDescent="0.2">
      <c r="A22" t="s">
        <v>3</v>
      </c>
      <c r="B22">
        <v>4</v>
      </c>
      <c r="C22">
        <v>99351596.061216757</v>
      </c>
    </row>
    <row r="23" spans="1:4" x14ac:dyDescent="0.2">
      <c r="A23" t="s">
        <v>1</v>
      </c>
      <c r="B23">
        <v>4</v>
      </c>
      <c r="C23">
        <v>577015201.82209444</v>
      </c>
    </row>
    <row r="24" spans="1:4" x14ac:dyDescent="0.2">
      <c r="A24" t="s">
        <v>2</v>
      </c>
      <c r="B24">
        <v>4</v>
      </c>
      <c r="C24">
        <v>39857237.891360916</v>
      </c>
    </row>
    <row r="25" spans="1:4" x14ac:dyDescent="0.2">
      <c r="A25" t="s">
        <v>4</v>
      </c>
      <c r="B25">
        <v>4</v>
      </c>
      <c r="C25">
        <v>383688809.3557601</v>
      </c>
    </row>
    <row r="26" spans="1:4" x14ac:dyDescent="0.2">
      <c r="A26" t="s">
        <v>5</v>
      </c>
      <c r="B26">
        <v>4</v>
      </c>
      <c r="C26">
        <v>120946624.04607764</v>
      </c>
    </row>
    <row r="27" spans="1:4" x14ac:dyDescent="0.2">
      <c r="A27" t="s">
        <v>31</v>
      </c>
      <c r="B27">
        <v>4</v>
      </c>
      <c r="C27">
        <f>156000000*D27+18720000</f>
        <v>60840000</v>
      </c>
      <c r="D27">
        <v>0.27</v>
      </c>
    </row>
    <row r="28" spans="1:4" x14ac:dyDescent="0.2">
      <c r="A28" t="s">
        <v>3</v>
      </c>
      <c r="B28">
        <v>5</v>
      </c>
      <c r="C28">
        <v>108031489.40671732</v>
      </c>
    </row>
    <row r="29" spans="1:4" x14ac:dyDescent="0.2">
      <c r="A29" t="s">
        <v>1</v>
      </c>
      <c r="B29">
        <v>5</v>
      </c>
      <c r="C29">
        <v>608702513.952142</v>
      </c>
    </row>
    <row r="30" spans="1:4" x14ac:dyDescent="0.2">
      <c r="A30" t="s">
        <v>2</v>
      </c>
      <c r="B30">
        <v>5</v>
      </c>
      <c r="C30">
        <v>43554333.396761298</v>
      </c>
    </row>
    <row r="31" spans="1:4" x14ac:dyDescent="0.2">
      <c r="A31" t="s">
        <v>4</v>
      </c>
      <c r="B31">
        <v>5</v>
      </c>
      <c r="C31">
        <v>431965500.53936982</v>
      </c>
    </row>
    <row r="32" spans="1:4" x14ac:dyDescent="0.2">
      <c r="A32" t="s">
        <v>5</v>
      </c>
      <c r="B32">
        <v>5</v>
      </c>
      <c r="C32">
        <v>127544452.7305247</v>
      </c>
    </row>
    <row r="33" spans="1:4" x14ac:dyDescent="0.2">
      <c r="A33" t="s">
        <v>31</v>
      </c>
      <c r="B33">
        <v>5</v>
      </c>
      <c r="C33">
        <f>159000000*D33+19080000</f>
        <v>62010000</v>
      </c>
      <c r="D33">
        <v>0.27</v>
      </c>
    </row>
    <row r="34" spans="1:4" x14ac:dyDescent="0.2">
      <c r="A34" t="s">
        <v>3</v>
      </c>
      <c r="B34">
        <v>6</v>
      </c>
      <c r="C34">
        <v>115952873.84252466</v>
      </c>
    </row>
    <row r="35" spans="1:4" x14ac:dyDescent="0.2">
      <c r="A35" t="s">
        <v>1</v>
      </c>
      <c r="B35">
        <v>6</v>
      </c>
      <c r="C35">
        <v>639567154.39744771</v>
      </c>
    </row>
    <row r="36" spans="1:4" x14ac:dyDescent="0.2">
      <c r="A36" t="s">
        <v>2</v>
      </c>
      <c r="B36">
        <v>6</v>
      </c>
      <c r="C36">
        <v>47923528.456893452</v>
      </c>
    </row>
    <row r="37" spans="1:4" x14ac:dyDescent="0.2">
      <c r="A37" t="s">
        <v>4</v>
      </c>
      <c r="B37">
        <v>6</v>
      </c>
      <c r="C37">
        <v>470865192.38921201</v>
      </c>
    </row>
    <row r="38" spans="1:4" x14ac:dyDescent="0.2">
      <c r="A38" t="s">
        <v>5</v>
      </c>
      <c r="B38">
        <v>6</v>
      </c>
      <c r="C38">
        <v>134876568.97680402</v>
      </c>
    </row>
    <row r="39" spans="1:4" x14ac:dyDescent="0.2">
      <c r="A39" t="s">
        <v>31</v>
      </c>
      <c r="B39">
        <v>6</v>
      </c>
      <c r="C39">
        <f>161000000*D39+19320000</f>
        <v>62790000</v>
      </c>
      <c r="D39">
        <v>0.27</v>
      </c>
    </row>
  </sheetData>
  <autoFilter ref="A3:C51" xr:uid="{AD183AB2-6136-40B5-9679-1192A8EC02E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zoomScaleNormal="100" workbookViewId="0">
      <selection activeCell="A10" sqref="A10"/>
    </sheetView>
  </sheetViews>
  <sheetFormatPr baseColWidth="10" defaultColWidth="9.1640625" defaultRowHeight="15" x14ac:dyDescent="0.2"/>
  <cols>
    <col min="1" max="1" width="12" bestFit="1" customWidth="1"/>
    <col min="3" max="3" width="18.33203125" bestFit="1" customWidth="1"/>
  </cols>
  <sheetData>
    <row r="1" spans="1:3" x14ac:dyDescent="0.2">
      <c r="A1" t="s">
        <v>8</v>
      </c>
    </row>
    <row r="2" spans="1:3" x14ac:dyDescent="0.2">
      <c r="A2" t="s">
        <v>9</v>
      </c>
    </row>
    <row r="3" spans="1:3" x14ac:dyDescent="0.2">
      <c r="A3" t="s">
        <v>0</v>
      </c>
      <c r="B3" t="s">
        <v>6</v>
      </c>
      <c r="C3" t="s">
        <v>7</v>
      </c>
    </row>
    <row r="4" spans="1:3" x14ac:dyDescent="0.2">
      <c r="A4" t="s">
        <v>3</v>
      </c>
      <c r="B4">
        <v>1</v>
      </c>
      <c r="C4">
        <v>22000</v>
      </c>
    </row>
    <row r="5" spans="1:3" x14ac:dyDescent="0.2">
      <c r="A5" t="s">
        <v>1</v>
      </c>
      <c r="B5">
        <v>1</v>
      </c>
      <c r="C5">
        <v>22000</v>
      </c>
    </row>
    <row r="6" spans="1:3" x14ac:dyDescent="0.2">
      <c r="A6" t="s">
        <v>2</v>
      </c>
      <c r="B6">
        <v>1</v>
      </c>
      <c r="C6">
        <v>22000</v>
      </c>
    </row>
    <row r="7" spans="1:3" x14ac:dyDescent="0.2">
      <c r="A7" t="s">
        <v>4</v>
      </c>
      <c r="B7">
        <v>1</v>
      </c>
      <c r="C7">
        <v>22000</v>
      </c>
    </row>
    <row r="8" spans="1:3" x14ac:dyDescent="0.2">
      <c r="A8" t="s">
        <v>5</v>
      </c>
      <c r="B8">
        <v>1</v>
      </c>
      <c r="C8">
        <v>22000</v>
      </c>
    </row>
    <row r="9" spans="1:3" x14ac:dyDescent="0.2">
      <c r="A9" t="s">
        <v>31</v>
      </c>
      <c r="B9">
        <v>1</v>
      </c>
      <c r="C9">
        <v>22000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09B3-9ADB-4868-8E80-A48A97AC1999}">
  <dimension ref="A1:B18"/>
  <sheetViews>
    <sheetView workbookViewId="0">
      <selection activeCell="A4" sqref="A4:A18"/>
    </sheetView>
  </sheetViews>
  <sheetFormatPr baseColWidth="10" defaultColWidth="9.1640625" defaultRowHeight="15" x14ac:dyDescent="0.2"/>
  <cols>
    <col min="1" max="1" width="15" customWidth="1"/>
    <col min="2" max="2" width="40.1640625" bestFit="1" customWidth="1"/>
  </cols>
  <sheetData>
    <row r="1" spans="1:2" x14ac:dyDescent="0.2">
      <c r="A1" t="s">
        <v>15</v>
      </c>
    </row>
    <row r="2" spans="1:2" x14ac:dyDescent="0.2">
      <c r="A2" t="s">
        <v>14</v>
      </c>
    </row>
    <row r="3" spans="1:2" x14ac:dyDescent="0.2">
      <c r="A3" t="s">
        <v>0</v>
      </c>
      <c r="B3" t="s">
        <v>13</v>
      </c>
    </row>
    <row r="4" spans="1:2" x14ac:dyDescent="0.2">
      <c r="A4" t="s">
        <v>3</v>
      </c>
      <c r="B4">
        <v>470800</v>
      </c>
    </row>
    <row r="5" spans="1:2" x14ac:dyDescent="0.2">
      <c r="A5" t="s">
        <v>1</v>
      </c>
      <c r="B5">
        <v>23540000</v>
      </c>
    </row>
    <row r="6" spans="1:2" x14ac:dyDescent="0.2">
      <c r="A6" t="s">
        <v>2</v>
      </c>
      <c r="B6">
        <v>33170</v>
      </c>
    </row>
    <row r="7" spans="1:2" x14ac:dyDescent="0.2">
      <c r="A7" t="s">
        <v>4</v>
      </c>
      <c r="B7">
        <v>6955000</v>
      </c>
    </row>
    <row r="8" spans="1:2" x14ac:dyDescent="0.2">
      <c r="A8" t="s">
        <v>5</v>
      </c>
      <c r="B8">
        <v>203300</v>
      </c>
    </row>
    <row r="9" spans="1:2" x14ac:dyDescent="0.2">
      <c r="A9" t="s">
        <v>31</v>
      </c>
      <c r="B9">
        <f>49787100+31682700</f>
        <v>81469800</v>
      </c>
    </row>
    <row r="10" spans="1:2" x14ac:dyDescent="0.2">
      <c r="A10" t="s">
        <v>16</v>
      </c>
      <c r="B10">
        <v>0</v>
      </c>
    </row>
    <row r="11" spans="1:2" x14ac:dyDescent="0.2">
      <c r="A11" t="s">
        <v>32</v>
      </c>
      <c r="B11">
        <v>0</v>
      </c>
    </row>
    <row r="12" spans="1:2" x14ac:dyDescent="0.2">
      <c r="A12" t="s">
        <v>17</v>
      </c>
      <c r="B12">
        <v>0</v>
      </c>
    </row>
    <row r="13" spans="1:2" x14ac:dyDescent="0.2">
      <c r="A13" t="s">
        <v>18</v>
      </c>
      <c r="B13">
        <v>0</v>
      </c>
    </row>
    <row r="14" spans="1:2" x14ac:dyDescent="0.2">
      <c r="A14" t="s">
        <v>19</v>
      </c>
      <c r="B14">
        <v>0</v>
      </c>
    </row>
    <row r="15" spans="1:2" x14ac:dyDescent="0.2">
      <c r="A15" t="s">
        <v>20</v>
      </c>
      <c r="B15">
        <v>0</v>
      </c>
    </row>
    <row r="16" spans="1:2" x14ac:dyDescent="0.2">
      <c r="A16" t="s">
        <v>21</v>
      </c>
      <c r="B16">
        <v>0</v>
      </c>
    </row>
    <row r="17" spans="1:2" ht="16" customHeight="1" x14ac:dyDescent="0.2">
      <c r="A17" t="s">
        <v>22</v>
      </c>
      <c r="B17">
        <v>0</v>
      </c>
    </row>
    <row r="18" spans="1:2" x14ac:dyDescent="0.2">
      <c r="A18" t="s">
        <v>23</v>
      </c>
      <c r="B18">
        <v>0</v>
      </c>
    </row>
  </sheetData>
  <autoFilter ref="A3:B18" xr:uid="{920C09B3-9ADB-4868-8E80-A48A97AC1999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FC5F-2189-4EFD-B078-74B98CA72CAE}">
  <dimension ref="A1:C18"/>
  <sheetViews>
    <sheetView workbookViewId="0">
      <selection activeCell="A11" sqref="A11"/>
    </sheetView>
  </sheetViews>
  <sheetFormatPr baseColWidth="10" defaultRowHeight="15" x14ac:dyDescent="0.2"/>
  <sheetData>
    <row r="1" spans="1:3" x14ac:dyDescent="0.2">
      <c r="A1" t="s">
        <v>27</v>
      </c>
    </row>
    <row r="2" spans="1:3" x14ac:dyDescent="0.2">
      <c r="A2" t="s">
        <v>28</v>
      </c>
    </row>
    <row r="3" spans="1:3" x14ac:dyDescent="0.2">
      <c r="A3" t="s">
        <v>26</v>
      </c>
      <c r="B3" t="s">
        <v>25</v>
      </c>
    </row>
    <row r="4" spans="1:3" x14ac:dyDescent="0.2">
      <c r="A4" t="s">
        <v>3</v>
      </c>
      <c r="B4">
        <v>50.72</v>
      </c>
    </row>
    <row r="5" spans="1:3" x14ac:dyDescent="0.2">
      <c r="A5" t="s">
        <v>1</v>
      </c>
      <c r="B5">
        <v>51.04</v>
      </c>
    </row>
    <row r="6" spans="1:3" x14ac:dyDescent="0.2">
      <c r="A6" t="s">
        <v>2</v>
      </c>
      <c r="B6">
        <v>56.17</v>
      </c>
    </row>
    <row r="7" spans="1:3" x14ac:dyDescent="0.2">
      <c r="A7" t="s">
        <v>4</v>
      </c>
      <c r="B7">
        <v>52.67</v>
      </c>
    </row>
    <row r="8" spans="1:3" x14ac:dyDescent="0.2">
      <c r="A8" t="s">
        <v>5</v>
      </c>
      <c r="B8">
        <v>52.14</v>
      </c>
    </row>
    <row r="9" spans="1:3" x14ac:dyDescent="0.2">
      <c r="A9" t="s">
        <v>31</v>
      </c>
      <c r="B9">
        <v>59.04</v>
      </c>
    </row>
    <row r="10" spans="1:3" x14ac:dyDescent="0.2">
      <c r="A10" t="s">
        <v>16</v>
      </c>
      <c r="B10" s="1">
        <v>54.833333000000003</v>
      </c>
      <c r="C10" s="1"/>
    </row>
    <row r="11" spans="1:3" x14ac:dyDescent="0.2">
      <c r="A11" t="s">
        <v>32</v>
      </c>
      <c r="B11" s="1">
        <f>(53.820112+53.311186+52.782831+51.890054)/4</f>
        <v>52.951045749999999</v>
      </c>
      <c r="C11" s="1"/>
    </row>
    <row r="12" spans="1:3" x14ac:dyDescent="0.2">
      <c r="A12" t="s">
        <v>17</v>
      </c>
      <c r="B12" s="1">
        <v>51.957807000000003</v>
      </c>
      <c r="C12" s="1"/>
    </row>
    <row r="13" spans="1:3" x14ac:dyDescent="0.2">
      <c r="A13" t="s">
        <v>18</v>
      </c>
      <c r="B13" s="1">
        <v>52.462704000000002</v>
      </c>
      <c r="C13" s="1"/>
    </row>
    <row r="14" spans="1:3" x14ac:dyDescent="0.2">
      <c r="A14" t="s">
        <v>19</v>
      </c>
      <c r="B14" s="1">
        <v>54.322930999999997</v>
      </c>
      <c r="C14" s="1"/>
    </row>
    <row r="15" spans="1:3" x14ac:dyDescent="0.2">
      <c r="A15" t="s">
        <v>20</v>
      </c>
      <c r="B15" s="1">
        <v>56.279961</v>
      </c>
      <c r="C15" s="1"/>
    </row>
    <row r="16" spans="1:3" x14ac:dyDescent="0.2">
      <c r="A16" t="s">
        <v>21</v>
      </c>
      <c r="B16" s="1">
        <v>59.276200000000003</v>
      </c>
      <c r="C16" s="1"/>
    </row>
    <row r="17" spans="1:3" x14ac:dyDescent="0.2">
      <c r="A17" t="s">
        <v>22</v>
      </c>
      <c r="B17" s="1">
        <v>57.450060000000001</v>
      </c>
      <c r="C17" s="1"/>
    </row>
    <row r="18" spans="1:3" x14ac:dyDescent="0.2">
      <c r="A18" t="s">
        <v>23</v>
      </c>
      <c r="B18" s="1">
        <v>56.746099999999998</v>
      </c>
      <c r="C18" s="1"/>
    </row>
  </sheetData>
  <autoFilter ref="A3:B18" xr:uid="{2D4AFC5F-2189-4EFD-B078-74B98CA72CA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972F-EDBF-40BE-B963-3E6D09E32E3E}">
  <dimension ref="A1:B18"/>
  <sheetViews>
    <sheetView topLeftCell="A2" workbookViewId="0">
      <selection activeCell="B12" sqref="B12"/>
    </sheetView>
  </sheetViews>
  <sheetFormatPr baseColWidth="10" defaultRowHeight="15" x14ac:dyDescent="0.2"/>
  <sheetData>
    <row r="1" spans="1:2" x14ac:dyDescent="0.2">
      <c r="A1" t="s">
        <v>27</v>
      </c>
    </row>
    <row r="2" spans="1:2" x14ac:dyDescent="0.2">
      <c r="A2" t="s">
        <v>29</v>
      </c>
    </row>
    <row r="3" spans="1:2" x14ac:dyDescent="0.2">
      <c r="A3" t="s">
        <v>26</v>
      </c>
      <c r="B3" t="s">
        <v>24</v>
      </c>
    </row>
    <row r="4" spans="1:2" x14ac:dyDescent="0.2">
      <c r="A4" t="s">
        <v>3</v>
      </c>
      <c r="B4">
        <v>4.5999999999999996</v>
      </c>
    </row>
    <row r="5" spans="1:2" x14ac:dyDescent="0.2">
      <c r="A5" t="s">
        <v>1</v>
      </c>
      <c r="B5">
        <v>10.54</v>
      </c>
    </row>
    <row r="6" spans="1:2" x14ac:dyDescent="0.2">
      <c r="A6" t="s">
        <v>2</v>
      </c>
      <c r="B6">
        <v>9.2200000000000006</v>
      </c>
    </row>
    <row r="7" spans="1:2" x14ac:dyDescent="0.2">
      <c r="A7" t="s">
        <v>4</v>
      </c>
      <c r="B7">
        <v>-1.26</v>
      </c>
    </row>
    <row r="8" spans="1:2" x14ac:dyDescent="0.2">
      <c r="A8" t="s">
        <v>5</v>
      </c>
      <c r="B8">
        <v>5.54</v>
      </c>
    </row>
    <row r="9" spans="1:2" x14ac:dyDescent="0.2">
      <c r="A9" t="s">
        <v>31</v>
      </c>
      <c r="B9">
        <v>7.32</v>
      </c>
    </row>
    <row r="10" spans="1:2" x14ac:dyDescent="0.2">
      <c r="A10" t="s">
        <v>16</v>
      </c>
      <c r="B10" s="1">
        <v>2.3333330000000001</v>
      </c>
    </row>
    <row r="11" spans="1:2" x14ac:dyDescent="0.2">
      <c r="A11" t="s">
        <v>32</v>
      </c>
      <c r="B11" s="1">
        <f>(1.845196+0.905074+2.168638+1.883496)/4</f>
        <v>1.700601</v>
      </c>
    </row>
    <row r="12" spans="1:2" x14ac:dyDescent="0.2">
      <c r="A12" t="s">
        <v>17</v>
      </c>
      <c r="B12" s="1">
        <v>3.1972209999999999</v>
      </c>
    </row>
    <row r="13" spans="1:2" x14ac:dyDescent="0.2">
      <c r="A13" t="s">
        <v>18</v>
      </c>
      <c r="B13" s="1">
        <v>4.0080609999999997</v>
      </c>
    </row>
    <row r="14" spans="1:2" x14ac:dyDescent="0.2">
      <c r="A14" t="s">
        <v>19</v>
      </c>
      <c r="B14" s="1">
        <v>7.1677220000000004</v>
      </c>
    </row>
    <row r="15" spans="1:2" x14ac:dyDescent="0.2">
      <c r="A15" t="s">
        <v>20</v>
      </c>
      <c r="B15" s="1">
        <v>7.0358000000000001</v>
      </c>
    </row>
    <row r="16" spans="1:2" x14ac:dyDescent="0.2">
      <c r="A16" t="s">
        <v>21</v>
      </c>
      <c r="B16" s="1">
        <v>4.5406000000000004</v>
      </c>
    </row>
    <row r="17" spans="1:2" x14ac:dyDescent="0.2">
      <c r="A17" t="s">
        <v>22</v>
      </c>
      <c r="B17" s="1">
        <v>3.63489</v>
      </c>
    </row>
    <row r="18" spans="1:2" x14ac:dyDescent="0.2">
      <c r="A18" t="s">
        <v>23</v>
      </c>
      <c r="B18" s="1">
        <v>4.9363000000000001</v>
      </c>
    </row>
  </sheetData>
  <autoFilter ref="A3:B18" xr:uid="{41EA972F-EDBF-40BE-B963-3E6D09E32E3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1 B s U m j c L c e k A A A A 9 Q A A A B I A H A B D b 2 5 m a W c v U G F j a 2 F n Z S 5 4 b W w g o h g A K K A U A A A A A A A A A A A A A A A A A A A A A A A A A A A A h Y + x D o I w G I R f h X S n r T U m S H 7 K 4 C p q Y m J c a 6 n Q C M X Q Y n k 3 B x / J V x C j q J v j f X e X 3 N 2 v N 0 j 7 u g o u q r W 6 M Q m a Y I o C Z W S T a 1 M k q H P H M E I p h 4 2 Q J 1 G o Y A g b G / d W J 6 h 0 7 h w T 4 r 3 H f o q b t i C M 0 g n Z Z 8 u t L F U t Q m 2 s E 0 Y q 9 G n l / 1 u I w + 4 1 h j M 8 p 3 g W M U y B j A w y b b 4 + G + Y + 3 R 8 I i 6 5 y X a u 4 O Y S r N Z B R A n l f 4 A 9 Q S w M E F A A C A A g A M 1 B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Q b F I o i k e 4 D g A A A B E A A A A T A B w A R m 9 y b X V s Y X M v U 2 V j d G l v b j E u b S C i G A A o o B Q A A A A A A A A A A A A A A A A A A A A A A A A A A A A r T k 0 u y c z P U w i G 0 I b W A F B L A Q I t A B Q A A g A I A D N Q b F J o 3 C 3 H p A A A A P U A A A A S A A A A A A A A A A A A A A A A A A A A A A B D b 2 5 m a W c v U G F j a 2 F n Z S 5 4 b W x Q S w E C L Q A U A A I A C A A z U G x S D 8 r p q 6 Q A A A D p A A A A E w A A A A A A A A A A A A A A A A D w A A A A W 0 N v b n R l b n R f V H l w Z X N d L n h t b F B L A Q I t A B Q A A g A I A D N Q b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8 u 2 X X d S D t T 4 d K Z M b a F A I r A A A A A A I A A A A A A B B m A A A A A Q A A I A A A A I z E 0 h b B f V w D A Q Q A 5 9 f + W E A a w X 2 Z / V u 5 k E P L u J p R X S q 1 A A A A A A 6 A A A A A A g A A I A A A A F S 0 g 6 R X L E k o G Y R z b B F m f y w Q 1 k 2 / 0 M w V h K b O M 0 u c L p 6 N U A A A A K 3 c a H X B 6 k 1 s y 9 / 4 M 9 k F V M 2 R K P v s 8 E T C 5 K a A H 6 O X I r n L c 0 1 1 P P Z z x R i 6 q p h S 6 t u Z 0 y f 3 7 G 9 x Z G N 5 m C B A L + Q s J W q 3 v + 4 e f n 8 0 D 8 3 H n 7 a K G T o w Q A A A A J d z r 2 Q O C V f K 0 f y g 8 n y w / z D C i m 9 G E k 2 C M r c O 2 5 e 1 / q j n q V 0 1 i 3 q H f t m 7 D a O m L A h F 6 2 O f u 1 1 f N a z a M 9 8 C n k W + s A Y = < / D a t a M a s h u p > 
</file>

<file path=customXml/itemProps1.xml><?xml version="1.0" encoding="utf-8"?>
<ds:datastoreItem xmlns:ds="http://schemas.openxmlformats.org/officeDocument/2006/customXml" ds:itemID="{A55A702A-9B05-4173-BA8B-4D787E1C9A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ElectricAnnualDemand</vt:lpstr>
      <vt:lpstr>NodeLostLoadCost</vt:lpstr>
      <vt:lpstr>HydroGenMaxAnnualProduction</vt:lpstr>
      <vt:lpstr>Latitude</vt:lpstr>
      <vt:lpstr>Longitude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Goran Durakovic</cp:lastModifiedBy>
  <dcterms:created xsi:type="dcterms:W3CDTF">2018-02-19T14:57:00Z</dcterms:created>
  <dcterms:modified xsi:type="dcterms:W3CDTF">2022-11-29T18:58:59Z</dcterms:modified>
</cp:coreProperties>
</file>