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anification" sheetId="1" state="visible" r:id="rId2"/>
    <sheet name="Utilisation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13">
      <text>
        <r>
          <rPr>
            <rFont val="Tahoma"/>
            <charset val="1"/>
            <family val="2"/>
            <b val="true"/>
            <color rgb="FF000000"/>
            <sz val="9"/>
          </rPr>
          <t xml:space="preserve">JCD:
</t>
        </r>
        <r>
          <rPr>
            <rFont val="Tahoma"/>
            <charset val="1"/>
            <family val="2"/>
            <color rgb="FF000000"/>
            <sz val="9"/>
          </rPr>
          <t xml:space="preserve">Ajouter les détails techniques sur la réalisation de la tâche.</t>
        </r>
      </text>
    </comment>
  </commentList>
</comments>
</file>

<file path=xl/sharedStrings.xml><?xml version="1.0" encoding="utf-8"?>
<sst xmlns="http://schemas.openxmlformats.org/spreadsheetml/2006/main" count="54" uniqueCount="46">
  <si>
    <t>Planification du projet X</t>
  </si>
  <si>
    <t>Erwan Palanque</t>
  </si>
  <si>
    <t>Date de planification initiale : 10 Mars 2013</t>
  </si>
  <si>
    <t>Dernière date de modification : 17 Mars 2013</t>
  </si>
  <si>
    <t>Numéro de tâche</t>
  </si>
  <si>
    <t>Description générale de la tâche</t>
  </si>
  <si>
    <t>Prédécesseurs</t>
  </si>
  <si>
    <t>Niveau de priorité</t>
  </si>
  <si>
    <t>Niveau de difficulté</t>
  </si>
  <si>
    <t>Temps requis (minutes)</t>
  </si>
  <si>
    <t>Prévision du Sprint où la tâche doit être terminée</t>
  </si>
  <si>
    <t>Temps investis (minutes)</t>
  </si>
  <si>
    <t>% d'avancement au Sprint 1</t>
  </si>
  <si>
    <t>% d'avancement au Sprint 2</t>
  </si>
  <si>
    <t>% d'avancement au Sprint 3</t>
  </si>
  <si>
    <t>% d'avancement au Sprint 4</t>
  </si>
  <si>
    <t>Pourquoi le retard</t>
  </si>
  <si>
    <t>Moyens envisagés pour solutionner le problème</t>
  </si>
  <si>
    <t>Sprint 1</t>
  </si>
  <si>
    <t>Sprint 2</t>
  </si>
  <si>
    <t>Sprint 3</t>
  </si>
  <si>
    <t>Sprint 4</t>
  </si>
  <si>
    <t>Prev 00</t>
  </si>
  <si>
    <t>Prev 01</t>
  </si>
  <si>
    <t>Prev 02</t>
  </si>
  <si>
    <t>Prev 03</t>
  </si>
  <si>
    <t>Temps S1</t>
  </si>
  <si>
    <t>Temps S2</t>
  </si>
  <si>
    <t>Temps S3</t>
  </si>
  <si>
    <t>Temps S4</t>
  </si>
  <si>
    <t>Nom de la tâche 1</t>
  </si>
  <si>
    <t>-</t>
  </si>
  <si>
    <t>Nom de la tâche 2</t>
  </si>
  <si>
    <t>Légende </t>
  </si>
  <si>
    <t>Nom de la tâche 3</t>
  </si>
  <si>
    <t>Nom de la tâche 4</t>
  </si>
  <si>
    <t>Indéfini</t>
  </si>
  <si>
    <t>Avancement</t>
  </si>
  <si>
    <t>Terminé</t>
  </si>
  <si>
    <t>En retard</t>
  </si>
  <si>
    <t>Statistique par sprint</t>
  </si>
  <si>
    <t>Sprint</t>
  </si>
  <si>
    <t>Prévu</t>
  </si>
  <si>
    <t>Réel</t>
  </si>
  <si>
    <t>Total</t>
  </si>
  <si>
    <t>N'oubliez pas d'ajouter des commentaires sur les tâches les plus importantes (voir menu Révision et Nouveau commentaire)</t>
  </si>
</sst>
</file>

<file path=xl/styles.xml><?xml version="1.0" encoding="utf-8"?>
<styleSheet xmlns="http://schemas.openxmlformats.org/spreadsheetml/2006/main">
  <numFmts count="7">
    <numFmt formatCode="GENERAL" numFmtId="164"/>
    <numFmt formatCode="0%" numFmtId="165"/>
    <numFmt formatCode="0" numFmtId="166"/>
    <numFmt formatCode="#&quot; tâches&quot;" numFmtId="167"/>
    <numFmt formatCode="#&quot; min&quot;" numFmtId="168"/>
    <numFmt formatCode="0.00" numFmtId="169"/>
    <numFmt formatCode="0.0%" numFmtId="170"/>
  </numFmts>
  <fonts count="17">
    <font>
      <name val="Calibri"/>
      <charset val="1"/>
      <family val="2"/>
      <color rgb="FF000000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b val="true"/>
      <i val="true"/>
      <color rgb="FF595959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b val="true"/>
      <i val="true"/>
      <color rgb="FF595959"/>
      <sz val="8"/>
    </font>
    <font>
      <name val="Calibri"/>
      <charset val="1"/>
      <family val="2"/>
      <i val="true"/>
      <color rgb="FFA6A6A6"/>
      <sz val="8"/>
    </font>
    <font>
      <name val="Calibri"/>
      <charset val="1"/>
      <family val="2"/>
      <b val="true"/>
      <color rgb="FF000000"/>
      <sz val="8"/>
    </font>
    <font>
      <name val="Tahoma"/>
      <charset val="1"/>
      <family val="2"/>
      <b val="true"/>
      <color rgb="FF000000"/>
      <sz val="9"/>
    </font>
    <font>
      <name val="Tahoma"/>
      <charset val="1"/>
      <family val="2"/>
      <color rgb="FF000000"/>
      <sz val="9"/>
    </font>
    <font>
      <name val="Calibri"/>
      <family val="2"/>
      <b val="true"/>
      <color rgb="FF000000"/>
      <sz val="12"/>
    </font>
    <font>
      <name val="Calibri"/>
      <family val="2"/>
      <color rgb="FF000000"/>
      <sz val="6"/>
    </font>
    <font>
      <name val="Calibri"/>
      <family val="2"/>
      <color rgb="FF000000"/>
      <sz val="7"/>
    </font>
    <font>
      <name val="Calibri"/>
      <family val="2"/>
      <color rgb="FF000000"/>
      <sz val="8"/>
    </font>
    <font>
      <name val="Calibri"/>
      <family val="2"/>
      <b val="true"/>
      <color rgb="FF000000"/>
      <sz val="8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EDEDE"/>
      </patternFill>
    </fill>
    <fill>
      <patternFill patternType="solid">
        <fgColor rgb="FFD2DAFE"/>
        <bgColor rgb="FFD9D9D9"/>
      </patternFill>
    </fill>
    <fill>
      <patternFill patternType="solid">
        <fgColor rgb="FFDAFEC2"/>
        <bgColor rgb="FFCCFFFF"/>
      </patternFill>
    </fill>
    <fill>
      <patternFill patternType="solid">
        <fgColor rgb="FFFEDEDE"/>
        <bgColor rgb="FFF2F2F2"/>
      </patternFill>
    </fill>
  </fills>
  <borders count="15">
    <border diagonalDown="false" diagonalUp="false">
      <left/>
      <right/>
      <top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>
        <color rgb="FF01125B"/>
      </left>
      <right style="medium">
        <color rgb="FF01125B"/>
      </right>
      <top/>
      <bottom/>
      <diagonal/>
    </border>
    <border diagonalDown="false" diagonalUp="false">
      <left style="medium">
        <color rgb="FF255B01"/>
      </left>
      <right style="medium">
        <color rgb="FF255B01"/>
      </right>
      <top style="medium">
        <color rgb="FF255B01"/>
      </top>
      <bottom/>
      <diagonal/>
    </border>
    <border diagonalDown="false" diagonalUp="false">
      <left style="medium">
        <color rgb="FF5B0101"/>
      </left>
      <right style="medium">
        <color rgb="FF5B0101"/>
      </right>
      <top style="medium">
        <color rgb="FF5B0101"/>
      </top>
      <bottom style="medium">
        <color rgb="FF5B0101"/>
      </bottom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</cellStyleXfs>
  <cellXfs count="4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0" fillId="0" fontId="0" numFmtId="164" xfId="0">
      <alignment horizontal="general" indent="0" shrinkToFit="false" textRotation="0" vertical="bottom" wrapText="false"/>
      <protection hidden="true" locked="true"/>
    </xf>
    <xf applyAlignment="true" applyBorder="true" applyFont="true" applyProtection="true" borderId="0" fillId="0" fontId="4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0" fillId="0" fontId="5" numFmtId="164" xfId="0">
      <alignment horizontal="right" indent="0" shrinkToFit="false" textRotation="0" vertical="bottom" wrapText="false"/>
      <protection hidden="false" locked="false"/>
    </xf>
    <xf applyAlignment="false" applyBorder="true" applyFont="true" applyProtection="true" borderId="0" fillId="0" fontId="4" numFmtId="164" xfId="0">
      <alignment horizontal="general" indent="0" shrinkToFit="false" textRotation="0" vertical="bottom" wrapText="false"/>
      <protection hidden="true" locked="true"/>
    </xf>
    <xf applyAlignment="true" applyBorder="true" applyFont="true" applyProtection="true" borderId="0" fillId="0" fontId="6" numFmtId="164" xfId="0">
      <alignment horizontal="general" indent="0" shrinkToFit="false" textRotation="0" vertical="bottom" wrapText="false"/>
      <protection hidden="true" locked="true"/>
    </xf>
    <xf applyAlignment="true" applyBorder="true" applyFont="true" applyProtection="true" borderId="0" fillId="0" fontId="7" numFmtId="164" xfId="0">
      <alignment horizontal="right" indent="0" shrinkToFit="false" textRotation="0" vertical="bottom" wrapText="false"/>
      <protection hidden="false" locked="false"/>
    </xf>
    <xf applyAlignment="true" applyBorder="true" applyFont="true" applyProtection="true" borderId="0" fillId="0" fontId="7" numFmtId="164" xfId="0">
      <alignment horizontal="right" indent="0" shrinkToFit="false" textRotation="0" vertical="bottom" wrapText="false"/>
      <protection hidden="true" locked="true"/>
    </xf>
    <xf applyAlignment="true" applyBorder="true" applyFont="true" applyProtection="true" borderId="0" fillId="0" fontId="8" numFmtId="164" xfId="0">
      <alignment horizontal="right" indent="0" shrinkToFit="false" textRotation="0" vertical="bottom" wrapText="false"/>
      <protection hidden="true" locked="true"/>
    </xf>
    <xf applyAlignment="true" applyBorder="true" applyFont="true" applyProtection="true" borderId="0" fillId="0" fontId="0" numFmtId="164" xfId="0">
      <alignment horizontal="left" indent="0" shrinkToFit="false" textRotation="90" vertical="bottom" wrapText="true"/>
      <protection hidden="true" locked="true"/>
    </xf>
    <xf applyAlignment="true" applyBorder="true" applyFont="true" applyProtection="true" borderId="0" fillId="0" fontId="0" numFmtId="164" xfId="0">
      <alignment horizontal="center" indent="0" shrinkToFit="false" textRotation="90" vertical="bottom" wrapText="true"/>
      <protection hidden="true" locked="true"/>
    </xf>
    <xf applyAlignment="true" applyBorder="true" applyFont="true" applyProtection="true" borderId="0" fillId="0" fontId="0" numFmtId="165" xfId="19">
      <alignment horizontal="center" indent="0" shrinkToFit="false" textRotation="90" vertical="bottom" wrapText="true"/>
      <protection hidden="true" locked="true"/>
    </xf>
    <xf applyAlignment="true" applyBorder="true" applyFont="false" applyProtection="true" borderId="0" fillId="0" fontId="0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0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" fillId="0" fontId="0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" fillId="0" fontId="0" numFmtId="165" xfId="19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0" fontId="0" numFmtId="165" xfId="19">
      <alignment horizontal="center" indent="0" shrinkToFit="false" textRotation="0" vertical="bottom" wrapText="false"/>
      <protection hidden="false" locked="false"/>
    </xf>
    <xf applyAlignment="true" applyBorder="true" applyFont="false" applyProtection="true" borderId="2" fillId="0" fontId="0" numFmtId="164" xfId="0">
      <alignment horizontal="left" indent="0" shrinkToFit="false" textRotation="0" vertical="bottom" wrapText="true"/>
      <protection hidden="false" locked="false"/>
    </xf>
    <xf applyAlignment="true" applyBorder="true" applyFont="false" applyProtection="true" borderId="0" fillId="0" fontId="0" numFmtId="164" xfId="0">
      <alignment horizontal="left" indent="0" shrinkToFit="false" textRotation="0" vertical="bottom" wrapText="true"/>
      <protection hidden="false" locked="false"/>
    </xf>
    <xf applyAlignment="true" applyBorder="true" applyFont="true" applyProtection="true" borderId="0" fillId="0" fontId="0" numFmtId="165" xfId="19">
      <alignment horizontal="center" indent="0" shrinkToFit="false" textRotation="0" vertical="bottom" wrapText="false"/>
      <protection hidden="true" locked="true"/>
    </xf>
    <xf applyAlignment="true" applyBorder="true" applyFont="true" applyProtection="true" borderId="0" fillId="0" fontId="0" numFmtId="166" xfId="19">
      <alignment horizontal="center" indent="0" shrinkToFit="false" textRotation="0" vertical="bottom" wrapText="false"/>
      <protection hidden="true" locked="true"/>
    </xf>
    <xf applyAlignment="false" applyBorder="true" applyFont="false" applyProtection="true" borderId="3" fillId="2" fontId="0" numFmtId="164" xfId="0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4" fillId="2" fontId="0" numFmtId="164" xfId="0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5" fillId="2" fontId="0" numFmtId="164" xfId="0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6" fillId="2" fontId="0" numFmtId="164" xfId="0">
      <alignment horizontal="general" indent="0" shrinkToFit="false" textRotation="0" vertical="bottom" wrapText="false"/>
      <protection hidden="true" locked="true"/>
    </xf>
    <xf applyAlignment="false" applyBorder="true" applyFont="true" applyProtection="true" borderId="0" fillId="2" fontId="9" numFmtId="164" xfId="0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0" fillId="2" fontId="0" numFmtId="164" xfId="0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7" fillId="2" fontId="0" numFmtId="164" xfId="0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8" fillId="2" fontId="0" numFmtId="164" xfId="0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9" fillId="3" fontId="0" numFmtId="164" xfId="0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10" fillId="4" fontId="0" numFmtId="164" xfId="0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11" fillId="5" fontId="0" numFmtId="164" xfId="0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12" fillId="2" fontId="0" numFmtId="164" xfId="0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13" fillId="2" fontId="0" numFmtId="164" xfId="0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14" fillId="2" fontId="0" numFmtId="164" xfId="0">
      <alignment horizontal="general" indent="0" shrinkToFit="false" textRotation="0" vertical="bottom" wrapText="false"/>
      <protection hidden="true" locked="true"/>
    </xf>
    <xf applyAlignment="true" applyBorder="false" applyFont="false" applyProtection="true" borderId="0" fillId="0" fontId="0" numFmtId="164" xfId="0">
      <alignment horizontal="center" indent="0" shrinkToFit="false" textRotation="0" vertical="bottom" wrapText="false"/>
      <protection hidden="true" locked="true"/>
    </xf>
    <xf applyAlignment="true" applyBorder="false" applyFont="false" applyProtection="true" borderId="0" fillId="0" fontId="0" numFmtId="167" xfId="0">
      <alignment horizontal="left" indent="0" shrinkToFit="false" textRotation="0" vertical="bottom" wrapText="true"/>
      <protection hidden="true" locked="true"/>
    </xf>
    <xf applyAlignment="true" applyBorder="false" applyFont="false" applyProtection="true" borderId="0" fillId="0" fontId="0" numFmtId="168" xfId="0">
      <alignment horizontal="center" indent="0" shrinkToFit="false" textRotation="0" vertical="bottom" wrapText="false"/>
      <protection hidden="true" locked="true"/>
    </xf>
    <xf applyAlignment="true" applyBorder="true" applyFont="false" applyProtection="true" borderId="1" fillId="0" fontId="0" numFmtId="164" xfId="0">
      <alignment horizontal="center" indent="0" shrinkToFit="false" textRotation="0" vertical="bottom" wrapText="false"/>
      <protection hidden="true" locked="true"/>
    </xf>
    <xf applyAlignment="true" applyBorder="true" applyFont="true" applyProtection="true" borderId="2" fillId="0" fontId="0" numFmtId="164" xfId="0">
      <alignment horizontal="center" indent="0" shrinkToFit="false" textRotation="0" vertical="bottom" wrapText="false"/>
      <protection hidden="true" locked="true"/>
    </xf>
    <xf applyAlignment="true" applyBorder="false" applyFont="true" applyProtection="true" borderId="0" fillId="0" fontId="0" numFmtId="164" xfId="0">
      <alignment horizontal="center" indent="0" shrinkToFit="false" textRotation="0" vertical="bottom" wrapText="false"/>
      <protection hidden="true" locked="true"/>
    </xf>
    <xf applyAlignment="true" applyBorder="true" applyFont="false" applyProtection="true" borderId="2" fillId="0" fontId="0" numFmtId="164" xfId="0">
      <alignment horizontal="left" indent="0" shrinkToFit="false" textRotation="0" vertical="bottom" wrapText="true"/>
      <protection hidden="true" locked="true"/>
    </xf>
    <xf applyAlignment="true" applyBorder="false" applyFont="false" applyProtection="true" borderId="0" fillId="0" fontId="0" numFmtId="164" xfId="0">
      <alignment horizontal="left" indent="0" shrinkToFit="false" textRotation="0" vertical="bottom" wrapText="true"/>
      <protection hidden="true" locked="true"/>
    </xf>
    <xf applyAlignment="true" applyBorder="false" applyFont="true" applyProtection="true" borderId="0" fillId="0" fontId="0" numFmtId="164" xfId="0">
      <alignment horizontal="center" indent="0" shrinkToFit="false" textRotation="0" vertical="bottom" wrapText="false"/>
      <protection hidden="true" locked="true"/>
    </xf>
    <xf applyAlignment="true" applyBorder="false" applyFont="true" applyProtection="true" borderId="0" fillId="0" fontId="0" numFmtId="169" xfId="0">
      <alignment horizontal="center" indent="0" shrinkToFit="false" textRotation="0" vertical="bottom" wrapText="false"/>
      <protection hidden="true" locked="true"/>
    </xf>
    <xf applyAlignment="true" applyBorder="true" applyFont="true" applyProtection="true" borderId="0" fillId="0" fontId="0" numFmtId="170" xfId="19">
      <alignment horizontal="general" indent="0" shrinkToFit="false" textRotation="0" vertical="bottom" wrapText="false"/>
      <protection hidden="tru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6">
    <dxf>
      <font>
        <name val="Calibri"/>
        <charset val="1"/>
        <family val="2"/>
        <color rgb="FFA40000"/>
        <sz val="8"/>
      </font>
      <fill>
        <patternFill>
          <bgColor rgb="00FFFFFF"/>
        </patternFill>
      </fill>
    </dxf>
    <dxf>
      <font>
        <name val="Calibri"/>
        <charset val="1"/>
        <family val="2"/>
        <color rgb="FFA4A400"/>
        <sz val="8"/>
      </font>
      <fill>
        <patternFill>
          <bgColor rgb="00FFFFFF"/>
        </patternFill>
      </fill>
    </dxf>
    <dxf>
      <font>
        <name val="Calibri"/>
        <charset val="1"/>
        <family val="2"/>
        <color rgb="FF00A400"/>
        <sz val="8"/>
      </font>
      <fill>
        <patternFill>
          <bgColor rgb="00FFFFFF"/>
        </patternFill>
      </fill>
    </dxf>
    <dxf>
      <border diagonalDown="false" diagonalUp="false">
        <left style="medium"/>
        <right style="medium"/>
        <top style="medium"/>
        <bottom style="medium"/>
        <diagonal/>
      </border>
      <font>
        <name val="Calibri"/>
        <charset val="1"/>
        <family val="2"/>
        <color rgb="FF01125B"/>
        <sz val="8"/>
      </font>
      <fill>
        <patternFill>
          <bgColor rgb="FFD2DAFE"/>
        </patternFill>
      </fill>
    </dxf>
    <dxf>
      <border diagonalDown="false" diagonalUp="false">
        <left style="medium"/>
        <right style="medium"/>
        <top style="medium"/>
        <bottom style="medium"/>
        <diagonal/>
      </border>
      <font>
        <name val="Calibri"/>
        <charset val="1"/>
        <family val="2"/>
        <color rgb="FF5B0101"/>
        <sz val="8"/>
      </font>
      <fill>
        <patternFill>
          <bgColor rgb="FFFEDEDE"/>
        </patternFill>
      </fill>
    </dxf>
    <dxf>
      <border diagonalDown="false" diagonalUp="false">
        <left style="medium"/>
        <right style="medium"/>
        <top style="medium"/>
        <bottom style="medium"/>
        <diagonal/>
      </border>
      <font>
        <name val="Calibri"/>
        <charset val="1"/>
        <family val="2"/>
        <color rgb="FF255B01"/>
        <sz val="8"/>
      </font>
      <fill>
        <patternFill>
          <bgColor rgb="FFDAFEC2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A40000"/>
      <rgbColor rgb="FF00A400"/>
      <rgbColor rgb="FF05015B"/>
      <rgbColor rgb="FF808000"/>
      <rgbColor rgb="FF800080"/>
      <rgbColor rgb="FF008080"/>
      <rgbColor rgb="FFD9D9D9"/>
      <rgbColor rgb="FF878787"/>
      <rgbColor rgb="FF9999FF"/>
      <rgbColor rgb="FFC0504D"/>
      <rgbColor rgb="FFFEDEDE"/>
      <rgbColor rgb="FFCCFFFF"/>
      <rgbColor rgb="FF660066"/>
      <rgbColor rgb="FFFF8080"/>
      <rgbColor rgb="FF0066CC"/>
      <rgbColor rgb="FFD2DAFE"/>
      <rgbColor rgb="FF01125B"/>
      <rgbColor rgb="FFFF00FF"/>
      <rgbColor rgb="FFFFFF00"/>
      <rgbColor rgb="FF00FFFF"/>
      <rgbColor rgb="FF800080"/>
      <rgbColor rgb="FF5B0101"/>
      <rgbColor rgb="FF008080"/>
      <rgbColor rgb="FF0000FF"/>
      <rgbColor rgb="FF00CCFF"/>
      <rgbColor rgb="FFCCFFFF"/>
      <rgbColor rgb="FFDAFEC2"/>
      <rgbColor rgb="FFFFFF99"/>
      <rgbColor rgb="FF99CCFF"/>
      <rgbColor rgb="FFFF99CC"/>
      <rgbColor rgb="FFCC99FF"/>
      <rgbColor rgb="FFFFCC99"/>
      <rgbColor rgb="FF4F81BD"/>
      <rgbColor rgb="FF33CCCC"/>
      <rgbColor rgb="FFA4A400"/>
      <rgbColor rgb="FFFFD320"/>
      <rgbColor rgb="FFFF9900"/>
      <rgbColor rgb="FFFF420E"/>
      <rgbColor rgb="FF595959"/>
      <rgbColor rgb="FFA6A6A6"/>
      <rgbColor rgb="FF004586"/>
      <rgbColor rgb="FF579D1C"/>
      <rgbColor rgb="FF003300"/>
      <rgbColor rgb="FF255B0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200">
                <a:solidFill>
                  <a:srgbClr val="000000"/>
                </a:solidFill>
                <a:latin typeface="Calibri"/>
              </a:rPr>
              <a:t>Distribution du nombre de tâches</a:t>
            </a:r>
          </a:p>
        </c:rich>
      </c:tx>
    </c:title>
    <c:view3D>
      <c:rotX val="300"/>
      <c:rotY val="0"/>
      <c:perspective val="30"/>
      <c:rAngAx val="0"/>
    </c:view3D>
    <c:backWall>
      <c:spPr>
        <a:solidFill>
          <a:srgbClr val="d9d9d9"/>
        </a:solidFill>
      </c:spPr>
    </c:backWall>
    <c:floor>
      <c:spPr>
        <a:solidFill>
          <a:srgbClr val="d9d9d9"/>
        </a:solidFill>
      </c:spPr>
    </c:floor>
    <c:plotArea>
      <c:layout/>
      <c:pie3DChart>
        <c:varyColors val="1"/>
        <c:ser>
          <c:idx val="0"/>
          <c:order val="0"/>
          <c:spPr>
            <a:solidFill>
              <a:srgbClr val="4f81bd"/>
            </a:solidFill>
          </c:spPr>
          <c:explosion val="0"/>
          <c:dPt>
            <c:idx val="0"/>
            <c:spPr>
              <a:solidFill>
                <a:srgbClr val="004586"/>
              </a:solidFill>
            </c:spPr>
          </c:dPt>
          <c:dPt>
            <c:idx val="1"/>
            <c:spPr>
              <a:solidFill>
                <a:srgbClr val="ff420e"/>
              </a:solidFill>
            </c:spPr>
          </c:dPt>
          <c:dPt>
            <c:idx val="2"/>
            <c:spPr>
              <a:solidFill>
                <a:srgbClr val="ffd320"/>
              </a:solidFill>
            </c:spPr>
          </c:dPt>
          <c:dPt>
            <c:idx val="3"/>
            <c:spPr>
              <a:solidFill>
                <a:srgbClr val="579d1c"/>
              </a:solidFill>
            </c:spPr>
          </c:dPt>
          <c:cat>
            <c:strRef>
              <c:f>Planification!$E$179:$E$182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Planification!$F$179:$F$182</c:f>
              <c:numCache>
                <c:formatCode>General</c:formatCode>
                <c:ptCount val="4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</c:numCache>
            </c:numRef>
          </c:val>
        </c:ser>
        <c:firstSliceAng val="0"/>
      </c:pie3DChart>
      <c:spPr>
        <a:solidFill>
          <a:srgbClr val="d9d9d9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200">
                <a:solidFill>
                  <a:srgbClr val="000000"/>
                </a:solidFill>
                <a:latin typeface="Calibri"/>
              </a:rPr>
              <a:t>Comparaison du temps prévu et réel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Planification!$H$178</c:f>
              <c:strCache>
                <c:ptCount val="1"/>
                <c:pt idx="0">
                  <c:v>Prévu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Planification!$E$179:$E$182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Planification!$H$179:$H$182</c:f>
              <c:numCache>
                <c:formatCode>General</c:formatCode>
                <c:ptCount val="4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</c:numCache>
            </c:numRef>
          </c:val>
        </c:ser>
        <c:ser>
          <c:idx val="1"/>
          <c:order val="1"/>
          <c:tx>
            <c:strRef>
              <c:f>Planification!$I$178</c:f>
              <c:strCache>
                <c:ptCount val="1"/>
                <c:pt idx="0">
                  <c:v>Réel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Planification!$E$179:$E$182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Planification!$I$179:$I$182</c:f>
              <c:numCache>
                <c:formatCode>General</c:formatCode>
                <c:ptCount val="4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</c:numCache>
            </c:numRef>
          </c:val>
        </c:ser>
        <c:gapWidth val="150"/>
        <c:axId val="10663313"/>
        <c:axId val="7162214"/>
      </c:barChart>
      <c:catAx>
        <c:axId val="10663313"/>
        <c:scaling>
          <c:orientation val="minMax"/>
        </c:scaling>
        <c:axPos val="b"/>
        <c:majorTickMark val="out"/>
        <c:minorTickMark val="none"/>
        <c:tickLblPos val="nextTo"/>
        <c:crossAx val="716221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16221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800">
                    <a:solidFill>
                      <a:srgbClr val="000000"/>
                    </a:solidFill>
                    <a:latin typeface="Calibri"/>
                  </a:rPr>
                  <a:t>Minutes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066331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3</xdr:col>
      <xdr:colOff>80280</xdr:colOff>
      <xdr:row>0</xdr:row>
      <xdr:rowOff>228960</xdr:rowOff>
    </xdr:from>
    <xdr:to>
      <xdr:col>9</xdr:col>
      <xdr:colOff>232200</xdr:colOff>
      <xdr:row>10</xdr:row>
      <xdr:rowOff>97200</xdr:rowOff>
    </xdr:to>
    <xdr:graphicFrame>
      <xdr:nvGraphicFramePr>
        <xdr:cNvPr id="0" name="Graphique 1"/>
        <xdr:cNvGraphicFramePr/>
      </xdr:nvGraphicFramePr>
      <xdr:xfrm>
        <a:off x="3287520" y="228960"/>
        <a:ext cx="2828880" cy="1477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255600</xdr:colOff>
      <xdr:row>0</xdr:row>
      <xdr:rowOff>236520</xdr:rowOff>
    </xdr:from>
    <xdr:to>
      <xdr:col>13</xdr:col>
      <xdr:colOff>1535400</xdr:colOff>
      <xdr:row>10</xdr:row>
      <xdr:rowOff>104760</xdr:rowOff>
    </xdr:to>
    <xdr:graphicFrame>
      <xdr:nvGraphicFramePr>
        <xdr:cNvPr id="1" name="Graphique 3"/>
        <xdr:cNvGraphicFramePr/>
      </xdr:nvGraphicFramePr>
      <xdr:xfrm>
        <a:off x="6139800" y="236520"/>
        <a:ext cx="3136680" cy="1477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83"/>
  <sheetViews>
    <sheetView colorId="64" defaultGridColor="true" rightToLeft="false" showFormulas="false" showGridLines="false" showOutlineSymbols="true" showRowColHeaders="true" showZeros="true" tabSelected="true" topLeftCell="G1" view="normal" windowProtection="false" workbookViewId="0" zoomScale="100" zoomScaleNormal="100" zoomScalePageLayoutView="100">
      <selection activeCell="O4" activeCellId="0" pane="topLeft" sqref="O4"/>
    </sheetView>
  </sheetViews>
  <sheetFormatPr defaultRowHeight="11.25"/>
  <cols>
    <col collapsed="false" hidden="false" max="1" min="1" style="1" width="1.66666666666667"/>
    <col collapsed="false" hidden="false" max="2" min="2" style="1" width="5"/>
    <col collapsed="false" hidden="false" max="3" min="3" style="1" width="42.8333333333333"/>
    <col collapsed="false" hidden="false" max="4" min="4" style="1" width="7.82777777777778"/>
    <col collapsed="false" hidden="false" max="6" min="5" style="1" width="4.66666666666667"/>
    <col collapsed="false" hidden="false" max="7" min="7" style="1" width="6.16111111111111"/>
    <col collapsed="false" hidden="false" max="8" min="8" style="1" width="9.32777777777778"/>
    <col collapsed="false" hidden="false" max="9" min="9" style="1" width="8.66111111111111"/>
    <col collapsed="false" hidden="false" max="13" min="10" style="1" width="7.16111111111111"/>
    <col collapsed="false" hidden="false" max="15" min="14" style="1" width="33.8388888888889"/>
    <col collapsed="false" hidden="true" max="27" min="16" style="1" width="0"/>
    <col collapsed="false" hidden="false" max="28" min="28" style="1" width="1.66666666666667"/>
    <col collapsed="false" hidden="false" max="29" min="29" style="1" width="2.16666666666667"/>
    <col collapsed="false" hidden="false" max="31" min="30" style="1" width="1.5"/>
    <col collapsed="false" hidden="false" max="32" min="32" style="1" width="10.4944444444444"/>
    <col collapsed="false" hidden="false" max="33" min="33" style="1" width="3.5"/>
    <col collapsed="false" hidden="false" max="34" min="34" style="1" width="1.5"/>
    <col collapsed="false" hidden="false" max="1025" min="35" style="1" width="9.16111111111111"/>
  </cols>
  <sheetData>
    <row collapsed="false" customFormat="false" customHeight="true" hidden="false" ht="18.75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1</v>
      </c>
    </row>
    <row collapsed="false" customFormat="false" customHeight="true" hidden="false" ht="12" outlineLevel="0" r="2">
      <c r="A2" s="4"/>
      <c r="C2" s="5"/>
      <c r="O2" s="6" t="s">
        <v>2</v>
      </c>
    </row>
    <row collapsed="false" customFormat="false" customHeight="true" hidden="false" ht="12" outlineLevel="0" r="3">
      <c r="A3" s="4"/>
      <c r="C3" s="5"/>
      <c r="O3" s="6" t="s">
        <v>3</v>
      </c>
    </row>
    <row collapsed="false" customFormat="false" customHeight="true" hidden="false" ht="12" outlineLevel="0" r="4">
      <c r="A4" s="4"/>
      <c r="C4" s="5"/>
      <c r="O4" s="7"/>
    </row>
    <row collapsed="false" customFormat="false" customHeight="true" hidden="false" ht="12" outlineLevel="0" r="5">
      <c r="A5" s="4"/>
      <c r="C5" s="5"/>
      <c r="O5" s="7"/>
    </row>
    <row collapsed="false" customFormat="false" customHeight="true" hidden="false" ht="12" outlineLevel="0" r="6">
      <c r="A6" s="4"/>
      <c r="C6" s="5"/>
      <c r="O6" s="7"/>
    </row>
    <row collapsed="false" customFormat="false" customHeight="true" hidden="false" ht="12" outlineLevel="0" r="7">
      <c r="A7" s="4"/>
      <c r="C7" s="5"/>
      <c r="O7" s="7"/>
    </row>
    <row collapsed="false" customFormat="false" customHeight="true" hidden="false" ht="12" outlineLevel="0" r="8">
      <c r="A8" s="4"/>
      <c r="C8" s="8" t="e">
        <f aca="false">COUNTA(Table1[description générale de la tâche])&amp;" tâches principales prévues"</f>
        <v>#VALUE!</v>
      </c>
      <c r="O8" s="7"/>
    </row>
    <row collapsed="false" customFormat="false" customHeight="true" hidden="false" ht="12" outlineLevel="0" r="9">
      <c r="A9" s="4"/>
      <c r="C9" s="8" t="e">
        <f aca="false">"Temps prévu : "&amp;FLOOR(SUM(Table1[temps requis (minutes)])/60,1,1)&amp;" heures "&amp;SUM(Table1[temps requis (minutes)])-FLOOR(SUM(Table1[temps requis (minutes)])/60,1,1)*60&amp;" minutes"</f>
        <v>#VALUE!</v>
      </c>
      <c r="O9" s="7"/>
    </row>
    <row collapsed="false" customFormat="false" customHeight="true" hidden="false" ht="12" outlineLevel="0" r="10">
      <c r="A10" s="4"/>
      <c r="C10" s="8" t="e">
        <f aca="false">"Temps réel : "&amp;FLOOR(SUM(Table1[temps investis (minutes)])/60,1,1)&amp;" heures "&amp;SUM(Table1[temps investis (minutes)])-FLOOR(SUM(Table1[temps investis (minutes)])/60,1,1)*60&amp;" minutes"</f>
        <v>#VALUE!</v>
      </c>
      <c r="O10" s="7"/>
    </row>
    <row collapsed="false" customFormat="false" customHeight="true" hidden="false" ht="111" outlineLevel="0" r="12">
      <c r="B12" s="9" t="s">
        <v>4</v>
      </c>
      <c r="C12" s="9" t="s">
        <v>5</v>
      </c>
      <c r="D12" s="10" t="s">
        <v>6</v>
      </c>
      <c r="E12" s="10" t="s">
        <v>7</v>
      </c>
      <c r="F12" s="10" t="s">
        <v>8</v>
      </c>
      <c r="G12" s="10" t="s">
        <v>9</v>
      </c>
      <c r="H12" s="10" t="s">
        <v>10</v>
      </c>
      <c r="I12" s="10" t="s">
        <v>11</v>
      </c>
      <c r="J12" s="11" t="s">
        <v>12</v>
      </c>
      <c r="K12" s="11" t="s">
        <v>13</v>
      </c>
      <c r="L12" s="11" t="s">
        <v>14</v>
      </c>
      <c r="M12" s="11" t="s">
        <v>15</v>
      </c>
      <c r="N12" s="9" t="s">
        <v>16</v>
      </c>
      <c r="O12" s="9" t="s">
        <v>17</v>
      </c>
      <c r="P12" s="11" t="s">
        <v>18</v>
      </c>
      <c r="Q12" s="11" t="s">
        <v>19</v>
      </c>
      <c r="R12" s="11" t="s">
        <v>20</v>
      </c>
      <c r="S12" s="11" t="s">
        <v>21</v>
      </c>
      <c r="T12" s="11" t="s">
        <v>22</v>
      </c>
      <c r="U12" s="11" t="s">
        <v>23</v>
      </c>
      <c r="V12" s="11" t="s">
        <v>24</v>
      </c>
      <c r="W12" s="11" t="s">
        <v>25</v>
      </c>
      <c r="X12" s="11" t="s">
        <v>26</v>
      </c>
      <c r="Y12" s="11" t="s">
        <v>27</v>
      </c>
      <c r="Z12" s="11" t="s">
        <v>28</v>
      </c>
      <c r="AA12" s="11" t="s">
        <v>29</v>
      </c>
      <c r="AB12" s="11"/>
    </row>
    <row collapsed="false" customFormat="false" customHeight="true" hidden="false" ht="11.25" outlineLevel="0" r="13">
      <c r="B13" s="12" t="n">
        <v>1</v>
      </c>
      <c r="C13" s="13" t="s">
        <v>30</v>
      </c>
      <c r="D13" s="12" t="s">
        <v>31</v>
      </c>
      <c r="E13" s="12" t="n">
        <v>3</v>
      </c>
      <c r="F13" s="12" t="n">
        <v>2</v>
      </c>
      <c r="G13" s="12" t="n">
        <v>10</v>
      </c>
      <c r="H13" s="14" t="s">
        <v>18</v>
      </c>
      <c r="I13" s="12" t="n">
        <v>10</v>
      </c>
      <c r="J13" s="15" t="n">
        <v>0</v>
      </c>
      <c r="K13" s="16" t="n">
        <v>0.25</v>
      </c>
      <c r="L13" s="16" t="n">
        <v>1</v>
      </c>
      <c r="M13" s="16" t="n">
        <v>1</v>
      </c>
      <c r="N13" s="17"/>
      <c r="O13" s="18"/>
      <c r="P13" s="19" t="str">
        <f aca="false">IF(OR($H13="",J13=""),"Indef",IF(J13&gt;=1,"Terminé",IF($H13&lt;=P$12,"Retard",IF(J13&gt;0,"Avancement","Sprint suivant"))))</f>
        <v>Retard</v>
      </c>
      <c r="Q13" s="19" t="str">
        <f aca="false">IF(OR($H13="",K13=""),"Indef",IF(K13&gt;=1,"Terminé",IF($H13&lt;=Q$12,"Retard",IF(K13&gt;0,"Avancement","Sprint suivant"))))</f>
        <v>Retard</v>
      </c>
      <c r="R13" s="19" t="str">
        <f aca="false">IF(OR($H13="",L13=""),"Indef",IF(L13&gt;=1,"Terminé",IF($H13&lt;=R$12,"Retard",IF(L13&gt;0,"Avancement","Sprint suivant"))))</f>
        <v>Terminé</v>
      </c>
      <c r="S13" s="19" t="str">
        <f aca="false">IF(OR($H13="",M13=""),"Indef",IF(M13&gt;=1,"Terminé",IF($H13&lt;=S$12,"Retard",IF(M13&gt;0,"Avancement","Sprint suivant"))))</f>
        <v>Terminé</v>
      </c>
      <c r="T13" s="20" t="e">
        <f aca="false">IF(Table1[[#this row],[prévision du sprint où la tâche doit être terminée]]="Sprint 1",Table1[[#this row],[temps requis (minutes)]],0)</f>
        <v>#VALUE!</v>
      </c>
      <c r="U13" s="20" t="e">
        <f aca="false">IF(Table1[[#this row],[prévision du sprint où la tâche doit être terminée]]="Sprint 2",Table1[[#this row],[temps requis (minutes)]],0)</f>
        <v>#VALUE!</v>
      </c>
      <c r="V13" s="20" t="e">
        <f aca="false">IF(Table1[[#this row],[prévision du sprint où la tâche doit être terminée]]="Sprint 3",Table1[[#this row],[temps requis (minutes)]],0)</f>
        <v>#VALUE!</v>
      </c>
      <c r="W13" s="20" t="e">
        <f aca="false">IF(Table1[[#this row],[prévision du sprint où la tâche doit être terminée]]="Sprint 4",Table1[[#this row],[temps requis (minutes)]],0)</f>
        <v>#VALUE!</v>
      </c>
      <c r="X13" s="20" t="e">
        <f aca="false">IF(Table1[[#this row],[prévision du sprint où la tâche doit être terminée]]="Sprint 1",Table1[[#this row],[temps investis (minutes)]],0)</f>
        <v>#VALUE!</v>
      </c>
      <c r="Y13" s="20" t="e">
        <f aca="false">IF(Table1[[#this row],[prévision du sprint où la tâche doit être terminée]]="Sprint 2",Table1[[#this row],[temps investis (minutes)]],0)</f>
        <v>#VALUE!</v>
      </c>
      <c r="Z13" s="20" t="e">
        <f aca="false">IF(Table1[[#this row],[prévision du sprint où la tâche doit être terminée]]="Sprint 3",Table1[[#this row],[temps investis (minutes)]],0)</f>
        <v>#VALUE!</v>
      </c>
      <c r="AA13" s="20" t="e">
        <f aca="false">IF(Table1[[#this row],[prévision du sprint où la tâche doit être terminée]]="Sprint 4",Table1[[#this row],[temps investis (minutes)]],0)</f>
        <v>#VALUE!</v>
      </c>
      <c r="AB13" s="19"/>
      <c r="AD13" s="21"/>
      <c r="AE13" s="22"/>
      <c r="AF13" s="22"/>
      <c r="AG13" s="22"/>
      <c r="AH13" s="23"/>
    </row>
    <row collapsed="false" customFormat="false" customHeight="true" hidden="false" ht="11.25" outlineLevel="0" r="14">
      <c r="B14" s="12" t="n">
        <v>2</v>
      </c>
      <c r="C14" s="13" t="s">
        <v>32</v>
      </c>
      <c r="D14" s="12" t="n">
        <v>1</v>
      </c>
      <c r="E14" s="12" t="n">
        <v>2</v>
      </c>
      <c r="F14" s="12" t="n">
        <v>3</v>
      </c>
      <c r="G14" s="12" t="n">
        <v>45</v>
      </c>
      <c r="H14" s="14" t="s">
        <v>19</v>
      </c>
      <c r="I14" s="12" t="n">
        <v>75</v>
      </c>
      <c r="J14" s="15" t="n">
        <v>0</v>
      </c>
      <c r="K14" s="16" t="n">
        <v>1</v>
      </c>
      <c r="L14" s="16" t="n">
        <v>1</v>
      </c>
      <c r="M14" s="16" t="n">
        <v>1</v>
      </c>
      <c r="N14" s="17"/>
      <c r="O14" s="18"/>
      <c r="P14" s="19" t="str">
        <f aca="false">IF(OR($H14="",J14=""),"Indef",IF(J14&gt;=1,"Terminé",IF($H14&lt;=P$12,"Retard",IF(J14&gt;0,"Avancement","Sprint suivant"))))</f>
        <v>Sprint suivant</v>
      </c>
      <c r="Q14" s="19" t="str">
        <f aca="false">IF(OR($H14="",K14=""),"Indef",IF(K14&gt;=1,"Terminé",IF($H14&lt;=Q$12,"Retard",IF(K14&gt;0,"Avancement","Sprint suivant"))))</f>
        <v>Terminé</v>
      </c>
      <c r="R14" s="19" t="str">
        <f aca="false">IF(OR($H14="",L14=""),"Indef",IF(L14&gt;=1,"Terminé",IF($H14&lt;=R$12,"Retard",IF(L14&gt;0,"Avancement","Sprint suivant"))))</f>
        <v>Terminé</v>
      </c>
      <c r="S14" s="19" t="str">
        <f aca="false">IF(OR($H14="",M14=""),"Indef",IF(M14&gt;=1,"Terminé",IF($H14&lt;=S$12,"Retard",IF(M14&gt;0,"Avancement","Sprint suivant"))))</f>
        <v>Terminé</v>
      </c>
      <c r="T14" s="20" t="e">
        <f aca="false">IF(Table1[[#this row],[prévision du sprint où la tâche doit être terminée]]="Sprint 1",Table1[[#this row],[temps requis (minutes)]],0)</f>
        <v>#VALUE!</v>
      </c>
      <c r="U14" s="20" t="e">
        <f aca="false">IF(Table1[[#this row],[prévision du sprint où la tâche doit être terminée]]="Sprint 2",Table1[[#this row],[temps requis (minutes)]],0)</f>
        <v>#VALUE!</v>
      </c>
      <c r="V14" s="20" t="e">
        <f aca="false">IF(Table1[[#this row],[prévision du sprint où la tâche doit être terminée]]="Sprint 3",Table1[[#this row],[temps requis (minutes)]],0)</f>
        <v>#VALUE!</v>
      </c>
      <c r="W14" s="20" t="e">
        <f aca="false">IF(Table1[[#this row],[prévision du sprint où la tâche doit être terminée]]="Sprint 4",Table1[[#this row],[temps requis (minutes)]],0)</f>
        <v>#VALUE!</v>
      </c>
      <c r="X14" s="20" t="e">
        <f aca="false">IF(Table1[[#this row],[prévision du sprint où la tâche doit être terminée]]="Sprint 1",Table1[[#this row],[temps investis (minutes)]],0)</f>
        <v>#VALUE!</v>
      </c>
      <c r="Y14" s="20" t="e">
        <f aca="false">IF(Table1[[#this row],[prévision du sprint où la tâche doit être terminée]]="Sprint 2",Table1[[#this row],[temps investis (minutes)]],0)</f>
        <v>#VALUE!</v>
      </c>
      <c r="Z14" s="20" t="e">
        <f aca="false">IF(Table1[[#this row],[prévision du sprint où la tâche doit être terminée]]="Sprint 3",Table1[[#this row],[temps investis (minutes)]],0)</f>
        <v>#VALUE!</v>
      </c>
      <c r="AA14" s="20" t="e">
        <f aca="false">IF(Table1[[#this row],[prévision du sprint où la tâche doit être terminée]]="Sprint 4",Table1[[#this row],[temps investis (minutes)]],0)</f>
        <v>#VALUE!</v>
      </c>
      <c r="AB14" s="19"/>
      <c r="AD14" s="24"/>
      <c r="AE14" s="25" t="s">
        <v>33</v>
      </c>
      <c r="AF14" s="26"/>
      <c r="AG14" s="26"/>
      <c r="AH14" s="27"/>
    </row>
    <row collapsed="false" customFormat="false" customHeight="true" hidden="false" ht="11.25" outlineLevel="0" r="15">
      <c r="B15" s="12" t="n">
        <v>3</v>
      </c>
      <c r="C15" s="13" t="s">
        <v>34</v>
      </c>
      <c r="D15" s="12" t="n">
        <v>2</v>
      </c>
      <c r="E15" s="12" t="n">
        <v>3</v>
      </c>
      <c r="F15" s="12" t="n">
        <v>1</v>
      </c>
      <c r="G15" s="12" t="n">
        <v>15</v>
      </c>
      <c r="H15" s="14" t="s">
        <v>20</v>
      </c>
      <c r="I15" s="12" t="n">
        <v>55</v>
      </c>
      <c r="J15" s="15" t="n">
        <v>0</v>
      </c>
      <c r="K15" s="16" t="n">
        <v>0</v>
      </c>
      <c r="L15" s="16" t="n">
        <v>0</v>
      </c>
      <c r="M15" s="16" t="n">
        <v>0.5</v>
      </c>
      <c r="N15" s="17"/>
      <c r="O15" s="18"/>
      <c r="P15" s="19" t="str">
        <f aca="false">IF(OR($H15="",J15=""),"Indef",IF(J15&gt;=1,"Terminé",IF($H15&lt;=P$12,"Retard",IF(J15&gt;0,"Avancement","Sprint suivant"))))</f>
        <v>Sprint suivant</v>
      </c>
      <c r="Q15" s="19" t="str">
        <f aca="false">IF(OR($H15="",K15=""),"Indef",IF(K15&gt;=1,"Terminé",IF($H15&lt;=Q$12,"Retard",IF(K15&gt;0,"Avancement","Sprint suivant"))))</f>
        <v>Sprint suivant</v>
      </c>
      <c r="R15" s="19" t="str">
        <f aca="false">IF(OR($H15="",L15=""),"Indef",IF(L15&gt;=1,"Terminé",IF($H15&lt;=R$12,"Retard",IF(L15&gt;0,"Avancement","Sprint suivant"))))</f>
        <v>Retard</v>
      </c>
      <c r="S15" s="19" t="str">
        <f aca="false">IF(OR($H15="",M15=""),"Indef",IF(M15&gt;=1,"Terminé",IF($H15&lt;=S$12,"Retard",IF(M15&gt;0,"Avancement","Sprint suivant"))))</f>
        <v>Retard</v>
      </c>
      <c r="T15" s="20" t="e">
        <f aca="false">IF(Table1[[#this row],[prévision du sprint où la tâche doit être terminée]]="Sprint 1",Table1[[#this row],[temps requis (minutes)]],0)</f>
        <v>#VALUE!</v>
      </c>
      <c r="U15" s="20" t="e">
        <f aca="false">IF(Table1[[#this row],[prévision du sprint où la tâche doit être terminée]]="Sprint 2",Table1[[#this row],[temps requis (minutes)]],0)</f>
        <v>#VALUE!</v>
      </c>
      <c r="V15" s="20" t="e">
        <f aca="false">IF(Table1[[#this row],[prévision du sprint où la tâche doit être terminée]]="Sprint 3",Table1[[#this row],[temps requis (minutes)]],0)</f>
        <v>#VALUE!</v>
      </c>
      <c r="W15" s="20" t="e">
        <f aca="false">IF(Table1[[#this row],[prévision du sprint où la tâche doit être terminée]]="Sprint 4",Table1[[#this row],[temps requis (minutes)]],0)</f>
        <v>#VALUE!</v>
      </c>
      <c r="X15" s="20" t="e">
        <f aca="false">IF(Table1[[#this row],[prévision du sprint où la tâche doit être terminée]]="Sprint 1",Table1[[#this row],[temps investis (minutes)]],0)</f>
        <v>#VALUE!</v>
      </c>
      <c r="Y15" s="20" t="e">
        <f aca="false">IF(Table1[[#this row],[prévision du sprint où la tâche doit être terminée]]="Sprint 2",Table1[[#this row],[temps investis (minutes)]],0)</f>
        <v>#VALUE!</v>
      </c>
      <c r="Z15" s="20" t="e">
        <f aca="false">IF(Table1[[#this row],[prévision du sprint où la tâche doit être terminée]]="Sprint 3",Table1[[#this row],[temps investis (minutes)]],0)</f>
        <v>#VALUE!</v>
      </c>
      <c r="AA15" s="20" t="e">
        <f aca="false">IF(Table1[[#this row],[prévision du sprint où la tâche doit être terminée]]="Sprint 4",Table1[[#this row],[temps investis (minutes)]],0)</f>
        <v>#VALUE!</v>
      </c>
      <c r="AB15" s="19"/>
      <c r="AD15" s="24"/>
      <c r="AE15" s="26"/>
      <c r="AF15" s="26"/>
      <c r="AG15" s="26"/>
      <c r="AH15" s="27"/>
    </row>
    <row collapsed="false" customFormat="false" customHeight="true" hidden="false" ht="11.25" outlineLevel="0" r="16">
      <c r="B16" s="12" t="n">
        <v>4</v>
      </c>
      <c r="C16" s="13" t="s">
        <v>35</v>
      </c>
      <c r="D16" s="12" t="n">
        <v>2</v>
      </c>
      <c r="E16" s="12" t="n">
        <v>3</v>
      </c>
      <c r="F16" s="12" t="n">
        <v>1</v>
      </c>
      <c r="G16" s="12" t="n">
        <v>15</v>
      </c>
      <c r="H16" s="14" t="s">
        <v>21</v>
      </c>
      <c r="I16" s="12" t="n">
        <v>20</v>
      </c>
      <c r="J16" s="15" t="n">
        <v>0.75</v>
      </c>
      <c r="K16" s="16" t="n">
        <v>0.35</v>
      </c>
      <c r="L16" s="16" t="n">
        <v>1</v>
      </c>
      <c r="M16" s="16" t="n">
        <v>1</v>
      </c>
      <c r="N16" s="17"/>
      <c r="O16" s="18"/>
      <c r="P16" s="19" t="str">
        <f aca="false">IF(OR($H16="",J16=""),"Indef",IF(J16&gt;=1,"Terminé",IF($H16&lt;=P$12,"Retard",IF(J16&gt;0,"Avancement","Sprint suivant"))))</f>
        <v>Avancement</v>
      </c>
      <c r="Q16" s="19" t="str">
        <f aca="false">IF(OR($H16="",K16=""),"Indef",IF(K16&gt;=1,"Terminé",IF($H16&lt;=Q$12,"Retard",IF(K16&gt;0,"Avancement","Sprint suivant"))))</f>
        <v>Avancement</v>
      </c>
      <c r="R16" s="19" t="str">
        <f aca="false">IF(OR($H16="",L16=""),"Indef",IF(L16&gt;=1,"Terminé",IF($H16&lt;=R$12,"Retard",IF(L16&gt;0,"Avancement","Sprint suivant"))))</f>
        <v>Terminé</v>
      </c>
      <c r="S16" s="19" t="str">
        <f aca="false">IF(OR($H16="",M16=""),"Indef",IF(M16&gt;=1,"Terminé",IF($H16&lt;=S$12,"Retard",IF(M16&gt;0,"Avancement","Sprint suivant"))))</f>
        <v>Terminé</v>
      </c>
      <c r="T16" s="20" t="e">
        <f aca="false">IF(Table1[[#this row],[prévision du sprint où la tâche doit être terminée]]="Sprint 1",Table1[[#this row],[temps requis (minutes)]],0)</f>
        <v>#VALUE!</v>
      </c>
      <c r="U16" s="20" t="e">
        <f aca="false">IF(Table1[[#this row],[prévision du sprint où la tâche doit être terminée]]="Sprint 2",Table1[[#this row],[temps requis (minutes)]],0)</f>
        <v>#VALUE!</v>
      </c>
      <c r="V16" s="20" t="e">
        <f aca="false">IF(Table1[[#this row],[prévision du sprint où la tâche doit être terminée]]="Sprint 3",Table1[[#this row],[temps requis (minutes)]],0)</f>
        <v>#VALUE!</v>
      </c>
      <c r="W16" s="20" t="e">
        <f aca="false">IF(Table1[[#this row],[prévision du sprint où la tâche doit être terminée]]="Sprint 4",Table1[[#this row],[temps requis (minutes)]],0)</f>
        <v>#VALUE!</v>
      </c>
      <c r="X16" s="20" t="e">
        <f aca="false">IF(Table1[[#this row],[prévision du sprint où la tâche doit être terminée]]="Sprint 1",Table1[[#this row],[temps investis (minutes)]],0)</f>
        <v>#VALUE!</v>
      </c>
      <c r="Y16" s="20" t="e">
        <f aca="false">IF(Table1[[#this row],[prévision du sprint où la tâche doit être terminée]]="Sprint 2",Table1[[#this row],[temps investis (minutes)]],0)</f>
        <v>#VALUE!</v>
      </c>
      <c r="Z16" s="20" t="e">
        <f aca="false">IF(Table1[[#this row],[prévision du sprint où la tâche doit être terminée]]="Sprint 3",Table1[[#this row],[temps investis (minutes)]],0)</f>
        <v>#VALUE!</v>
      </c>
      <c r="AA16" s="20" t="e">
        <f aca="false">IF(Table1[[#this row],[prévision du sprint où la tâche doit être terminée]]="Sprint 4",Table1[[#this row],[temps investis (minutes)]],0)</f>
        <v>#VALUE!</v>
      </c>
      <c r="AB16" s="19"/>
      <c r="AD16" s="24"/>
      <c r="AE16" s="26"/>
      <c r="AF16" s="26" t="s">
        <v>36</v>
      </c>
      <c r="AG16" s="28"/>
      <c r="AH16" s="27"/>
    </row>
    <row collapsed="false" customFormat="false" customHeight="true" hidden="false" ht="11.25" outlineLevel="0" r="17">
      <c r="B17" s="12" t="n">
        <v>5</v>
      </c>
      <c r="C17" s="13"/>
      <c r="D17" s="12"/>
      <c r="E17" s="12"/>
      <c r="F17" s="12"/>
      <c r="G17" s="12"/>
      <c r="H17" s="14"/>
      <c r="I17" s="12"/>
      <c r="J17" s="15"/>
      <c r="K17" s="16"/>
      <c r="L17" s="16"/>
      <c r="M17" s="16"/>
      <c r="N17" s="17"/>
      <c r="O17" s="18"/>
      <c r="P17" s="19" t="str">
        <f aca="false">IF(OR($H17="",J17=""),"Indef",IF(J17&gt;=1,"Terminé",IF($H17&lt;=P$12,"Retard",IF(J17&gt;0,"Avancement","Sprint suivant"))))</f>
        <v>Indef</v>
      </c>
      <c r="Q17" s="19" t="str">
        <f aca="false">IF(OR($H17="",K17=""),"Indef",IF(K17&gt;=1,"Terminé",IF($H17&lt;=Q$12,"Retard",IF(K17&gt;0,"Avancement","Sprint suivant"))))</f>
        <v>Indef</v>
      </c>
      <c r="R17" s="19" t="str">
        <f aca="false">IF(OR($H17="",L17=""),"Indef",IF(L17&gt;=1,"Terminé",IF($H17&lt;=R$12,"Retard",IF(L17&gt;0,"Avancement","Sprint suivant"))))</f>
        <v>Indef</v>
      </c>
      <c r="S17" s="19" t="str">
        <f aca="false">IF(OR($H17="",M17=""),"Indef",IF(M17&gt;=1,"Terminé",IF($H17&lt;=S$12,"Retard",IF(M17&gt;0,"Avancement","Sprint suivant"))))</f>
        <v>Indef</v>
      </c>
      <c r="T17" s="20" t="e">
        <f aca="false">IF(Table1[[#this row],[prévision du sprint où la tâche doit être terminée]]="Sprint 1",Table1[[#this row],[temps requis (minutes)]],0)</f>
        <v>#VALUE!</v>
      </c>
      <c r="U17" s="20" t="e">
        <f aca="false">IF(Table1[[#this row],[prévision du sprint où la tâche doit être terminée]]="Sprint 2",Table1[[#this row],[temps requis (minutes)]],0)</f>
        <v>#VALUE!</v>
      </c>
      <c r="V17" s="20" t="e">
        <f aca="false">IF(Table1[[#this row],[prévision du sprint où la tâche doit être terminée]]="Sprint 3",Table1[[#this row],[temps requis (minutes)]],0)</f>
        <v>#VALUE!</v>
      </c>
      <c r="W17" s="20" t="e">
        <f aca="false">IF(Table1[[#this row],[prévision du sprint où la tâche doit être terminée]]="Sprint 4",Table1[[#this row],[temps requis (minutes)]],0)</f>
        <v>#VALUE!</v>
      </c>
      <c r="X17" s="20" t="e">
        <f aca="false">IF(Table1[[#this row],[prévision du sprint où la tâche doit être terminée]]="Sprint 1",Table1[[#this row],[temps investis (minutes)]],0)</f>
        <v>#VALUE!</v>
      </c>
      <c r="Y17" s="20" t="e">
        <f aca="false">IF(Table1[[#this row],[prévision du sprint où la tâche doit être terminée]]="Sprint 2",Table1[[#this row],[temps investis (minutes)]],0)</f>
        <v>#VALUE!</v>
      </c>
      <c r="Z17" s="20" t="e">
        <f aca="false">IF(Table1[[#this row],[prévision du sprint où la tâche doit être terminée]]="Sprint 3",Table1[[#this row],[temps investis (minutes)]],0)</f>
        <v>#VALUE!</v>
      </c>
      <c r="AA17" s="20" t="e">
        <f aca="false">IF(Table1[[#this row],[prévision du sprint où la tâche doit être terminée]]="Sprint 4",Table1[[#this row],[temps investis (minutes)]],0)</f>
        <v>#VALUE!</v>
      </c>
      <c r="AB17" s="19"/>
      <c r="AD17" s="24"/>
      <c r="AE17" s="26"/>
      <c r="AF17" s="26" t="s">
        <v>37</v>
      </c>
      <c r="AG17" s="29"/>
      <c r="AH17" s="27"/>
    </row>
    <row collapsed="false" customFormat="false" customHeight="true" hidden="false" ht="11.25" outlineLevel="0" r="18">
      <c r="B18" s="12" t="n">
        <v>6</v>
      </c>
      <c r="C18" s="13"/>
      <c r="D18" s="12"/>
      <c r="E18" s="12"/>
      <c r="F18" s="12"/>
      <c r="G18" s="12"/>
      <c r="H18" s="14"/>
      <c r="I18" s="12"/>
      <c r="J18" s="15"/>
      <c r="K18" s="16"/>
      <c r="L18" s="16"/>
      <c r="M18" s="16"/>
      <c r="N18" s="17"/>
      <c r="O18" s="18"/>
      <c r="P18" s="19" t="str">
        <f aca="false">IF(OR($H18="",J18=""),"Indef",IF(J18&gt;=1,"Terminé",IF($H18&lt;=P$12,"Retard",IF(J18&gt;0,"Avancement","Sprint suivant"))))</f>
        <v>Indef</v>
      </c>
      <c r="Q18" s="19" t="str">
        <f aca="false">IF(OR($H18="",K18=""),"Indef",IF(K18&gt;=1,"Terminé",IF($H18&lt;=Q$12,"Retard",IF(K18&gt;0,"Avancement","Sprint suivant"))))</f>
        <v>Indef</v>
      </c>
      <c r="R18" s="19" t="str">
        <f aca="false">IF(OR($H18="",L18=""),"Indef",IF(L18&gt;=1,"Terminé",IF($H18&lt;=R$12,"Retard",IF(L18&gt;0,"Avancement","Sprint suivant"))))</f>
        <v>Indef</v>
      </c>
      <c r="S18" s="19" t="str">
        <f aca="false">IF(OR($H18="",M18=""),"Indef",IF(M18&gt;=1,"Terminé",IF($H18&lt;=S$12,"Retard",IF(M18&gt;0,"Avancement","Sprint suivant"))))</f>
        <v>Indef</v>
      </c>
      <c r="T18" s="20" t="e">
        <f aca="false">IF(Table1[[#this row],[prévision du sprint où la tâche doit être terminée]]="Sprint 1",Table1[[#this row],[temps requis (minutes)]],0)</f>
        <v>#VALUE!</v>
      </c>
      <c r="U18" s="20" t="e">
        <f aca="false">IF(Table1[[#this row],[prévision du sprint où la tâche doit être terminée]]="Sprint 2",Table1[[#this row],[temps requis (minutes)]],0)</f>
        <v>#VALUE!</v>
      </c>
      <c r="V18" s="20" t="e">
        <f aca="false">IF(Table1[[#this row],[prévision du sprint où la tâche doit être terminée]]="Sprint 3",Table1[[#this row],[temps requis (minutes)]],0)</f>
        <v>#VALUE!</v>
      </c>
      <c r="W18" s="20" t="e">
        <f aca="false">IF(Table1[[#this row],[prévision du sprint où la tâche doit être terminée]]="Sprint 4",Table1[[#this row],[temps requis (minutes)]],0)</f>
        <v>#VALUE!</v>
      </c>
      <c r="X18" s="20" t="e">
        <f aca="false">IF(Table1[[#this row],[prévision du sprint où la tâche doit être terminée]]="Sprint 1",Table1[[#this row],[temps investis (minutes)]],0)</f>
        <v>#VALUE!</v>
      </c>
      <c r="Y18" s="20" t="e">
        <f aca="false">IF(Table1[[#this row],[prévision du sprint où la tâche doit être terminée]]="Sprint 2",Table1[[#this row],[temps investis (minutes)]],0)</f>
        <v>#VALUE!</v>
      </c>
      <c r="Z18" s="20" t="e">
        <f aca="false">IF(Table1[[#this row],[prévision du sprint où la tâche doit être terminée]]="Sprint 3",Table1[[#this row],[temps investis (minutes)]],0)</f>
        <v>#VALUE!</v>
      </c>
      <c r="AA18" s="20" t="e">
        <f aca="false">IF(Table1[[#this row],[prévision du sprint où la tâche doit être terminée]]="Sprint 4",Table1[[#this row],[temps investis (minutes)]],0)</f>
        <v>#VALUE!</v>
      </c>
      <c r="AB18" s="19"/>
      <c r="AD18" s="24"/>
      <c r="AE18" s="26"/>
      <c r="AF18" s="26" t="s">
        <v>38</v>
      </c>
      <c r="AG18" s="30"/>
      <c r="AH18" s="27"/>
    </row>
    <row collapsed="false" customFormat="false" customHeight="true" hidden="false" ht="11.25" outlineLevel="0" r="19">
      <c r="B19" s="12" t="n">
        <v>7</v>
      </c>
      <c r="C19" s="13"/>
      <c r="D19" s="12"/>
      <c r="E19" s="12"/>
      <c r="F19" s="12"/>
      <c r="G19" s="12"/>
      <c r="H19" s="14"/>
      <c r="I19" s="12"/>
      <c r="J19" s="15"/>
      <c r="K19" s="16"/>
      <c r="L19" s="16"/>
      <c r="M19" s="16"/>
      <c r="N19" s="17"/>
      <c r="O19" s="18"/>
      <c r="P19" s="19" t="str">
        <f aca="false">IF(OR($H19="",J19=""),"Indef",IF(J19&gt;=1,"Terminé",IF($H19&lt;=P$12,"Retard",IF(J19&gt;0,"Avancement","Sprint suivant"))))</f>
        <v>Indef</v>
      </c>
      <c r="Q19" s="19" t="str">
        <f aca="false">IF(OR($H19="",K19=""),"Indef",IF(K19&gt;=1,"Terminé",IF($H19&lt;=Q$12,"Retard",IF(K19&gt;0,"Avancement","Sprint suivant"))))</f>
        <v>Indef</v>
      </c>
      <c r="R19" s="19" t="str">
        <f aca="false">IF(OR($H19="",L19=""),"Indef",IF(L19&gt;=1,"Terminé",IF($H19&lt;=R$12,"Retard",IF(L19&gt;0,"Avancement","Sprint suivant"))))</f>
        <v>Indef</v>
      </c>
      <c r="S19" s="19" t="str">
        <f aca="false">IF(OR($H19="",M19=""),"Indef",IF(M19&gt;=1,"Terminé",IF($H19&lt;=S$12,"Retard",IF(M19&gt;0,"Avancement","Sprint suivant"))))</f>
        <v>Indef</v>
      </c>
      <c r="T19" s="20" t="e">
        <f aca="false">IF(Table1[[#this row],[prévision du sprint où la tâche doit être terminée]]="Sprint 1",Table1[[#this row],[temps requis (minutes)]],0)</f>
        <v>#VALUE!</v>
      </c>
      <c r="U19" s="20" t="e">
        <f aca="false">IF(Table1[[#this row],[prévision du sprint où la tâche doit être terminée]]="Sprint 2",Table1[[#this row],[temps requis (minutes)]],0)</f>
        <v>#VALUE!</v>
      </c>
      <c r="V19" s="20" t="e">
        <f aca="false">IF(Table1[[#this row],[prévision du sprint où la tâche doit être terminée]]="Sprint 3",Table1[[#this row],[temps requis (minutes)]],0)</f>
        <v>#VALUE!</v>
      </c>
      <c r="W19" s="20" t="e">
        <f aca="false">IF(Table1[[#this row],[prévision du sprint où la tâche doit être terminée]]="Sprint 4",Table1[[#this row],[temps requis (minutes)]],0)</f>
        <v>#VALUE!</v>
      </c>
      <c r="X19" s="20" t="e">
        <f aca="false">IF(Table1[[#this row],[prévision du sprint où la tâche doit être terminée]]="Sprint 1",Table1[[#this row],[temps investis (minutes)]],0)</f>
        <v>#VALUE!</v>
      </c>
      <c r="Y19" s="20" t="e">
        <f aca="false">IF(Table1[[#this row],[prévision du sprint où la tâche doit être terminée]]="Sprint 2",Table1[[#this row],[temps investis (minutes)]],0)</f>
        <v>#VALUE!</v>
      </c>
      <c r="Z19" s="20" t="e">
        <f aca="false">IF(Table1[[#this row],[prévision du sprint où la tâche doit être terminée]]="Sprint 3",Table1[[#this row],[temps investis (minutes)]],0)</f>
        <v>#VALUE!</v>
      </c>
      <c r="AA19" s="20" t="e">
        <f aca="false">IF(Table1[[#this row],[prévision du sprint où la tâche doit être terminée]]="Sprint 4",Table1[[#this row],[temps investis (minutes)]],0)</f>
        <v>#VALUE!</v>
      </c>
      <c r="AD19" s="24"/>
      <c r="AE19" s="26"/>
      <c r="AF19" s="26" t="s">
        <v>39</v>
      </c>
      <c r="AG19" s="31"/>
      <c r="AH19" s="27"/>
    </row>
    <row collapsed="false" customFormat="false" customHeight="true" hidden="false" ht="12" outlineLevel="0" r="20">
      <c r="B20" s="12" t="n">
        <v>8</v>
      </c>
      <c r="C20" s="13"/>
      <c r="D20" s="12"/>
      <c r="E20" s="12"/>
      <c r="F20" s="12"/>
      <c r="G20" s="12"/>
      <c r="H20" s="14"/>
      <c r="I20" s="12"/>
      <c r="J20" s="15"/>
      <c r="K20" s="16"/>
      <c r="L20" s="16"/>
      <c r="M20" s="16"/>
      <c r="N20" s="17"/>
      <c r="O20" s="18"/>
      <c r="P20" s="19" t="str">
        <f aca="false">IF(OR($H20="",J20=""),"Indef",IF(J20&gt;=1,"Terminé",IF($H20&lt;=P$12,"Retard",IF(J20&gt;0,"Avancement","Sprint suivant"))))</f>
        <v>Indef</v>
      </c>
      <c r="Q20" s="19" t="str">
        <f aca="false">IF(OR($H20="",K20=""),"Indef",IF(K20&gt;=1,"Terminé",IF($H20&lt;=Q$12,"Retard",IF(K20&gt;0,"Avancement","Sprint suivant"))))</f>
        <v>Indef</v>
      </c>
      <c r="R20" s="19" t="str">
        <f aca="false">IF(OR($H20="",L20=""),"Indef",IF(L20&gt;=1,"Terminé",IF($H20&lt;=R$12,"Retard",IF(L20&gt;0,"Avancement","Sprint suivant"))))</f>
        <v>Indef</v>
      </c>
      <c r="S20" s="19" t="str">
        <f aca="false">IF(OR($H20="",M20=""),"Indef",IF(M20&gt;=1,"Terminé",IF($H20&lt;=S$12,"Retard",IF(M20&gt;0,"Avancement","Sprint suivant"))))</f>
        <v>Indef</v>
      </c>
      <c r="T20" s="20" t="e">
        <f aca="false">IF(Table1[[#this row],[prévision du sprint où la tâche doit être terminée]]="Sprint 1",Table1[[#this row],[temps requis (minutes)]],0)</f>
        <v>#VALUE!</v>
      </c>
      <c r="U20" s="20" t="e">
        <f aca="false">IF(Table1[[#this row],[prévision du sprint où la tâche doit être terminée]]="Sprint 2",Table1[[#this row],[temps requis (minutes)]],0)</f>
        <v>#VALUE!</v>
      </c>
      <c r="V20" s="20" t="e">
        <f aca="false">IF(Table1[[#this row],[prévision du sprint où la tâche doit être terminée]]="Sprint 3",Table1[[#this row],[temps requis (minutes)]],0)</f>
        <v>#VALUE!</v>
      </c>
      <c r="W20" s="20" t="e">
        <f aca="false">IF(Table1[[#this row],[prévision du sprint où la tâche doit être terminée]]="Sprint 4",Table1[[#this row],[temps requis (minutes)]],0)</f>
        <v>#VALUE!</v>
      </c>
      <c r="X20" s="20" t="e">
        <f aca="false">IF(Table1[[#this row],[prévision du sprint où la tâche doit être terminée]]="Sprint 1",Table1[[#this row],[temps investis (minutes)]],0)</f>
        <v>#VALUE!</v>
      </c>
      <c r="Y20" s="20" t="e">
        <f aca="false">IF(Table1[[#this row],[prévision du sprint où la tâche doit être terminée]]="Sprint 2",Table1[[#this row],[temps investis (minutes)]],0)</f>
        <v>#VALUE!</v>
      </c>
      <c r="Z20" s="20" t="e">
        <f aca="false">IF(Table1[[#this row],[prévision du sprint où la tâche doit être terminée]]="Sprint 3",Table1[[#this row],[temps investis (minutes)]],0)</f>
        <v>#VALUE!</v>
      </c>
      <c r="AA20" s="20" t="e">
        <f aca="false">IF(Table1[[#this row],[prévision du sprint où la tâche doit être terminée]]="Sprint 4",Table1[[#this row],[temps investis (minutes)]],0)</f>
        <v>#VALUE!</v>
      </c>
      <c r="AD20" s="32"/>
      <c r="AE20" s="33"/>
      <c r="AF20" s="33"/>
      <c r="AG20" s="33"/>
      <c r="AH20" s="34"/>
    </row>
    <row collapsed="false" customFormat="false" customHeight="true" hidden="false" ht="11.25" outlineLevel="0" r="21">
      <c r="B21" s="12" t="n">
        <v>9</v>
      </c>
      <c r="C21" s="13"/>
      <c r="D21" s="12"/>
      <c r="E21" s="12"/>
      <c r="F21" s="12"/>
      <c r="G21" s="12"/>
      <c r="H21" s="14"/>
      <c r="I21" s="12"/>
      <c r="J21" s="15"/>
      <c r="K21" s="16"/>
      <c r="L21" s="16"/>
      <c r="M21" s="16"/>
      <c r="N21" s="17"/>
      <c r="O21" s="18"/>
      <c r="P21" s="19" t="str">
        <f aca="false">IF(OR($H21="",J21=""),"Indef",IF(J21&gt;=1,"Terminé",IF($H21&lt;=P$12,"Retard",IF(J21&gt;0,"Avancement","Sprint suivant"))))</f>
        <v>Indef</v>
      </c>
      <c r="Q21" s="19" t="str">
        <f aca="false">IF(OR($H21="",K21=""),"Indef",IF(K21&gt;=1,"Terminé",IF($H21&lt;=Q$12,"Retard",IF(K21&gt;0,"Avancement","Sprint suivant"))))</f>
        <v>Indef</v>
      </c>
      <c r="R21" s="19" t="str">
        <f aca="false">IF(OR($H21="",L21=""),"Indef",IF(L21&gt;=1,"Terminé",IF($H21&lt;=R$12,"Retard",IF(L21&gt;0,"Avancement","Sprint suivant"))))</f>
        <v>Indef</v>
      </c>
      <c r="S21" s="19" t="str">
        <f aca="false">IF(OR($H21="",M21=""),"Indef",IF(M21&gt;=1,"Terminé",IF($H21&lt;=S$12,"Retard",IF(M21&gt;0,"Avancement","Sprint suivant"))))</f>
        <v>Indef</v>
      </c>
      <c r="T21" s="20" t="e">
        <f aca="false">IF(Table1[[#this row],[prévision du sprint où la tâche doit être terminée]]="Sprint 1",Table1[[#this row],[temps requis (minutes)]],0)</f>
        <v>#VALUE!</v>
      </c>
      <c r="U21" s="20" t="e">
        <f aca="false">IF(Table1[[#this row],[prévision du sprint où la tâche doit être terminée]]="Sprint 2",Table1[[#this row],[temps requis (minutes)]],0)</f>
        <v>#VALUE!</v>
      </c>
      <c r="V21" s="20" t="e">
        <f aca="false">IF(Table1[[#this row],[prévision du sprint où la tâche doit être terminée]]="Sprint 3",Table1[[#this row],[temps requis (minutes)]],0)</f>
        <v>#VALUE!</v>
      </c>
      <c r="W21" s="20" t="e">
        <f aca="false">IF(Table1[[#this row],[prévision du sprint où la tâche doit être terminée]]="Sprint 4",Table1[[#this row],[temps requis (minutes)]],0)</f>
        <v>#VALUE!</v>
      </c>
      <c r="X21" s="20" t="e">
        <f aca="false">IF(Table1[[#this row],[prévision du sprint où la tâche doit être terminée]]="Sprint 1",Table1[[#this row],[temps investis (minutes)]],0)</f>
        <v>#VALUE!</v>
      </c>
      <c r="Y21" s="20" t="e">
        <f aca="false">IF(Table1[[#this row],[prévision du sprint où la tâche doit être terminée]]="Sprint 2",Table1[[#this row],[temps investis (minutes)]],0)</f>
        <v>#VALUE!</v>
      </c>
      <c r="Z21" s="20" t="e">
        <f aca="false">IF(Table1[[#this row],[prévision du sprint où la tâche doit être terminée]]="Sprint 3",Table1[[#this row],[temps investis (minutes)]],0)</f>
        <v>#VALUE!</v>
      </c>
      <c r="AA21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22">
      <c r="B22" s="12" t="n">
        <v>10</v>
      </c>
      <c r="C22" s="13"/>
      <c r="D22" s="12"/>
      <c r="E22" s="12"/>
      <c r="F22" s="12"/>
      <c r="G22" s="12"/>
      <c r="H22" s="14"/>
      <c r="I22" s="12"/>
      <c r="J22" s="15"/>
      <c r="K22" s="16"/>
      <c r="L22" s="16"/>
      <c r="M22" s="16"/>
      <c r="N22" s="17"/>
      <c r="O22" s="18"/>
      <c r="P22" s="19" t="str">
        <f aca="false">IF(OR($H22="",J22=""),"Indef",IF(J22&gt;=1,"Terminé",IF($H22&lt;=P$12,"Retard",IF(J22&gt;0,"Avancement","Sprint suivant"))))</f>
        <v>Indef</v>
      </c>
      <c r="Q22" s="19" t="str">
        <f aca="false">IF(OR($H22="",K22=""),"Indef",IF(K22&gt;=1,"Terminé",IF($H22&lt;=Q$12,"Retard",IF(K22&gt;0,"Avancement","Sprint suivant"))))</f>
        <v>Indef</v>
      </c>
      <c r="R22" s="19" t="str">
        <f aca="false">IF(OR($H22="",L22=""),"Indef",IF(L22&gt;=1,"Terminé",IF($H22&lt;=R$12,"Retard",IF(L22&gt;0,"Avancement","Sprint suivant"))))</f>
        <v>Indef</v>
      </c>
      <c r="S22" s="19" t="str">
        <f aca="false">IF(OR($H22="",M22=""),"Indef",IF(M22&gt;=1,"Terminé",IF($H22&lt;=S$12,"Retard",IF(M22&gt;0,"Avancement","Sprint suivant"))))</f>
        <v>Indef</v>
      </c>
      <c r="T22" s="20" t="e">
        <f aca="false">IF(Table1[[#this row],[prévision du sprint où la tâche doit être terminée]]="Sprint 1",Table1[[#this row],[temps requis (minutes)]],0)</f>
        <v>#VALUE!</v>
      </c>
      <c r="U22" s="20" t="e">
        <f aca="false">IF(Table1[[#this row],[prévision du sprint où la tâche doit être terminée]]="Sprint 2",Table1[[#this row],[temps requis (minutes)]],0)</f>
        <v>#VALUE!</v>
      </c>
      <c r="V22" s="20" t="e">
        <f aca="false">IF(Table1[[#this row],[prévision du sprint où la tâche doit être terminée]]="Sprint 3",Table1[[#this row],[temps requis (minutes)]],0)</f>
        <v>#VALUE!</v>
      </c>
      <c r="W22" s="20" t="e">
        <f aca="false">IF(Table1[[#this row],[prévision du sprint où la tâche doit être terminée]]="Sprint 4",Table1[[#this row],[temps requis (minutes)]],0)</f>
        <v>#VALUE!</v>
      </c>
      <c r="X22" s="20" t="e">
        <f aca="false">IF(Table1[[#this row],[prévision du sprint où la tâche doit être terminée]]="Sprint 1",Table1[[#this row],[temps investis (minutes)]],0)</f>
        <v>#VALUE!</v>
      </c>
      <c r="Y22" s="20" t="e">
        <f aca="false">IF(Table1[[#this row],[prévision du sprint où la tâche doit être terminée]]="Sprint 2",Table1[[#this row],[temps investis (minutes)]],0)</f>
        <v>#VALUE!</v>
      </c>
      <c r="Z22" s="20" t="e">
        <f aca="false">IF(Table1[[#this row],[prévision du sprint où la tâche doit être terminée]]="Sprint 3",Table1[[#this row],[temps investis (minutes)]],0)</f>
        <v>#VALUE!</v>
      </c>
      <c r="AA22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23">
      <c r="B23" s="12" t="n">
        <v>11</v>
      </c>
      <c r="C23" s="13"/>
      <c r="D23" s="12"/>
      <c r="E23" s="12"/>
      <c r="F23" s="12"/>
      <c r="G23" s="12"/>
      <c r="H23" s="14"/>
      <c r="I23" s="12"/>
      <c r="J23" s="15"/>
      <c r="K23" s="16"/>
      <c r="L23" s="16"/>
      <c r="M23" s="16"/>
      <c r="N23" s="17"/>
      <c r="O23" s="18"/>
      <c r="P23" s="19" t="str">
        <f aca="false">IF(OR($H23="",J23=""),"Indef",IF(J23&gt;=1,"Terminé",IF($H23&lt;=P$12,"Retard",IF(J23&gt;0,"Avancement","Sprint suivant"))))</f>
        <v>Indef</v>
      </c>
      <c r="Q23" s="19" t="str">
        <f aca="false">IF(OR($H23="",K23=""),"Indef",IF(K23&gt;=1,"Terminé",IF($H23&lt;=Q$12,"Retard",IF(K23&gt;0,"Avancement","Sprint suivant"))))</f>
        <v>Indef</v>
      </c>
      <c r="R23" s="19" t="str">
        <f aca="false">IF(OR($H23="",L23=""),"Indef",IF(L23&gt;=1,"Terminé",IF($H23&lt;=R$12,"Retard",IF(L23&gt;0,"Avancement","Sprint suivant"))))</f>
        <v>Indef</v>
      </c>
      <c r="S23" s="19" t="str">
        <f aca="false">IF(OR($H23="",M23=""),"Indef",IF(M23&gt;=1,"Terminé",IF($H23&lt;=S$12,"Retard",IF(M23&gt;0,"Avancement","Sprint suivant"))))</f>
        <v>Indef</v>
      </c>
      <c r="T23" s="20" t="e">
        <f aca="false">IF(Table1[[#this row],[prévision du sprint où la tâche doit être terminée]]="Sprint 1",Table1[[#this row],[temps requis (minutes)]],0)</f>
        <v>#VALUE!</v>
      </c>
      <c r="U23" s="20" t="e">
        <f aca="false">IF(Table1[[#this row],[prévision du sprint où la tâche doit être terminée]]="Sprint 2",Table1[[#this row],[temps requis (minutes)]],0)</f>
        <v>#VALUE!</v>
      </c>
      <c r="V23" s="20" t="e">
        <f aca="false">IF(Table1[[#this row],[prévision du sprint où la tâche doit être terminée]]="Sprint 3",Table1[[#this row],[temps requis (minutes)]],0)</f>
        <v>#VALUE!</v>
      </c>
      <c r="W23" s="20" t="e">
        <f aca="false">IF(Table1[[#this row],[prévision du sprint où la tâche doit être terminée]]="Sprint 4",Table1[[#this row],[temps requis (minutes)]],0)</f>
        <v>#VALUE!</v>
      </c>
      <c r="X23" s="20" t="e">
        <f aca="false">IF(Table1[[#this row],[prévision du sprint où la tâche doit être terminée]]="Sprint 1",Table1[[#this row],[temps investis (minutes)]],0)</f>
        <v>#VALUE!</v>
      </c>
      <c r="Y23" s="20" t="e">
        <f aca="false">IF(Table1[[#this row],[prévision du sprint où la tâche doit être terminée]]="Sprint 2",Table1[[#this row],[temps investis (minutes)]],0)</f>
        <v>#VALUE!</v>
      </c>
      <c r="Z23" s="20" t="e">
        <f aca="false">IF(Table1[[#this row],[prévision du sprint où la tâche doit être terminée]]="Sprint 3",Table1[[#this row],[temps investis (minutes)]],0)</f>
        <v>#VALUE!</v>
      </c>
      <c r="AA23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24">
      <c r="B24" s="12" t="n">
        <v>12</v>
      </c>
      <c r="C24" s="13"/>
      <c r="D24" s="12"/>
      <c r="E24" s="12"/>
      <c r="F24" s="12"/>
      <c r="G24" s="12"/>
      <c r="H24" s="14"/>
      <c r="I24" s="12"/>
      <c r="J24" s="15"/>
      <c r="K24" s="16"/>
      <c r="L24" s="16"/>
      <c r="M24" s="16"/>
      <c r="N24" s="17"/>
      <c r="O24" s="18"/>
      <c r="P24" s="19" t="str">
        <f aca="false">IF(OR($H24="",J24=""),"Indef",IF(J24&gt;=1,"Terminé",IF($H24&lt;=P$12,"Retard",IF(J24&gt;0,"Avancement","Sprint suivant"))))</f>
        <v>Indef</v>
      </c>
      <c r="Q24" s="19" t="str">
        <f aca="false">IF(OR($H24="",K24=""),"Indef",IF(K24&gt;=1,"Terminé",IF($H24&lt;=Q$12,"Retard",IF(K24&gt;0,"Avancement","Sprint suivant"))))</f>
        <v>Indef</v>
      </c>
      <c r="R24" s="19" t="str">
        <f aca="false">IF(OR($H24="",L24=""),"Indef",IF(L24&gt;=1,"Terminé",IF($H24&lt;=R$12,"Retard",IF(L24&gt;0,"Avancement","Sprint suivant"))))</f>
        <v>Indef</v>
      </c>
      <c r="S24" s="19" t="str">
        <f aca="false">IF(OR($H24="",M24=""),"Indef",IF(M24&gt;=1,"Terminé",IF($H24&lt;=S$12,"Retard",IF(M24&gt;0,"Avancement","Sprint suivant"))))</f>
        <v>Indef</v>
      </c>
      <c r="T24" s="20" t="e">
        <f aca="false">IF(Table1[[#this row],[prévision du sprint où la tâche doit être terminée]]="Sprint 1",Table1[[#this row],[temps requis (minutes)]],0)</f>
        <v>#VALUE!</v>
      </c>
      <c r="U24" s="20" t="e">
        <f aca="false">IF(Table1[[#this row],[prévision du sprint où la tâche doit être terminée]]="Sprint 2",Table1[[#this row],[temps requis (minutes)]],0)</f>
        <v>#VALUE!</v>
      </c>
      <c r="V24" s="20" t="e">
        <f aca="false">IF(Table1[[#this row],[prévision du sprint où la tâche doit être terminée]]="Sprint 3",Table1[[#this row],[temps requis (minutes)]],0)</f>
        <v>#VALUE!</v>
      </c>
      <c r="W24" s="20" t="e">
        <f aca="false">IF(Table1[[#this row],[prévision du sprint où la tâche doit être terminée]]="Sprint 4",Table1[[#this row],[temps requis (minutes)]],0)</f>
        <v>#VALUE!</v>
      </c>
      <c r="X24" s="20" t="e">
        <f aca="false">IF(Table1[[#this row],[prévision du sprint où la tâche doit être terminée]]="Sprint 1",Table1[[#this row],[temps investis (minutes)]],0)</f>
        <v>#VALUE!</v>
      </c>
      <c r="Y24" s="20" t="e">
        <f aca="false">IF(Table1[[#this row],[prévision du sprint où la tâche doit être terminée]]="Sprint 2",Table1[[#this row],[temps investis (minutes)]],0)</f>
        <v>#VALUE!</v>
      </c>
      <c r="Z24" s="20" t="e">
        <f aca="false">IF(Table1[[#this row],[prévision du sprint où la tâche doit être terminée]]="Sprint 3",Table1[[#this row],[temps investis (minutes)]],0)</f>
        <v>#VALUE!</v>
      </c>
      <c r="AA24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25">
      <c r="B25" s="12" t="n">
        <v>13</v>
      </c>
      <c r="C25" s="13"/>
      <c r="D25" s="12"/>
      <c r="E25" s="12"/>
      <c r="F25" s="12"/>
      <c r="G25" s="12"/>
      <c r="H25" s="14"/>
      <c r="I25" s="12"/>
      <c r="J25" s="15"/>
      <c r="K25" s="16"/>
      <c r="L25" s="16"/>
      <c r="M25" s="16"/>
      <c r="N25" s="17"/>
      <c r="O25" s="18"/>
      <c r="P25" s="19" t="str">
        <f aca="false">IF(OR($H25="",J25=""),"Indef",IF(J25&gt;=1,"Terminé",IF($H25&lt;=P$12,"Retard",IF(J25&gt;0,"Avancement","Sprint suivant"))))</f>
        <v>Indef</v>
      </c>
      <c r="Q25" s="19" t="str">
        <f aca="false">IF(OR($H25="",K25=""),"Indef",IF(K25&gt;=1,"Terminé",IF($H25&lt;=Q$12,"Retard",IF(K25&gt;0,"Avancement","Sprint suivant"))))</f>
        <v>Indef</v>
      </c>
      <c r="R25" s="19" t="str">
        <f aca="false">IF(OR($H25="",L25=""),"Indef",IF(L25&gt;=1,"Terminé",IF($H25&lt;=R$12,"Retard",IF(L25&gt;0,"Avancement","Sprint suivant"))))</f>
        <v>Indef</v>
      </c>
      <c r="S25" s="19" t="str">
        <f aca="false">IF(OR($H25="",M25=""),"Indef",IF(M25&gt;=1,"Terminé",IF($H25&lt;=S$12,"Retard",IF(M25&gt;0,"Avancement","Sprint suivant"))))</f>
        <v>Indef</v>
      </c>
      <c r="T25" s="20" t="e">
        <f aca="false">IF(Table1[[#this row],[prévision du sprint où la tâche doit être terminée]]="Sprint 1",Table1[[#this row],[temps requis (minutes)]],0)</f>
        <v>#VALUE!</v>
      </c>
      <c r="U25" s="20" t="e">
        <f aca="false">IF(Table1[[#this row],[prévision du sprint où la tâche doit être terminée]]="Sprint 2",Table1[[#this row],[temps requis (minutes)]],0)</f>
        <v>#VALUE!</v>
      </c>
      <c r="V25" s="20" t="e">
        <f aca="false">IF(Table1[[#this row],[prévision du sprint où la tâche doit être terminée]]="Sprint 3",Table1[[#this row],[temps requis (minutes)]],0)</f>
        <v>#VALUE!</v>
      </c>
      <c r="W25" s="20" t="e">
        <f aca="false">IF(Table1[[#this row],[prévision du sprint où la tâche doit être terminée]]="Sprint 4",Table1[[#this row],[temps requis (minutes)]],0)</f>
        <v>#VALUE!</v>
      </c>
      <c r="X25" s="20" t="e">
        <f aca="false">IF(Table1[[#this row],[prévision du sprint où la tâche doit être terminée]]="Sprint 1",Table1[[#this row],[temps investis (minutes)]],0)</f>
        <v>#VALUE!</v>
      </c>
      <c r="Y25" s="20" t="e">
        <f aca="false">IF(Table1[[#this row],[prévision du sprint où la tâche doit être terminée]]="Sprint 2",Table1[[#this row],[temps investis (minutes)]],0)</f>
        <v>#VALUE!</v>
      </c>
      <c r="Z25" s="20" t="e">
        <f aca="false">IF(Table1[[#this row],[prévision du sprint où la tâche doit être terminée]]="Sprint 3",Table1[[#this row],[temps investis (minutes)]],0)</f>
        <v>#VALUE!</v>
      </c>
      <c r="AA25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26">
      <c r="B26" s="12" t="n">
        <v>14</v>
      </c>
      <c r="C26" s="13"/>
      <c r="D26" s="12"/>
      <c r="E26" s="12"/>
      <c r="F26" s="12"/>
      <c r="G26" s="12"/>
      <c r="H26" s="14"/>
      <c r="I26" s="12"/>
      <c r="J26" s="15"/>
      <c r="K26" s="16"/>
      <c r="L26" s="16"/>
      <c r="M26" s="16"/>
      <c r="N26" s="17"/>
      <c r="O26" s="18"/>
      <c r="P26" s="19" t="str">
        <f aca="false">IF(OR($H26="",J26=""),"Indef",IF(J26&gt;=1,"Terminé",IF($H26&lt;=P$12,"Retard",IF(J26&gt;0,"Avancement","Sprint suivant"))))</f>
        <v>Indef</v>
      </c>
      <c r="Q26" s="19" t="str">
        <f aca="false">IF(OR($H26="",K26=""),"Indef",IF(K26&gt;=1,"Terminé",IF($H26&lt;=Q$12,"Retard",IF(K26&gt;0,"Avancement","Sprint suivant"))))</f>
        <v>Indef</v>
      </c>
      <c r="R26" s="19" t="str">
        <f aca="false">IF(OR($H26="",L26=""),"Indef",IF(L26&gt;=1,"Terminé",IF($H26&lt;=R$12,"Retard",IF(L26&gt;0,"Avancement","Sprint suivant"))))</f>
        <v>Indef</v>
      </c>
      <c r="S26" s="19" t="str">
        <f aca="false">IF(OR($H26="",M26=""),"Indef",IF(M26&gt;=1,"Terminé",IF($H26&lt;=S$12,"Retard",IF(M26&gt;0,"Avancement","Sprint suivant"))))</f>
        <v>Indef</v>
      </c>
      <c r="T26" s="20" t="e">
        <f aca="false">IF(Table1[[#this row],[prévision du sprint où la tâche doit être terminée]]="Sprint 1",Table1[[#this row],[temps requis (minutes)]],0)</f>
        <v>#VALUE!</v>
      </c>
      <c r="U26" s="20" t="e">
        <f aca="false">IF(Table1[[#this row],[prévision du sprint où la tâche doit être terminée]]="Sprint 2",Table1[[#this row],[temps requis (minutes)]],0)</f>
        <v>#VALUE!</v>
      </c>
      <c r="V26" s="20" t="e">
        <f aca="false">IF(Table1[[#this row],[prévision du sprint où la tâche doit être terminée]]="Sprint 3",Table1[[#this row],[temps requis (minutes)]],0)</f>
        <v>#VALUE!</v>
      </c>
      <c r="W26" s="20" t="e">
        <f aca="false">IF(Table1[[#this row],[prévision du sprint où la tâche doit être terminée]]="Sprint 4",Table1[[#this row],[temps requis (minutes)]],0)</f>
        <v>#VALUE!</v>
      </c>
      <c r="X26" s="20" t="e">
        <f aca="false">IF(Table1[[#this row],[prévision du sprint où la tâche doit être terminée]]="Sprint 1",Table1[[#this row],[temps investis (minutes)]],0)</f>
        <v>#VALUE!</v>
      </c>
      <c r="Y26" s="20" t="e">
        <f aca="false">IF(Table1[[#this row],[prévision du sprint où la tâche doit être terminée]]="Sprint 2",Table1[[#this row],[temps investis (minutes)]],0)</f>
        <v>#VALUE!</v>
      </c>
      <c r="Z26" s="20" t="e">
        <f aca="false">IF(Table1[[#this row],[prévision du sprint où la tâche doit être terminée]]="Sprint 3",Table1[[#this row],[temps investis (minutes)]],0)</f>
        <v>#VALUE!</v>
      </c>
      <c r="AA26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27">
      <c r="B27" s="12" t="n">
        <v>15</v>
      </c>
      <c r="C27" s="13"/>
      <c r="D27" s="12"/>
      <c r="E27" s="12"/>
      <c r="F27" s="12"/>
      <c r="G27" s="12"/>
      <c r="H27" s="14"/>
      <c r="I27" s="12"/>
      <c r="J27" s="15"/>
      <c r="K27" s="16"/>
      <c r="L27" s="16"/>
      <c r="M27" s="16"/>
      <c r="N27" s="17"/>
      <c r="O27" s="18"/>
      <c r="P27" s="19" t="str">
        <f aca="false">IF(OR($H27="",J27=""),"Indef",IF(J27&gt;=1,"Terminé",IF($H27&lt;=P$12,"Retard",IF(J27&gt;0,"Avancement","Sprint suivant"))))</f>
        <v>Indef</v>
      </c>
      <c r="Q27" s="19" t="str">
        <f aca="false">IF(OR($H27="",K27=""),"Indef",IF(K27&gt;=1,"Terminé",IF($H27&lt;=Q$12,"Retard",IF(K27&gt;0,"Avancement","Sprint suivant"))))</f>
        <v>Indef</v>
      </c>
      <c r="R27" s="19" t="str">
        <f aca="false">IF(OR($H27="",L27=""),"Indef",IF(L27&gt;=1,"Terminé",IF($H27&lt;=R$12,"Retard",IF(L27&gt;0,"Avancement","Sprint suivant"))))</f>
        <v>Indef</v>
      </c>
      <c r="S27" s="19" t="str">
        <f aca="false">IF(OR($H27="",M27=""),"Indef",IF(M27&gt;=1,"Terminé",IF($H27&lt;=S$12,"Retard",IF(M27&gt;0,"Avancement","Sprint suivant"))))</f>
        <v>Indef</v>
      </c>
      <c r="T27" s="20" t="e">
        <f aca="false">IF(Table1[[#this row],[prévision du sprint où la tâche doit être terminée]]="Sprint 1",Table1[[#this row],[temps requis (minutes)]],0)</f>
        <v>#VALUE!</v>
      </c>
      <c r="U27" s="20" t="e">
        <f aca="false">IF(Table1[[#this row],[prévision du sprint où la tâche doit être terminée]]="Sprint 2",Table1[[#this row],[temps requis (minutes)]],0)</f>
        <v>#VALUE!</v>
      </c>
      <c r="V27" s="20" t="e">
        <f aca="false">IF(Table1[[#this row],[prévision du sprint où la tâche doit être terminée]]="Sprint 3",Table1[[#this row],[temps requis (minutes)]],0)</f>
        <v>#VALUE!</v>
      </c>
      <c r="W27" s="20" t="e">
        <f aca="false">IF(Table1[[#this row],[prévision du sprint où la tâche doit être terminée]]="Sprint 4",Table1[[#this row],[temps requis (minutes)]],0)</f>
        <v>#VALUE!</v>
      </c>
      <c r="X27" s="20" t="e">
        <f aca="false">IF(Table1[[#this row],[prévision du sprint où la tâche doit être terminée]]="Sprint 1",Table1[[#this row],[temps investis (minutes)]],0)</f>
        <v>#VALUE!</v>
      </c>
      <c r="Y27" s="20" t="e">
        <f aca="false">IF(Table1[[#this row],[prévision du sprint où la tâche doit être terminée]]="Sprint 2",Table1[[#this row],[temps investis (minutes)]],0)</f>
        <v>#VALUE!</v>
      </c>
      <c r="Z27" s="20" t="e">
        <f aca="false">IF(Table1[[#this row],[prévision du sprint où la tâche doit être terminée]]="Sprint 3",Table1[[#this row],[temps investis (minutes)]],0)</f>
        <v>#VALUE!</v>
      </c>
      <c r="AA27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28">
      <c r="B28" s="12" t="n">
        <v>16</v>
      </c>
      <c r="C28" s="13"/>
      <c r="D28" s="12"/>
      <c r="E28" s="12"/>
      <c r="F28" s="12"/>
      <c r="G28" s="12"/>
      <c r="H28" s="14"/>
      <c r="I28" s="12"/>
      <c r="J28" s="15"/>
      <c r="K28" s="16"/>
      <c r="L28" s="16"/>
      <c r="M28" s="16"/>
      <c r="N28" s="17"/>
      <c r="O28" s="18"/>
      <c r="P28" s="19" t="str">
        <f aca="false">IF(OR($H28="",J28=""),"Indef",IF(J28&gt;=1,"Terminé",IF($H28&lt;=P$12,"Retard",IF(J28&gt;0,"Avancement","Sprint suivant"))))</f>
        <v>Indef</v>
      </c>
      <c r="Q28" s="19" t="str">
        <f aca="false">IF(OR($H28="",K28=""),"Indef",IF(K28&gt;=1,"Terminé",IF($H28&lt;=Q$12,"Retard",IF(K28&gt;0,"Avancement","Sprint suivant"))))</f>
        <v>Indef</v>
      </c>
      <c r="R28" s="19" t="str">
        <f aca="false">IF(OR($H28="",L28=""),"Indef",IF(L28&gt;=1,"Terminé",IF($H28&lt;=R$12,"Retard",IF(L28&gt;0,"Avancement","Sprint suivant"))))</f>
        <v>Indef</v>
      </c>
      <c r="S28" s="19" t="str">
        <f aca="false">IF(OR($H28="",M28=""),"Indef",IF(M28&gt;=1,"Terminé",IF($H28&lt;=S$12,"Retard",IF(M28&gt;0,"Avancement","Sprint suivant"))))</f>
        <v>Indef</v>
      </c>
      <c r="T28" s="20" t="e">
        <f aca="false">IF(Table1[[#this row],[prévision du sprint où la tâche doit être terminée]]="Sprint 1",Table1[[#this row],[temps requis (minutes)]],0)</f>
        <v>#VALUE!</v>
      </c>
      <c r="U28" s="20" t="e">
        <f aca="false">IF(Table1[[#this row],[prévision du sprint où la tâche doit être terminée]]="Sprint 2",Table1[[#this row],[temps requis (minutes)]],0)</f>
        <v>#VALUE!</v>
      </c>
      <c r="V28" s="20" t="e">
        <f aca="false">IF(Table1[[#this row],[prévision du sprint où la tâche doit être terminée]]="Sprint 3",Table1[[#this row],[temps requis (minutes)]],0)</f>
        <v>#VALUE!</v>
      </c>
      <c r="W28" s="20" t="e">
        <f aca="false">IF(Table1[[#this row],[prévision du sprint où la tâche doit être terminée]]="Sprint 4",Table1[[#this row],[temps requis (minutes)]],0)</f>
        <v>#VALUE!</v>
      </c>
      <c r="X28" s="20" t="e">
        <f aca="false">IF(Table1[[#this row],[prévision du sprint où la tâche doit être terminée]]="Sprint 1",Table1[[#this row],[temps investis (minutes)]],0)</f>
        <v>#VALUE!</v>
      </c>
      <c r="Y28" s="20" t="e">
        <f aca="false">IF(Table1[[#this row],[prévision du sprint où la tâche doit être terminée]]="Sprint 2",Table1[[#this row],[temps investis (minutes)]],0)</f>
        <v>#VALUE!</v>
      </c>
      <c r="Z28" s="20" t="e">
        <f aca="false">IF(Table1[[#this row],[prévision du sprint où la tâche doit être terminée]]="Sprint 3",Table1[[#this row],[temps investis (minutes)]],0)</f>
        <v>#VALUE!</v>
      </c>
      <c r="AA28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29">
      <c r="B29" s="12" t="n">
        <v>17</v>
      </c>
      <c r="C29" s="13"/>
      <c r="D29" s="12"/>
      <c r="E29" s="12"/>
      <c r="F29" s="12"/>
      <c r="G29" s="12"/>
      <c r="H29" s="14"/>
      <c r="I29" s="12"/>
      <c r="J29" s="15"/>
      <c r="K29" s="16"/>
      <c r="L29" s="16"/>
      <c r="M29" s="16"/>
      <c r="N29" s="17"/>
      <c r="O29" s="18"/>
      <c r="P29" s="19" t="str">
        <f aca="false">IF(OR($H29="",J29=""),"Indef",IF(J29&gt;=1,"Terminé",IF($H29&lt;=P$12,"Retard",IF(J29&gt;0,"Avancement","Sprint suivant"))))</f>
        <v>Indef</v>
      </c>
      <c r="Q29" s="19" t="str">
        <f aca="false">IF(OR($H29="",K29=""),"Indef",IF(K29&gt;=1,"Terminé",IF($H29&lt;=Q$12,"Retard",IF(K29&gt;0,"Avancement","Sprint suivant"))))</f>
        <v>Indef</v>
      </c>
      <c r="R29" s="19" t="str">
        <f aca="false">IF(OR($H29="",L29=""),"Indef",IF(L29&gt;=1,"Terminé",IF($H29&lt;=R$12,"Retard",IF(L29&gt;0,"Avancement","Sprint suivant"))))</f>
        <v>Indef</v>
      </c>
      <c r="S29" s="19" t="str">
        <f aca="false">IF(OR($H29="",M29=""),"Indef",IF(M29&gt;=1,"Terminé",IF($H29&lt;=S$12,"Retard",IF(M29&gt;0,"Avancement","Sprint suivant"))))</f>
        <v>Indef</v>
      </c>
      <c r="T29" s="20" t="e">
        <f aca="false">IF(Table1[[#this row],[prévision du sprint où la tâche doit être terminée]]="Sprint 1",Table1[[#this row],[temps requis (minutes)]],0)</f>
        <v>#VALUE!</v>
      </c>
      <c r="U29" s="20" t="e">
        <f aca="false">IF(Table1[[#this row],[prévision du sprint où la tâche doit être terminée]]="Sprint 2",Table1[[#this row],[temps requis (minutes)]],0)</f>
        <v>#VALUE!</v>
      </c>
      <c r="V29" s="20" t="e">
        <f aca="false">IF(Table1[[#this row],[prévision du sprint où la tâche doit être terminée]]="Sprint 3",Table1[[#this row],[temps requis (minutes)]],0)</f>
        <v>#VALUE!</v>
      </c>
      <c r="W29" s="20" t="e">
        <f aca="false">IF(Table1[[#this row],[prévision du sprint où la tâche doit être terminée]]="Sprint 4",Table1[[#this row],[temps requis (minutes)]],0)</f>
        <v>#VALUE!</v>
      </c>
      <c r="X29" s="20" t="e">
        <f aca="false">IF(Table1[[#this row],[prévision du sprint où la tâche doit être terminée]]="Sprint 1",Table1[[#this row],[temps investis (minutes)]],0)</f>
        <v>#VALUE!</v>
      </c>
      <c r="Y29" s="20" t="e">
        <f aca="false">IF(Table1[[#this row],[prévision du sprint où la tâche doit être terminée]]="Sprint 2",Table1[[#this row],[temps investis (minutes)]],0)</f>
        <v>#VALUE!</v>
      </c>
      <c r="Z29" s="20" t="e">
        <f aca="false">IF(Table1[[#this row],[prévision du sprint où la tâche doit être terminée]]="Sprint 3",Table1[[#this row],[temps investis (minutes)]],0)</f>
        <v>#VALUE!</v>
      </c>
      <c r="AA29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30">
      <c r="B30" s="12" t="n">
        <v>18</v>
      </c>
      <c r="C30" s="13"/>
      <c r="D30" s="12"/>
      <c r="E30" s="12"/>
      <c r="F30" s="12"/>
      <c r="G30" s="12"/>
      <c r="H30" s="14"/>
      <c r="I30" s="12"/>
      <c r="J30" s="15"/>
      <c r="K30" s="16"/>
      <c r="L30" s="16"/>
      <c r="M30" s="16"/>
      <c r="N30" s="17"/>
      <c r="O30" s="18"/>
      <c r="P30" s="19" t="str">
        <f aca="false">IF(OR($H30="",J30=""),"Indef",IF(J30&gt;=1,"Terminé",IF($H30&lt;=P$12,"Retard",IF(J30&gt;0,"Avancement","Sprint suivant"))))</f>
        <v>Indef</v>
      </c>
      <c r="Q30" s="19" t="str">
        <f aca="false">IF(OR($H30="",K30=""),"Indef",IF(K30&gt;=1,"Terminé",IF($H30&lt;=Q$12,"Retard",IF(K30&gt;0,"Avancement","Sprint suivant"))))</f>
        <v>Indef</v>
      </c>
      <c r="R30" s="19" t="str">
        <f aca="false">IF(OR($H30="",L30=""),"Indef",IF(L30&gt;=1,"Terminé",IF($H30&lt;=R$12,"Retard",IF(L30&gt;0,"Avancement","Sprint suivant"))))</f>
        <v>Indef</v>
      </c>
      <c r="S30" s="19" t="str">
        <f aca="false">IF(OR($H30="",M30=""),"Indef",IF(M30&gt;=1,"Terminé",IF($H30&lt;=S$12,"Retard",IF(M30&gt;0,"Avancement","Sprint suivant"))))</f>
        <v>Indef</v>
      </c>
      <c r="T30" s="20" t="e">
        <f aca="false">IF(Table1[[#this row],[prévision du sprint où la tâche doit être terminée]]="Sprint 1",Table1[[#this row],[temps requis (minutes)]],0)</f>
        <v>#VALUE!</v>
      </c>
      <c r="U30" s="20" t="e">
        <f aca="false">IF(Table1[[#this row],[prévision du sprint où la tâche doit être terminée]]="Sprint 2",Table1[[#this row],[temps requis (minutes)]],0)</f>
        <v>#VALUE!</v>
      </c>
      <c r="V30" s="20" t="e">
        <f aca="false">IF(Table1[[#this row],[prévision du sprint où la tâche doit être terminée]]="Sprint 3",Table1[[#this row],[temps requis (minutes)]],0)</f>
        <v>#VALUE!</v>
      </c>
      <c r="W30" s="20" t="e">
        <f aca="false">IF(Table1[[#this row],[prévision du sprint où la tâche doit être terminée]]="Sprint 4",Table1[[#this row],[temps requis (minutes)]],0)</f>
        <v>#VALUE!</v>
      </c>
      <c r="X30" s="20" t="e">
        <f aca="false">IF(Table1[[#this row],[prévision du sprint où la tâche doit être terminée]]="Sprint 1",Table1[[#this row],[temps investis (minutes)]],0)</f>
        <v>#VALUE!</v>
      </c>
      <c r="Y30" s="20" t="e">
        <f aca="false">IF(Table1[[#this row],[prévision du sprint où la tâche doit être terminée]]="Sprint 2",Table1[[#this row],[temps investis (minutes)]],0)</f>
        <v>#VALUE!</v>
      </c>
      <c r="Z30" s="20" t="e">
        <f aca="false">IF(Table1[[#this row],[prévision du sprint où la tâche doit être terminée]]="Sprint 3",Table1[[#this row],[temps investis (minutes)]],0)</f>
        <v>#VALUE!</v>
      </c>
      <c r="AA30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31">
      <c r="B31" s="12" t="n">
        <v>19</v>
      </c>
      <c r="C31" s="13"/>
      <c r="D31" s="12"/>
      <c r="E31" s="12"/>
      <c r="F31" s="12"/>
      <c r="G31" s="12"/>
      <c r="H31" s="14"/>
      <c r="I31" s="12"/>
      <c r="J31" s="15"/>
      <c r="K31" s="16"/>
      <c r="L31" s="16"/>
      <c r="M31" s="16"/>
      <c r="N31" s="17"/>
      <c r="O31" s="18"/>
      <c r="P31" s="19" t="str">
        <f aca="false">IF(OR($H31="",J31=""),"Indef",IF(J31&gt;=1,"Terminé",IF($H31&lt;=P$12,"Retard",IF(J31&gt;0,"Avancement","Sprint suivant"))))</f>
        <v>Indef</v>
      </c>
      <c r="Q31" s="19" t="str">
        <f aca="false">IF(OR($H31="",K31=""),"Indef",IF(K31&gt;=1,"Terminé",IF($H31&lt;=Q$12,"Retard",IF(K31&gt;0,"Avancement","Sprint suivant"))))</f>
        <v>Indef</v>
      </c>
      <c r="R31" s="19" t="str">
        <f aca="false">IF(OR($H31="",L31=""),"Indef",IF(L31&gt;=1,"Terminé",IF($H31&lt;=R$12,"Retard",IF(L31&gt;0,"Avancement","Sprint suivant"))))</f>
        <v>Indef</v>
      </c>
      <c r="S31" s="19" t="str">
        <f aca="false">IF(OR($H31="",M31=""),"Indef",IF(M31&gt;=1,"Terminé",IF($H31&lt;=S$12,"Retard",IF(M31&gt;0,"Avancement","Sprint suivant"))))</f>
        <v>Indef</v>
      </c>
      <c r="T31" s="20" t="e">
        <f aca="false">IF(Table1[[#this row],[prévision du sprint où la tâche doit être terminée]]="Sprint 1",Table1[[#this row],[temps requis (minutes)]],0)</f>
        <v>#VALUE!</v>
      </c>
      <c r="U31" s="20" t="e">
        <f aca="false">IF(Table1[[#this row],[prévision du sprint où la tâche doit être terminée]]="Sprint 2",Table1[[#this row],[temps requis (minutes)]],0)</f>
        <v>#VALUE!</v>
      </c>
      <c r="V31" s="20" t="e">
        <f aca="false">IF(Table1[[#this row],[prévision du sprint où la tâche doit être terminée]]="Sprint 3",Table1[[#this row],[temps requis (minutes)]],0)</f>
        <v>#VALUE!</v>
      </c>
      <c r="W31" s="20" t="e">
        <f aca="false">IF(Table1[[#this row],[prévision du sprint où la tâche doit être terminée]]="Sprint 4",Table1[[#this row],[temps requis (minutes)]],0)</f>
        <v>#VALUE!</v>
      </c>
      <c r="X31" s="20" t="e">
        <f aca="false">IF(Table1[[#this row],[prévision du sprint où la tâche doit être terminée]]="Sprint 1",Table1[[#this row],[temps investis (minutes)]],0)</f>
        <v>#VALUE!</v>
      </c>
      <c r="Y31" s="20" t="e">
        <f aca="false">IF(Table1[[#this row],[prévision du sprint où la tâche doit être terminée]]="Sprint 2",Table1[[#this row],[temps investis (minutes)]],0)</f>
        <v>#VALUE!</v>
      </c>
      <c r="Z31" s="20" t="e">
        <f aca="false">IF(Table1[[#this row],[prévision du sprint où la tâche doit être terminée]]="Sprint 3",Table1[[#this row],[temps investis (minutes)]],0)</f>
        <v>#VALUE!</v>
      </c>
      <c r="AA31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32">
      <c r="B32" s="12" t="n">
        <v>20</v>
      </c>
      <c r="C32" s="13"/>
      <c r="D32" s="12"/>
      <c r="E32" s="12"/>
      <c r="F32" s="12"/>
      <c r="G32" s="12"/>
      <c r="H32" s="14"/>
      <c r="I32" s="12"/>
      <c r="J32" s="15"/>
      <c r="K32" s="16"/>
      <c r="L32" s="16"/>
      <c r="M32" s="16"/>
      <c r="N32" s="17"/>
      <c r="O32" s="18"/>
      <c r="P32" s="19" t="str">
        <f aca="false">IF(OR($H32="",J32=""),"Indef",IF(J32&gt;=1,"Terminé",IF($H32&lt;=P$12,"Retard",IF(J32&gt;0,"Avancement","Sprint suivant"))))</f>
        <v>Indef</v>
      </c>
      <c r="Q32" s="19" t="str">
        <f aca="false">IF(OR($H32="",K32=""),"Indef",IF(K32&gt;=1,"Terminé",IF($H32&lt;=Q$12,"Retard",IF(K32&gt;0,"Avancement","Sprint suivant"))))</f>
        <v>Indef</v>
      </c>
      <c r="R32" s="19" t="str">
        <f aca="false">IF(OR($H32="",L32=""),"Indef",IF(L32&gt;=1,"Terminé",IF($H32&lt;=R$12,"Retard",IF(L32&gt;0,"Avancement","Sprint suivant"))))</f>
        <v>Indef</v>
      </c>
      <c r="S32" s="19" t="str">
        <f aca="false">IF(OR($H32="",M32=""),"Indef",IF(M32&gt;=1,"Terminé",IF($H32&lt;=S$12,"Retard",IF(M32&gt;0,"Avancement","Sprint suivant"))))</f>
        <v>Indef</v>
      </c>
      <c r="T32" s="20" t="e">
        <f aca="false">IF(Table1[[#this row],[prévision du sprint où la tâche doit être terminée]]="Sprint 1",Table1[[#this row],[temps requis (minutes)]],0)</f>
        <v>#VALUE!</v>
      </c>
      <c r="U32" s="20" t="e">
        <f aca="false">IF(Table1[[#this row],[prévision du sprint où la tâche doit être terminée]]="Sprint 2",Table1[[#this row],[temps requis (minutes)]],0)</f>
        <v>#VALUE!</v>
      </c>
      <c r="V32" s="20" t="e">
        <f aca="false">IF(Table1[[#this row],[prévision du sprint où la tâche doit être terminée]]="Sprint 3",Table1[[#this row],[temps requis (minutes)]],0)</f>
        <v>#VALUE!</v>
      </c>
      <c r="W32" s="20" t="e">
        <f aca="false">IF(Table1[[#this row],[prévision du sprint où la tâche doit être terminée]]="Sprint 4",Table1[[#this row],[temps requis (minutes)]],0)</f>
        <v>#VALUE!</v>
      </c>
      <c r="X32" s="20" t="e">
        <f aca="false">IF(Table1[[#this row],[prévision du sprint où la tâche doit être terminée]]="Sprint 1",Table1[[#this row],[temps investis (minutes)]],0)</f>
        <v>#VALUE!</v>
      </c>
      <c r="Y32" s="20" t="e">
        <f aca="false">IF(Table1[[#this row],[prévision du sprint où la tâche doit être terminée]]="Sprint 2",Table1[[#this row],[temps investis (minutes)]],0)</f>
        <v>#VALUE!</v>
      </c>
      <c r="Z32" s="20" t="e">
        <f aca="false">IF(Table1[[#this row],[prévision du sprint où la tâche doit être terminée]]="Sprint 3",Table1[[#this row],[temps investis (minutes)]],0)</f>
        <v>#VALUE!</v>
      </c>
      <c r="AA32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33">
      <c r="B33" s="12" t="n">
        <v>21</v>
      </c>
      <c r="C33" s="13"/>
      <c r="D33" s="12"/>
      <c r="E33" s="12"/>
      <c r="F33" s="12"/>
      <c r="G33" s="12"/>
      <c r="H33" s="14"/>
      <c r="I33" s="12"/>
      <c r="J33" s="15"/>
      <c r="K33" s="16"/>
      <c r="L33" s="16"/>
      <c r="M33" s="16"/>
      <c r="N33" s="17"/>
      <c r="O33" s="18"/>
      <c r="P33" s="19" t="str">
        <f aca="false">IF(OR($H33="",J33=""),"Indef",IF(J33&gt;=1,"Terminé",IF($H33&lt;=P$12,"Retard",IF(J33&gt;0,"Avancement","Sprint suivant"))))</f>
        <v>Indef</v>
      </c>
      <c r="Q33" s="19" t="str">
        <f aca="false">IF(OR($H33="",K33=""),"Indef",IF(K33&gt;=1,"Terminé",IF($H33&lt;=Q$12,"Retard",IF(K33&gt;0,"Avancement","Sprint suivant"))))</f>
        <v>Indef</v>
      </c>
      <c r="R33" s="19" t="str">
        <f aca="false">IF(OR($H33="",L33=""),"Indef",IF(L33&gt;=1,"Terminé",IF($H33&lt;=R$12,"Retard",IF(L33&gt;0,"Avancement","Sprint suivant"))))</f>
        <v>Indef</v>
      </c>
      <c r="S33" s="19" t="str">
        <f aca="false">IF(OR($H33="",M33=""),"Indef",IF(M33&gt;=1,"Terminé",IF($H33&lt;=S$12,"Retard",IF(M33&gt;0,"Avancement","Sprint suivant"))))</f>
        <v>Indef</v>
      </c>
      <c r="T33" s="20" t="e">
        <f aca="false">IF(Table1[[#this row],[prévision du sprint où la tâche doit être terminée]]="Sprint 1",Table1[[#this row],[temps requis (minutes)]],0)</f>
        <v>#VALUE!</v>
      </c>
      <c r="U33" s="20" t="e">
        <f aca="false">IF(Table1[[#this row],[prévision du sprint où la tâche doit être terminée]]="Sprint 2",Table1[[#this row],[temps requis (minutes)]],0)</f>
        <v>#VALUE!</v>
      </c>
      <c r="V33" s="20" t="e">
        <f aca="false">IF(Table1[[#this row],[prévision du sprint où la tâche doit être terminée]]="Sprint 3",Table1[[#this row],[temps requis (minutes)]],0)</f>
        <v>#VALUE!</v>
      </c>
      <c r="W33" s="20" t="e">
        <f aca="false">IF(Table1[[#this row],[prévision du sprint où la tâche doit être terminée]]="Sprint 4",Table1[[#this row],[temps requis (minutes)]],0)</f>
        <v>#VALUE!</v>
      </c>
      <c r="X33" s="20" t="e">
        <f aca="false">IF(Table1[[#this row],[prévision du sprint où la tâche doit être terminée]]="Sprint 1",Table1[[#this row],[temps investis (minutes)]],0)</f>
        <v>#VALUE!</v>
      </c>
      <c r="Y33" s="20" t="e">
        <f aca="false">IF(Table1[[#this row],[prévision du sprint où la tâche doit être terminée]]="Sprint 2",Table1[[#this row],[temps investis (minutes)]],0)</f>
        <v>#VALUE!</v>
      </c>
      <c r="Z33" s="20" t="e">
        <f aca="false">IF(Table1[[#this row],[prévision du sprint où la tâche doit être terminée]]="Sprint 3",Table1[[#this row],[temps investis (minutes)]],0)</f>
        <v>#VALUE!</v>
      </c>
      <c r="AA33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34">
      <c r="B34" s="12" t="n">
        <v>22</v>
      </c>
      <c r="C34" s="13"/>
      <c r="D34" s="12"/>
      <c r="E34" s="12"/>
      <c r="F34" s="12"/>
      <c r="G34" s="12"/>
      <c r="H34" s="14"/>
      <c r="I34" s="12"/>
      <c r="J34" s="15"/>
      <c r="K34" s="16"/>
      <c r="L34" s="16"/>
      <c r="M34" s="16"/>
      <c r="N34" s="17"/>
      <c r="O34" s="18"/>
      <c r="P34" s="19" t="str">
        <f aca="false">IF(OR($H34="",J34=""),"Indef",IF(J34&gt;=1,"Terminé",IF($H34&lt;=P$12,"Retard",IF(J34&gt;0,"Avancement","Sprint suivant"))))</f>
        <v>Indef</v>
      </c>
      <c r="Q34" s="19" t="str">
        <f aca="false">IF(OR($H34="",K34=""),"Indef",IF(K34&gt;=1,"Terminé",IF($H34&lt;=Q$12,"Retard",IF(K34&gt;0,"Avancement","Sprint suivant"))))</f>
        <v>Indef</v>
      </c>
      <c r="R34" s="19" t="str">
        <f aca="false">IF(OR($H34="",L34=""),"Indef",IF(L34&gt;=1,"Terminé",IF($H34&lt;=R$12,"Retard",IF(L34&gt;0,"Avancement","Sprint suivant"))))</f>
        <v>Indef</v>
      </c>
      <c r="S34" s="19" t="str">
        <f aca="false">IF(OR($H34="",M34=""),"Indef",IF(M34&gt;=1,"Terminé",IF($H34&lt;=S$12,"Retard",IF(M34&gt;0,"Avancement","Sprint suivant"))))</f>
        <v>Indef</v>
      </c>
      <c r="T34" s="20" t="e">
        <f aca="false">IF(Table1[[#this row],[prévision du sprint où la tâche doit être terminée]]="Sprint 1",Table1[[#this row],[temps requis (minutes)]],0)</f>
        <v>#VALUE!</v>
      </c>
      <c r="U34" s="20" t="e">
        <f aca="false">IF(Table1[[#this row],[prévision du sprint où la tâche doit être terminée]]="Sprint 2",Table1[[#this row],[temps requis (minutes)]],0)</f>
        <v>#VALUE!</v>
      </c>
      <c r="V34" s="20" t="e">
        <f aca="false">IF(Table1[[#this row],[prévision du sprint où la tâche doit être terminée]]="Sprint 3",Table1[[#this row],[temps requis (minutes)]],0)</f>
        <v>#VALUE!</v>
      </c>
      <c r="W34" s="20" t="e">
        <f aca="false">IF(Table1[[#this row],[prévision du sprint où la tâche doit être terminée]]="Sprint 4",Table1[[#this row],[temps requis (minutes)]],0)</f>
        <v>#VALUE!</v>
      </c>
      <c r="X34" s="20" t="e">
        <f aca="false">IF(Table1[[#this row],[prévision du sprint où la tâche doit être terminée]]="Sprint 1",Table1[[#this row],[temps investis (minutes)]],0)</f>
        <v>#VALUE!</v>
      </c>
      <c r="Y34" s="20" t="e">
        <f aca="false">IF(Table1[[#this row],[prévision du sprint où la tâche doit être terminée]]="Sprint 2",Table1[[#this row],[temps investis (minutes)]],0)</f>
        <v>#VALUE!</v>
      </c>
      <c r="Z34" s="20" t="e">
        <f aca="false">IF(Table1[[#this row],[prévision du sprint où la tâche doit être terminée]]="Sprint 3",Table1[[#this row],[temps investis (minutes)]],0)</f>
        <v>#VALUE!</v>
      </c>
      <c r="AA34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35">
      <c r="B35" s="12" t="n">
        <v>23</v>
      </c>
      <c r="C35" s="13"/>
      <c r="D35" s="12"/>
      <c r="E35" s="12"/>
      <c r="F35" s="12"/>
      <c r="G35" s="12"/>
      <c r="H35" s="14"/>
      <c r="I35" s="12"/>
      <c r="J35" s="15"/>
      <c r="K35" s="16"/>
      <c r="L35" s="16"/>
      <c r="M35" s="16"/>
      <c r="N35" s="17"/>
      <c r="O35" s="18"/>
      <c r="P35" s="19" t="str">
        <f aca="false">IF(OR($H35="",J35=""),"Indef",IF(J35&gt;=1,"Terminé",IF($H35&lt;=P$12,"Retard",IF(J35&gt;0,"Avancement","Sprint suivant"))))</f>
        <v>Indef</v>
      </c>
      <c r="Q35" s="19" t="str">
        <f aca="false">IF(OR($H35="",K35=""),"Indef",IF(K35&gt;=1,"Terminé",IF($H35&lt;=Q$12,"Retard",IF(K35&gt;0,"Avancement","Sprint suivant"))))</f>
        <v>Indef</v>
      </c>
      <c r="R35" s="19" t="str">
        <f aca="false">IF(OR($H35="",L35=""),"Indef",IF(L35&gt;=1,"Terminé",IF($H35&lt;=R$12,"Retard",IF(L35&gt;0,"Avancement","Sprint suivant"))))</f>
        <v>Indef</v>
      </c>
      <c r="S35" s="19" t="str">
        <f aca="false">IF(OR($H35="",M35=""),"Indef",IF(M35&gt;=1,"Terminé",IF($H35&lt;=S$12,"Retard",IF(M35&gt;0,"Avancement","Sprint suivant"))))</f>
        <v>Indef</v>
      </c>
      <c r="T35" s="20" t="e">
        <f aca="false">IF(Table1[[#this row],[prévision du sprint où la tâche doit être terminée]]="Sprint 1",Table1[[#this row],[temps requis (minutes)]],0)</f>
        <v>#VALUE!</v>
      </c>
      <c r="U35" s="20" t="e">
        <f aca="false">IF(Table1[[#this row],[prévision du sprint où la tâche doit être terminée]]="Sprint 2",Table1[[#this row],[temps requis (minutes)]],0)</f>
        <v>#VALUE!</v>
      </c>
      <c r="V35" s="20" t="e">
        <f aca="false">IF(Table1[[#this row],[prévision du sprint où la tâche doit être terminée]]="Sprint 3",Table1[[#this row],[temps requis (minutes)]],0)</f>
        <v>#VALUE!</v>
      </c>
      <c r="W35" s="20" t="e">
        <f aca="false">IF(Table1[[#this row],[prévision du sprint où la tâche doit être terminée]]="Sprint 4",Table1[[#this row],[temps requis (minutes)]],0)</f>
        <v>#VALUE!</v>
      </c>
      <c r="X35" s="20" t="e">
        <f aca="false">IF(Table1[[#this row],[prévision du sprint où la tâche doit être terminée]]="Sprint 1",Table1[[#this row],[temps investis (minutes)]],0)</f>
        <v>#VALUE!</v>
      </c>
      <c r="Y35" s="20" t="e">
        <f aca="false">IF(Table1[[#this row],[prévision du sprint où la tâche doit être terminée]]="Sprint 2",Table1[[#this row],[temps investis (minutes)]],0)</f>
        <v>#VALUE!</v>
      </c>
      <c r="Z35" s="20" t="e">
        <f aca="false">IF(Table1[[#this row],[prévision du sprint où la tâche doit être terminée]]="Sprint 3",Table1[[#this row],[temps investis (minutes)]],0)</f>
        <v>#VALUE!</v>
      </c>
      <c r="AA35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36">
      <c r="B36" s="12" t="n">
        <v>24</v>
      </c>
      <c r="C36" s="13"/>
      <c r="D36" s="12"/>
      <c r="E36" s="12"/>
      <c r="F36" s="12"/>
      <c r="G36" s="12"/>
      <c r="H36" s="14"/>
      <c r="I36" s="12"/>
      <c r="J36" s="15"/>
      <c r="K36" s="16"/>
      <c r="L36" s="16"/>
      <c r="M36" s="16"/>
      <c r="N36" s="17"/>
      <c r="O36" s="18"/>
      <c r="P36" s="19" t="str">
        <f aca="false">IF(OR($H36="",J36=""),"Indef",IF(J36&gt;=1,"Terminé",IF($H36&lt;=P$12,"Retard",IF(J36&gt;0,"Avancement","Sprint suivant"))))</f>
        <v>Indef</v>
      </c>
      <c r="Q36" s="19" t="str">
        <f aca="false">IF(OR($H36="",K36=""),"Indef",IF(K36&gt;=1,"Terminé",IF($H36&lt;=Q$12,"Retard",IF(K36&gt;0,"Avancement","Sprint suivant"))))</f>
        <v>Indef</v>
      </c>
      <c r="R36" s="19" t="str">
        <f aca="false">IF(OR($H36="",L36=""),"Indef",IF(L36&gt;=1,"Terminé",IF($H36&lt;=R$12,"Retard",IF(L36&gt;0,"Avancement","Sprint suivant"))))</f>
        <v>Indef</v>
      </c>
      <c r="S36" s="19" t="str">
        <f aca="false">IF(OR($H36="",M36=""),"Indef",IF(M36&gt;=1,"Terminé",IF($H36&lt;=S$12,"Retard",IF(M36&gt;0,"Avancement","Sprint suivant"))))</f>
        <v>Indef</v>
      </c>
      <c r="T36" s="20" t="e">
        <f aca="false">IF(Table1[[#this row],[prévision du sprint où la tâche doit être terminée]]="Sprint 1",Table1[[#this row],[temps requis (minutes)]],0)</f>
        <v>#VALUE!</v>
      </c>
      <c r="U36" s="20" t="e">
        <f aca="false">IF(Table1[[#this row],[prévision du sprint où la tâche doit être terminée]]="Sprint 2",Table1[[#this row],[temps requis (minutes)]],0)</f>
        <v>#VALUE!</v>
      </c>
      <c r="V36" s="20" t="e">
        <f aca="false">IF(Table1[[#this row],[prévision du sprint où la tâche doit être terminée]]="Sprint 3",Table1[[#this row],[temps requis (minutes)]],0)</f>
        <v>#VALUE!</v>
      </c>
      <c r="W36" s="20" t="e">
        <f aca="false">IF(Table1[[#this row],[prévision du sprint où la tâche doit être terminée]]="Sprint 4",Table1[[#this row],[temps requis (minutes)]],0)</f>
        <v>#VALUE!</v>
      </c>
      <c r="X36" s="20" t="e">
        <f aca="false">IF(Table1[[#this row],[prévision du sprint où la tâche doit être terminée]]="Sprint 1",Table1[[#this row],[temps investis (minutes)]],0)</f>
        <v>#VALUE!</v>
      </c>
      <c r="Y36" s="20" t="e">
        <f aca="false">IF(Table1[[#this row],[prévision du sprint où la tâche doit être terminée]]="Sprint 2",Table1[[#this row],[temps investis (minutes)]],0)</f>
        <v>#VALUE!</v>
      </c>
      <c r="Z36" s="20" t="e">
        <f aca="false">IF(Table1[[#this row],[prévision du sprint où la tâche doit être terminée]]="Sprint 3",Table1[[#this row],[temps investis (minutes)]],0)</f>
        <v>#VALUE!</v>
      </c>
      <c r="AA36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37">
      <c r="B37" s="12" t="n">
        <v>25</v>
      </c>
      <c r="C37" s="13"/>
      <c r="D37" s="12"/>
      <c r="E37" s="12"/>
      <c r="F37" s="12"/>
      <c r="G37" s="12"/>
      <c r="H37" s="14"/>
      <c r="I37" s="12"/>
      <c r="J37" s="15"/>
      <c r="K37" s="16"/>
      <c r="L37" s="16"/>
      <c r="M37" s="16"/>
      <c r="N37" s="17"/>
      <c r="O37" s="18"/>
      <c r="P37" s="19" t="str">
        <f aca="false">IF(OR($H37="",J37=""),"Indef",IF(J37&gt;=1,"Terminé",IF($H37&lt;=P$12,"Retard",IF(J37&gt;0,"Avancement","Sprint suivant"))))</f>
        <v>Indef</v>
      </c>
      <c r="Q37" s="19" t="str">
        <f aca="false">IF(OR($H37="",K37=""),"Indef",IF(K37&gt;=1,"Terminé",IF($H37&lt;=Q$12,"Retard",IF(K37&gt;0,"Avancement","Sprint suivant"))))</f>
        <v>Indef</v>
      </c>
      <c r="R37" s="19" t="str">
        <f aca="false">IF(OR($H37="",L37=""),"Indef",IF(L37&gt;=1,"Terminé",IF($H37&lt;=R$12,"Retard",IF(L37&gt;0,"Avancement","Sprint suivant"))))</f>
        <v>Indef</v>
      </c>
      <c r="S37" s="19" t="str">
        <f aca="false">IF(OR($H37="",M37=""),"Indef",IF(M37&gt;=1,"Terminé",IF($H37&lt;=S$12,"Retard",IF(M37&gt;0,"Avancement","Sprint suivant"))))</f>
        <v>Indef</v>
      </c>
      <c r="T37" s="20" t="e">
        <f aca="false">IF(Table1[[#this row],[prévision du sprint où la tâche doit être terminée]]="Sprint 1",Table1[[#this row],[temps requis (minutes)]],0)</f>
        <v>#VALUE!</v>
      </c>
      <c r="U37" s="20" t="e">
        <f aca="false">IF(Table1[[#this row],[prévision du sprint où la tâche doit être terminée]]="Sprint 2",Table1[[#this row],[temps requis (minutes)]],0)</f>
        <v>#VALUE!</v>
      </c>
      <c r="V37" s="20" t="e">
        <f aca="false">IF(Table1[[#this row],[prévision du sprint où la tâche doit être terminée]]="Sprint 3",Table1[[#this row],[temps requis (minutes)]],0)</f>
        <v>#VALUE!</v>
      </c>
      <c r="W37" s="20" t="e">
        <f aca="false">IF(Table1[[#this row],[prévision du sprint où la tâche doit être terminée]]="Sprint 4",Table1[[#this row],[temps requis (minutes)]],0)</f>
        <v>#VALUE!</v>
      </c>
      <c r="X37" s="20" t="e">
        <f aca="false">IF(Table1[[#this row],[prévision du sprint où la tâche doit être terminée]]="Sprint 1",Table1[[#this row],[temps investis (minutes)]],0)</f>
        <v>#VALUE!</v>
      </c>
      <c r="Y37" s="20" t="e">
        <f aca="false">IF(Table1[[#this row],[prévision du sprint où la tâche doit être terminée]]="Sprint 2",Table1[[#this row],[temps investis (minutes)]],0)</f>
        <v>#VALUE!</v>
      </c>
      <c r="Z37" s="20" t="e">
        <f aca="false">IF(Table1[[#this row],[prévision du sprint où la tâche doit être terminée]]="Sprint 3",Table1[[#this row],[temps investis (minutes)]],0)</f>
        <v>#VALUE!</v>
      </c>
      <c r="AA37" s="20" t="e">
        <f aca="false">IF(Table1[[#this row],[prévision du sprint où la tâche doit être terminée]]="Sprint 4",Table1[[#this row],[temps investis (minutes)]],0)</f>
        <v>#VALUE!</v>
      </c>
    </row>
    <row collapsed="false" customFormat="false" customHeight="true" hidden="false" ht="11.25" outlineLevel="0" r="38">
      <c r="B38" s="35"/>
      <c r="C38" s="36" t="e">
        <f aca="false">SUBTOTAL(103,[description générale de la tâche])</f>
        <v>#VALUE!</v>
      </c>
      <c r="D38" s="35"/>
      <c r="E38" s="35"/>
      <c r="F38" s="35"/>
      <c r="G38" s="37" t="e">
        <f aca="false">SUBTOTAL(109,[temps requis (minutes)])</f>
        <v>#VALUE!</v>
      </c>
      <c r="H38" s="38"/>
      <c r="I38" s="37" t="e">
        <f aca="false">SUBTOTAL(109,[temps investis (minutes)])</f>
        <v>#VALUE!</v>
      </c>
      <c r="J38" s="39"/>
      <c r="K38" s="40"/>
      <c r="L38" s="40"/>
      <c r="M38" s="40"/>
      <c r="N38" s="41"/>
      <c r="O38" s="42"/>
      <c r="P38" s="40"/>
      <c r="Q38" s="40"/>
      <c r="R38" s="40"/>
      <c r="S38" s="40"/>
      <c r="T38" s="40"/>
      <c r="U38" s="40"/>
      <c r="V38" s="40"/>
      <c r="W38" s="40"/>
      <c r="X38" s="40"/>
      <c r="Y38" s="43"/>
      <c r="Z38" s="40"/>
      <c r="AA38" s="44"/>
    </row>
    <row collapsed="false" customFormat="false" customHeight="true" hidden="true" ht="11.25" outlineLevel="0" r="168"/>
    <row collapsed="false" customFormat="false" customHeight="true" hidden="true" ht="11.25" outlineLevel="0" r="169"/>
    <row collapsed="false" customFormat="false" customHeight="true" hidden="true" ht="11.25" outlineLevel="0" r="170"/>
    <row collapsed="false" customFormat="false" customHeight="true" hidden="true" ht="11.25" outlineLevel="0" r="171"/>
    <row collapsed="false" customFormat="false" customHeight="true" hidden="true" ht="11.25" outlineLevel="0" r="172"/>
    <row collapsed="false" customFormat="false" customHeight="true" hidden="true" ht="11.25" outlineLevel="0" r="173"/>
    <row collapsed="false" customFormat="false" customHeight="true" hidden="true" ht="11.25" outlineLevel="0" r="178">
      <c r="D178" s="1" t="s">
        <v>40</v>
      </c>
      <c r="E178" s="1" t="s">
        <v>41</v>
      </c>
      <c r="H178" s="1" t="s">
        <v>42</v>
      </c>
      <c r="I178" s="1" t="s">
        <v>43</v>
      </c>
    </row>
    <row collapsed="false" customFormat="false" customHeight="true" hidden="true" ht="11.25" outlineLevel="0" r="179">
      <c r="E179" s="1" t="s">
        <v>18</v>
      </c>
      <c r="F179" s="1" t="e">
        <f aca="false">COUNTIF(Table1[prévision du sprint où la tâche doit être terminée],E179)</f>
        <v>#VALUE!</v>
      </c>
      <c r="G179" s="45" t="e">
        <f aca="false">F179/$F$183</f>
        <v>#VALUE!</v>
      </c>
      <c r="H179" s="1" t="e">
        <f aca="false">SUM(Table1[prev 0])</f>
        <v>#VALUE!</v>
      </c>
      <c r="I179" s="1" t="e">
        <f aca="false">SUM(Table1[temps s1])</f>
        <v>#VALUE!</v>
      </c>
    </row>
    <row collapsed="false" customFormat="false" customHeight="true" hidden="true" ht="11.25" outlineLevel="0" r="180">
      <c r="E180" s="1" t="s">
        <v>19</v>
      </c>
      <c r="F180" s="1" t="e">
        <f aca="false">COUNTIF(Table1[prévision du sprint où la tâche doit être terminée],E180)</f>
        <v>#VALUE!</v>
      </c>
      <c r="G180" s="45" t="e">
        <f aca="false">F180/$F$183</f>
        <v>#VALUE!</v>
      </c>
      <c r="H180" s="1" t="e">
        <f aca="false">SUM(Table1[prev 1])</f>
        <v>#VALUE!</v>
      </c>
      <c r="I180" s="1" t="e">
        <f aca="false">SUM(Table1[temps s2])</f>
        <v>#VALUE!</v>
      </c>
    </row>
    <row collapsed="false" customFormat="false" customHeight="true" hidden="true" ht="11.25" outlineLevel="0" r="181">
      <c r="E181" s="1" t="s">
        <v>20</v>
      </c>
      <c r="F181" s="1" t="e">
        <f aca="false">COUNTIF(Table1[prévision du sprint où la tâche doit être terminée],E181)</f>
        <v>#VALUE!</v>
      </c>
      <c r="G181" s="45" t="e">
        <f aca="false">F181/$F$183</f>
        <v>#VALUE!</v>
      </c>
      <c r="H181" s="1" t="e">
        <f aca="false">SUM(Table1[prev 2])</f>
        <v>#VALUE!</v>
      </c>
      <c r="I181" s="1" t="e">
        <f aca="false">SUM(Table1[temps s3])</f>
        <v>#VALUE!</v>
      </c>
    </row>
    <row collapsed="false" customFormat="false" customHeight="true" hidden="true" ht="11.25" outlineLevel="0" r="182">
      <c r="E182" s="1" t="s">
        <v>21</v>
      </c>
      <c r="F182" s="1" t="e">
        <f aca="false">COUNTIF(Table1[prévision du sprint où la tâche doit être terminée],E182)</f>
        <v>#VALUE!</v>
      </c>
      <c r="G182" s="45" t="e">
        <f aca="false">F182/$F$183</f>
        <v>#VALUE!</v>
      </c>
      <c r="H182" s="1" t="e">
        <f aca="false">SUM(Table1[prev 3])</f>
        <v>#VALUE!</v>
      </c>
      <c r="I182" s="1" t="e">
        <f aca="false">SUM(Table1[temps s4])</f>
        <v>#VALUE!</v>
      </c>
    </row>
    <row collapsed="false" customFormat="false" customHeight="true" hidden="true" ht="11.25" outlineLevel="0" r="183">
      <c r="E183" s="1" t="s">
        <v>44</v>
      </c>
      <c r="F183" s="1" t="e">
        <f aca="false">SUM(F179:F182)</f>
        <v>#VALUE!</v>
      </c>
      <c r="H183" s="1" t="e">
        <f aca="false">SUM(H179:H182)</f>
        <v>#VALUE!</v>
      </c>
      <c r="I183" s="1" t="e">
        <f aca="false">SUM(I179:I182)</f>
        <v>#VALUE!</v>
      </c>
    </row>
  </sheetData>
  <mergeCells count="1">
    <mergeCell ref="A1:N1"/>
  </mergeCells>
  <conditionalFormatting sqref="E13:F37">
    <cfRule dxfId="0" operator="equal" priority="1" type="cellIs">
      <formula>1</formula>
    </cfRule>
    <cfRule dxfId="1" operator="equal" priority="2" type="cellIs">
      <formula>2</formula>
    </cfRule>
    <cfRule dxfId="2" operator="equal" priority="3" type="cellIs">
      <formula>3</formula>
    </cfRule>
  </conditionalFormatting>
  <conditionalFormatting sqref="J13:M37">
    <cfRule dxfId="3" operator="expression" priority="1" type="expression">
      <formula>P13="Avancement"</formula>
    </cfRule>
    <cfRule dxfId="4" operator="expression" priority="2" type="expression">
      <formula>P13="Retard"</formula>
    </cfRule>
    <cfRule dxfId="5" operator="expression" priority="3" type="expression">
      <formula>P13="Terminé"</formula>
    </cfRule>
  </conditionalFormatting>
  <dataValidations count="4">
    <dataValidation allowBlank="true" operator="between" showDropDown="false" showErrorMessage="true" showInputMessage="true" sqref="E13:F37" type="list">
      <formula1>"1,2,3"</formula1>
      <formula2>0</formula2>
    </dataValidation>
    <dataValidation allowBlank="true" operator="between" showDropDown="false" showErrorMessage="true" showInputMessage="true" sqref="H13:H37" type="list">
      <formula1>"Sprint 1,Sprint 2,Sprint 3,Sprint 4"</formula1>
      <formula2>0</formula2>
    </dataValidation>
    <dataValidation allowBlank="true" operator="greaterThanOrEqual" showDropDown="false" showErrorMessage="true" showInputMessage="true" sqref="G13:G37 I13:I37" type="decimal">
      <formula1>0</formula1>
      <formula2>0</formula2>
    </dataValidation>
    <dataValidation allowBlank="true" operator="between" showDropDown="false" showErrorMessage="true" showInputMessage="true" sqref="J13:M37" type="decimal">
      <formula1>0</formula1>
      <formula2>1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1.25"/>
  <cols>
    <col collapsed="false" hidden="false" max="1" min="1" style="0" width="9.16111111111111"/>
    <col collapsed="false" hidden="false" max="2" min="2" style="0" width="4.33333333333333"/>
    <col collapsed="false" hidden="false" max="1025" min="3" style="0" width="9.16111111111111"/>
  </cols>
  <sheetData>
    <row collapsed="false" customFormat="false" customHeight="true" hidden="false" ht="11.25" outlineLevel="0" r="3">
      <c r="B3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2011-01-26T19:12:48.00Z</dcterms:created>
  <dc:creator>JCD</dc:creator>
  <cp:lastModifiedBy>admincvm</cp:lastModifiedBy>
  <dcterms:modified xsi:type="dcterms:W3CDTF">2013-02-27T16:23:44.00Z</dcterms:modified>
  <cp:revision>0</cp:revision>
</cp:coreProperties>
</file>