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Рабочий стол\Парсинг сайта букмекера\"/>
    </mc:Choice>
  </mc:AlternateContent>
  <xr:revisionPtr revIDLastSave="0" documentId="13_ncr:1_{BF3060F9-C8D7-4F7B-B0D8-C01762427AE1}" xr6:coauthVersionLast="47" xr6:coauthVersionMax="47" xr10:uidLastSave="{00000000-0000-0000-0000-000000000000}"/>
  <bookViews>
    <workbookView xWindow="4110" yWindow="1020" windowWidth="24450" windowHeight="14460" xr2:uid="{00000000-000D-0000-FFFF-FFFF00000000}"/>
  </bookViews>
  <sheets>
    <sheet name="2 исхода" sheetId="4" r:id="rId1"/>
    <sheet name="Лист1 (3)" sheetId="3" r:id="rId2"/>
    <sheet name="Лист1 (2)" sheetId="2" r:id="rId3"/>
    <sheet name="Лист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4" l="1"/>
  <c r="G4" i="4"/>
  <c r="G9" i="4" s="1"/>
  <c r="G3" i="4"/>
  <c r="G10" i="4" s="1"/>
  <c r="G4" i="3"/>
  <c r="G9" i="3" s="1"/>
  <c r="G3" i="3"/>
  <c r="H5" i="2"/>
  <c r="H10" i="2" s="1"/>
  <c r="H4" i="2"/>
  <c r="H11" i="2" s="1"/>
  <c r="D42" i="1"/>
  <c r="C42" i="1"/>
  <c r="D38" i="1"/>
  <c r="D37" i="1"/>
  <c r="D34" i="1"/>
  <c r="C34" i="1"/>
  <c r="D30" i="1"/>
  <c r="D29" i="1"/>
  <c r="F19" i="1"/>
  <c r="D9" i="1"/>
  <c r="F12" i="1" s="1"/>
  <c r="D8" i="1"/>
  <c r="F13" i="1" s="1"/>
  <c r="G12" i="4" l="1"/>
  <c r="G18" i="4" s="1"/>
  <c r="G6" i="4"/>
  <c r="G6" i="3"/>
  <c r="G10" i="3"/>
  <c r="G12" i="3" s="1"/>
  <c r="J3" i="3" s="1"/>
  <c r="H13" i="2"/>
  <c r="K4" i="2" s="1"/>
  <c r="H7" i="2"/>
  <c r="F15" i="1"/>
  <c r="F17" i="1" s="1"/>
  <c r="D11" i="1"/>
  <c r="C21" i="1" s="1"/>
  <c r="G19" i="4" l="1"/>
  <c r="G22" i="4"/>
  <c r="B22" i="4" s="1"/>
  <c r="B18" i="4"/>
  <c r="G14" i="4"/>
  <c r="G16" i="4" s="1"/>
  <c r="B8" i="4" s="1"/>
  <c r="G14" i="3"/>
  <c r="G16" i="3" s="1"/>
  <c r="B8" i="3" s="1"/>
  <c r="B16" i="3"/>
  <c r="J7" i="3"/>
  <c r="B20" i="3" s="1"/>
  <c r="J4" i="3"/>
  <c r="C17" i="2"/>
  <c r="K5" i="2"/>
  <c r="K8" i="2"/>
  <c r="C21" i="2" s="1"/>
  <c r="H15" i="2"/>
  <c r="H17" i="2" s="1"/>
  <c r="C9" i="2" s="1"/>
  <c r="G23" i="4" l="1"/>
  <c r="C22" i="4" s="1"/>
  <c r="C18" i="4"/>
  <c r="J8" i="3"/>
  <c r="C20" i="3" s="1"/>
  <c r="C16" i="3"/>
  <c r="D17" i="2"/>
  <c r="K9" i="2"/>
  <c r="D21" i="2" s="1"/>
</calcChain>
</file>

<file path=xl/sharedStrings.xml><?xml version="1.0" encoding="utf-8"?>
<sst xmlns="http://schemas.openxmlformats.org/spreadsheetml/2006/main" count="85" uniqueCount="21">
  <si>
    <t>k1</t>
  </si>
  <si>
    <t>k2</t>
  </si>
  <si>
    <t>B1</t>
  </si>
  <si>
    <t>B2</t>
  </si>
  <si>
    <t>%</t>
  </si>
  <si>
    <t>P1</t>
  </si>
  <si>
    <t>P2</t>
  </si>
  <si>
    <t>BSR</t>
  </si>
  <si>
    <t>P0</t>
  </si>
  <si>
    <t>B1&gt;B2</t>
  </si>
  <si>
    <t>Общая сумма</t>
  </si>
  <si>
    <t>S1</t>
  </si>
  <si>
    <t>S2</t>
  </si>
  <si>
    <t>S</t>
  </si>
  <si>
    <t>Поставить на k1</t>
  </si>
  <si>
    <t>Поставить на k2</t>
  </si>
  <si>
    <t>I1</t>
  </si>
  <si>
    <t>I2</t>
  </si>
  <si>
    <t>Ожидаем при исходе k1</t>
  </si>
  <si>
    <t>Ожидаем при исходе k2</t>
  </si>
  <si>
    <r>
      <rPr>
        <sz val="12"/>
        <color theme="1"/>
        <rFont val="Aptos Narrow"/>
        <family val="2"/>
      </rPr>
      <t>∑</t>
    </r>
    <r>
      <rPr>
        <sz val="12"/>
        <color theme="1"/>
        <rFont val="Calibri"/>
        <family val="2"/>
      </rPr>
      <t>%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</si>
</sst>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* #,##0\ &quot;₽&quot;_-;\-* #,##0\ &quot;₽&quot;_-;_-* &quot;-&quot;??\ &quot;₽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Aptos Narrow"/>
      <family val="2"/>
    </font>
    <font>
      <sz val="12"/>
      <color theme="1"/>
      <name val="Calibri"/>
      <family val="2"/>
    </font>
    <font>
      <i/>
      <sz val="12"/>
      <color theme="0" tint="-0.34998626667073579"/>
      <name val="Calibri"/>
      <family val="2"/>
      <charset val="204"/>
      <scheme val="minor"/>
    </font>
    <font>
      <sz val="12"/>
      <color theme="0" tint="-0.34998626667073579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2" fontId="2" fillId="0" borderId="6" xfId="0" applyNumberFormat="1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4" xfId="1" applyNumberFormat="1" applyFont="1" applyBorder="1" applyAlignment="1">
      <alignment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9" fontId="2" fillId="0" borderId="0" xfId="2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9" fontId="9" fillId="0" borderId="0" xfId="2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</cellXfs>
  <cellStyles count="3">
    <cellStyle name="Денежный" xfId="1" builtinId="4"/>
    <cellStyle name="Обычный" xfId="0" builtinId="0"/>
    <cellStyle name="Процентный" xfId="2" builtinId="5"/>
  </cellStyles>
  <dxfs count="2">
    <dxf>
      <font>
        <color theme="5" tint="-0.24994659260841701"/>
      </font>
      <fill>
        <patternFill>
          <bgColor theme="5"/>
        </patternFill>
      </fill>
    </dxf>
    <dxf>
      <font>
        <color theme="5" tint="-0.24994659260841701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DB421-BA8A-4983-8983-65099D9D1D88}">
  <dimension ref="B3:K24"/>
  <sheetViews>
    <sheetView tabSelected="1" workbookViewId="0">
      <selection activeCell="C5" sqref="C5"/>
    </sheetView>
  </sheetViews>
  <sheetFormatPr defaultRowHeight="15.75" x14ac:dyDescent="0.25"/>
  <cols>
    <col min="1" max="1" width="9.140625" style="1"/>
    <col min="2" max="2" width="11.85546875" style="1" customWidth="1"/>
    <col min="3" max="3" width="12.28515625" style="1" customWidth="1"/>
    <col min="4" max="4" width="9.140625" style="1"/>
    <col min="5" max="5" width="1.85546875" style="7" customWidth="1"/>
    <col min="6" max="6" width="9.140625" style="1"/>
    <col min="7" max="7" width="13.140625" style="1" bestFit="1" customWidth="1"/>
    <col min="8" max="9" width="9.140625" style="1"/>
    <col min="10" max="10" width="9.28515625" style="1" bestFit="1" customWidth="1"/>
    <col min="11" max="16384" width="9.140625" style="1"/>
  </cols>
  <sheetData>
    <row r="3" spans="2:11" x14ac:dyDescent="0.25">
      <c r="B3" s="18" t="s">
        <v>0</v>
      </c>
      <c r="C3" s="3">
        <v>1.87</v>
      </c>
      <c r="F3" s="13" t="s">
        <v>2</v>
      </c>
      <c r="G3" s="13">
        <f>C3-1</f>
        <v>0.87000000000000011</v>
      </c>
      <c r="H3" s="13"/>
      <c r="K3" s="13"/>
    </row>
    <row r="4" spans="2:11" x14ac:dyDescent="0.25">
      <c r="B4" s="16" t="s">
        <v>1</v>
      </c>
      <c r="C4" s="5">
        <v>3.5</v>
      </c>
      <c r="F4" s="13" t="s">
        <v>3</v>
      </c>
      <c r="G4" s="13">
        <f>1/(C4-1)</f>
        <v>0.4</v>
      </c>
      <c r="H4" s="13"/>
      <c r="K4" s="13"/>
    </row>
    <row r="5" spans="2:11" x14ac:dyDescent="0.25">
      <c r="F5" s="13"/>
      <c r="G5" s="13"/>
      <c r="H5" s="13"/>
      <c r="K5" s="13"/>
    </row>
    <row r="6" spans="2:11" x14ac:dyDescent="0.25">
      <c r="F6" s="13" t="s">
        <v>9</v>
      </c>
      <c r="G6" s="13" t="str">
        <f>IF(G3&gt;G4,"Да","Нет")</f>
        <v>Да</v>
      </c>
      <c r="H6" s="13"/>
      <c r="K6" s="13"/>
    </row>
    <row r="7" spans="2:11" x14ac:dyDescent="0.25">
      <c r="B7" s="23" t="s">
        <v>4</v>
      </c>
      <c r="C7" s="24"/>
      <c r="F7" s="13"/>
      <c r="G7" s="13"/>
      <c r="H7" s="13"/>
      <c r="K7" s="13"/>
    </row>
    <row r="8" spans="2:11" ht="31.5" customHeight="1" x14ac:dyDescent="0.25">
      <c r="B8" s="25">
        <f>IF(G6="Нет","Невозможно",G16)</f>
        <v>21.88081936685289</v>
      </c>
      <c r="C8" s="26"/>
      <c r="F8" s="13"/>
      <c r="G8" s="13"/>
      <c r="H8" s="13"/>
      <c r="K8" s="13"/>
    </row>
    <row r="9" spans="2:11" x14ac:dyDescent="0.25">
      <c r="F9" s="13" t="s">
        <v>5</v>
      </c>
      <c r="G9" s="15">
        <f>C3-G4-1</f>
        <v>0.4700000000000002</v>
      </c>
      <c r="H9" s="13"/>
      <c r="I9" s="13"/>
      <c r="J9" s="13"/>
      <c r="K9" s="13"/>
    </row>
    <row r="10" spans="2:11" x14ac:dyDescent="0.25">
      <c r="B10" s="19" t="s">
        <v>20</v>
      </c>
      <c r="C10" s="20">
        <f>((1/C3) + (1/C4))</f>
        <v>0.82047364400305567</v>
      </c>
      <c r="F10" s="13" t="s">
        <v>6</v>
      </c>
      <c r="G10" s="15">
        <f>G3*(C4-1)-1</f>
        <v>1.1750000000000003</v>
      </c>
      <c r="H10" s="13"/>
      <c r="I10" s="13"/>
      <c r="J10" s="13"/>
      <c r="K10" s="13"/>
    </row>
    <row r="11" spans="2:11" x14ac:dyDescent="0.25">
      <c r="B11" s="21"/>
      <c r="C11" s="22"/>
      <c r="F11" s="13"/>
      <c r="G11" s="15"/>
      <c r="H11" s="13"/>
      <c r="I11" s="13"/>
      <c r="J11" s="13"/>
      <c r="K11" s="13"/>
    </row>
    <row r="12" spans="2:11" x14ac:dyDescent="0.25">
      <c r="F12" s="13" t="s">
        <v>7</v>
      </c>
      <c r="G12" s="15">
        <f>(G9*G3+G10*G4)/(G9+G10)</f>
        <v>0.53428571428571436</v>
      </c>
      <c r="H12" s="13"/>
      <c r="I12" s="13"/>
      <c r="J12" s="13"/>
      <c r="K12" s="13"/>
    </row>
    <row r="13" spans="2:11" x14ac:dyDescent="0.25">
      <c r="B13" s="23" t="s">
        <v>10</v>
      </c>
      <c r="C13" s="24"/>
      <c r="F13" s="13"/>
      <c r="G13" s="15"/>
      <c r="H13" s="13"/>
      <c r="I13" s="13"/>
      <c r="J13" s="13"/>
      <c r="K13" s="13"/>
    </row>
    <row r="14" spans="2:11" x14ac:dyDescent="0.25">
      <c r="B14" s="4" t="s">
        <v>13</v>
      </c>
      <c r="C14" s="10">
        <v>100</v>
      </c>
      <c r="F14" s="13" t="s">
        <v>8</v>
      </c>
      <c r="G14" s="15">
        <f>G9*(G3-G12)/(G3-G4)</f>
        <v>0.3357142857142858</v>
      </c>
      <c r="H14" s="13"/>
      <c r="I14" s="13"/>
      <c r="J14" s="13"/>
      <c r="K14" s="13"/>
    </row>
    <row r="15" spans="2:11" x14ac:dyDescent="0.25">
      <c r="F15" s="13"/>
      <c r="G15" s="15"/>
      <c r="H15" s="13"/>
      <c r="I15" s="13"/>
      <c r="J15" s="13"/>
      <c r="K15" s="13"/>
    </row>
    <row r="16" spans="2:11" x14ac:dyDescent="0.25">
      <c r="F16" s="13" t="s">
        <v>4</v>
      </c>
      <c r="G16" s="15">
        <f>100*G14/(1+G12)</f>
        <v>21.88081936685289</v>
      </c>
      <c r="H16" s="13"/>
      <c r="I16" s="13"/>
      <c r="J16" s="13"/>
      <c r="K16" s="13"/>
    </row>
    <row r="17" spans="2:11" ht="31.5" x14ac:dyDescent="0.25">
      <c r="B17" s="2" t="s">
        <v>14</v>
      </c>
      <c r="C17" s="3" t="s">
        <v>15</v>
      </c>
      <c r="F17" s="13"/>
      <c r="G17" s="13"/>
      <c r="H17" s="13"/>
      <c r="I17" s="13"/>
      <c r="J17" s="13"/>
      <c r="K17" s="13"/>
    </row>
    <row r="18" spans="2:11" x14ac:dyDescent="0.25">
      <c r="B18" s="11">
        <f>G18</f>
        <v>65.176908752327748</v>
      </c>
      <c r="C18" s="12">
        <f>G19</f>
        <v>34.823091247672252</v>
      </c>
      <c r="F18" s="13" t="s">
        <v>11</v>
      </c>
      <c r="G18" s="14">
        <f>C14/(1+G12)</f>
        <v>65.176908752327748</v>
      </c>
    </row>
    <row r="19" spans="2:11" x14ac:dyDescent="0.25">
      <c r="F19" s="13" t="s">
        <v>12</v>
      </c>
      <c r="G19" s="14">
        <f>C14-G18</f>
        <v>34.823091247672252</v>
      </c>
    </row>
    <row r="20" spans="2:11" x14ac:dyDescent="0.25">
      <c r="F20" s="13"/>
      <c r="G20" s="13"/>
    </row>
    <row r="21" spans="2:11" ht="47.25" x14ac:dyDescent="0.25">
      <c r="B21" s="2" t="s">
        <v>18</v>
      </c>
      <c r="C21" s="3" t="s">
        <v>19</v>
      </c>
      <c r="F21" s="13"/>
      <c r="G21" s="13"/>
    </row>
    <row r="22" spans="2:11" x14ac:dyDescent="0.25">
      <c r="B22" s="11">
        <f>G22</f>
        <v>121.88081936685289</v>
      </c>
      <c r="C22" s="12">
        <f>G23</f>
        <v>121.88081936685288</v>
      </c>
      <c r="F22" s="13" t="s">
        <v>16</v>
      </c>
      <c r="G22" s="14">
        <f>G18*C3</f>
        <v>121.88081936685289</v>
      </c>
    </row>
    <row r="23" spans="2:11" x14ac:dyDescent="0.25">
      <c r="F23" s="13" t="s">
        <v>17</v>
      </c>
      <c r="G23" s="14">
        <f>G19*C4</f>
        <v>121.88081936685288</v>
      </c>
    </row>
    <row r="24" spans="2:11" ht="15.75" customHeight="1" x14ac:dyDescent="0.25"/>
  </sheetData>
  <mergeCells count="3">
    <mergeCell ref="B13:C13"/>
    <mergeCell ref="B7:C7"/>
    <mergeCell ref="B8:C8"/>
  </mergeCells>
  <conditionalFormatting sqref="B13:C22">
    <cfRule type="expression" dxfId="1" priority="2">
      <formula>$B$8="Невозможно"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07000-25D4-478A-948F-AFAFF4029C76}">
  <dimension ref="B3:K24"/>
  <sheetViews>
    <sheetView workbookViewId="0">
      <selection activeCell="C4" sqref="C4"/>
    </sheetView>
  </sheetViews>
  <sheetFormatPr defaultRowHeight="15.75" x14ac:dyDescent="0.25"/>
  <cols>
    <col min="1" max="1" width="9.140625" style="1"/>
    <col min="2" max="2" width="11.85546875" style="1" customWidth="1"/>
    <col min="3" max="3" width="12.28515625" style="1" customWidth="1"/>
    <col min="4" max="4" width="9.140625" style="1"/>
    <col min="5" max="5" width="1.85546875" style="7" customWidth="1"/>
    <col min="6" max="6" width="9.140625" style="1"/>
    <col min="7" max="7" width="13.140625" style="1" bestFit="1" customWidth="1"/>
    <col min="8" max="9" width="9.140625" style="1"/>
    <col min="10" max="10" width="9.28515625" style="1" bestFit="1" customWidth="1"/>
    <col min="11" max="16384" width="9.140625" style="1"/>
  </cols>
  <sheetData>
    <row r="3" spans="2:11" x14ac:dyDescent="0.25">
      <c r="B3" s="18" t="s">
        <v>0</v>
      </c>
      <c r="C3" s="3">
        <v>1.07</v>
      </c>
      <c r="F3" s="13" t="s">
        <v>2</v>
      </c>
      <c r="G3" s="13">
        <f>C3-1</f>
        <v>7.0000000000000062E-2</v>
      </c>
      <c r="H3" s="13"/>
      <c r="I3" s="13" t="s">
        <v>11</v>
      </c>
      <c r="J3" s="14">
        <f>C12/(1+G12)</f>
        <v>86.741016109045859</v>
      </c>
      <c r="K3" s="13"/>
    </row>
    <row r="4" spans="2:11" x14ac:dyDescent="0.25">
      <c r="B4" s="16" t="s">
        <v>1</v>
      </c>
      <c r="C4" s="5">
        <v>7</v>
      </c>
      <c r="F4" s="13" t="s">
        <v>3</v>
      </c>
      <c r="G4" s="13">
        <f>1/(C4-1)</f>
        <v>0.16666666666666666</v>
      </c>
      <c r="H4" s="13"/>
      <c r="I4" s="13" t="s">
        <v>12</v>
      </c>
      <c r="J4" s="14">
        <f>C12-J3</f>
        <v>13.258983890954141</v>
      </c>
      <c r="K4" s="13"/>
    </row>
    <row r="5" spans="2:11" x14ac:dyDescent="0.25">
      <c r="F5" s="13"/>
      <c r="G5" s="13"/>
      <c r="H5" s="13"/>
      <c r="I5" s="13"/>
      <c r="J5" s="13"/>
      <c r="K5" s="13"/>
    </row>
    <row r="6" spans="2:11" x14ac:dyDescent="0.25">
      <c r="F6" s="13" t="s">
        <v>9</v>
      </c>
      <c r="G6" s="13" t="str">
        <f>IF(G3&gt;G4,"Да","Нет")</f>
        <v>Нет</v>
      </c>
      <c r="H6" s="13"/>
      <c r="I6" s="13"/>
      <c r="J6" s="13"/>
      <c r="K6" s="13"/>
    </row>
    <row r="7" spans="2:11" x14ac:dyDescent="0.25">
      <c r="B7" s="6" t="s">
        <v>4</v>
      </c>
      <c r="F7" s="13"/>
      <c r="G7" s="13"/>
      <c r="H7" s="13"/>
      <c r="I7" s="13" t="s">
        <v>16</v>
      </c>
      <c r="J7" s="14">
        <f>J3*C3</f>
        <v>92.812887236679074</v>
      </c>
      <c r="K7" s="13"/>
    </row>
    <row r="8" spans="2:11" ht="31.5" x14ac:dyDescent="0.25">
      <c r="B8" s="8" t="str">
        <f>IF(G6="Нет","Невозможно",G16)</f>
        <v>Невозможно</v>
      </c>
      <c r="C8" s="17"/>
      <c r="F8" s="13"/>
      <c r="G8" s="13"/>
      <c r="H8" s="13"/>
      <c r="I8" s="13" t="s">
        <v>17</v>
      </c>
      <c r="J8" s="14">
        <f>J4*C4</f>
        <v>92.812887236678989</v>
      </c>
      <c r="K8" s="13"/>
    </row>
    <row r="9" spans="2:11" x14ac:dyDescent="0.25">
      <c r="F9" s="13" t="s">
        <v>5</v>
      </c>
      <c r="G9" s="15">
        <f>C3-G4-1</f>
        <v>-9.6666666666666567E-2</v>
      </c>
      <c r="H9" s="13"/>
      <c r="I9" s="13"/>
      <c r="J9" s="13"/>
      <c r="K9" s="13"/>
    </row>
    <row r="10" spans="2:11" x14ac:dyDescent="0.25">
      <c r="F10" s="13" t="s">
        <v>6</v>
      </c>
      <c r="G10" s="15">
        <f>G3*(C4-1)-1</f>
        <v>-0.57999999999999963</v>
      </c>
      <c r="H10" s="13"/>
      <c r="I10" s="13"/>
      <c r="J10" s="13"/>
      <c r="K10" s="13"/>
    </row>
    <row r="11" spans="2:11" x14ac:dyDescent="0.25">
      <c r="B11" s="23" t="s">
        <v>10</v>
      </c>
      <c r="C11" s="24"/>
      <c r="F11" s="13"/>
      <c r="G11" s="15"/>
      <c r="H11" s="13"/>
      <c r="I11" s="13"/>
      <c r="J11" s="13"/>
      <c r="K11" s="13"/>
    </row>
    <row r="12" spans="2:11" x14ac:dyDescent="0.25">
      <c r="B12" s="4" t="s">
        <v>13</v>
      </c>
      <c r="C12" s="10">
        <v>100</v>
      </c>
      <c r="F12" s="13" t="s">
        <v>7</v>
      </c>
      <c r="G12" s="15">
        <f>(G9*G3+G10*G4)/(G9+G10)</f>
        <v>0.15285714285714286</v>
      </c>
      <c r="H12" s="13"/>
      <c r="I12" s="13"/>
      <c r="J12" s="13"/>
      <c r="K12" s="13"/>
    </row>
    <row r="13" spans="2:11" x14ac:dyDescent="0.25">
      <c r="F13" s="13"/>
      <c r="G13" s="15"/>
      <c r="H13" s="13"/>
      <c r="I13" s="13"/>
      <c r="J13" s="13"/>
      <c r="K13" s="13"/>
    </row>
    <row r="14" spans="2:11" x14ac:dyDescent="0.25">
      <c r="F14" s="13" t="s">
        <v>8</v>
      </c>
      <c r="G14" s="15">
        <f>G9*(G3-G12)/(G3-G4)</f>
        <v>-8.2857142857142782E-2</v>
      </c>
      <c r="H14" s="13"/>
      <c r="I14" s="13"/>
      <c r="J14" s="13"/>
      <c r="K14" s="13"/>
    </row>
    <row r="15" spans="2:11" ht="31.5" x14ac:dyDescent="0.25">
      <c r="B15" s="2" t="s">
        <v>14</v>
      </c>
      <c r="C15" s="3" t="s">
        <v>15</v>
      </c>
      <c r="F15" s="13"/>
      <c r="G15" s="15"/>
      <c r="H15" s="13"/>
      <c r="I15" s="13"/>
      <c r="J15" s="13"/>
      <c r="K15" s="13"/>
    </row>
    <row r="16" spans="2:11" x14ac:dyDescent="0.25">
      <c r="B16" s="11">
        <f>J3</f>
        <v>86.741016109045859</v>
      </c>
      <c r="C16" s="12">
        <f>J4</f>
        <v>13.258983890954141</v>
      </c>
      <c r="F16" s="13" t="s">
        <v>4</v>
      </c>
      <c r="G16" s="15">
        <f>100*G14/(1+G12)</f>
        <v>-7.1871127633209353</v>
      </c>
      <c r="H16" s="13"/>
      <c r="I16" s="13"/>
      <c r="J16" s="13"/>
      <c r="K16" s="13"/>
    </row>
    <row r="17" spans="2:11" x14ac:dyDescent="0.25">
      <c r="F17" s="13"/>
      <c r="G17" s="13"/>
      <c r="H17" s="13"/>
      <c r="I17" s="13"/>
      <c r="J17" s="13"/>
      <c r="K17" s="13"/>
    </row>
    <row r="19" spans="2:11" ht="47.25" x14ac:dyDescent="0.25">
      <c r="B19" s="2" t="s">
        <v>18</v>
      </c>
      <c r="C19" s="3" t="s">
        <v>19</v>
      </c>
    </row>
    <row r="20" spans="2:11" x14ac:dyDescent="0.25">
      <c r="B20" s="11">
        <f>J7</f>
        <v>92.812887236679074</v>
      </c>
      <c r="C20" s="12">
        <f>J8</f>
        <v>92.812887236678989</v>
      </c>
    </row>
    <row r="24" spans="2:11" ht="15.75" customHeight="1" x14ac:dyDescent="0.25"/>
  </sheetData>
  <mergeCells count="1">
    <mergeCell ref="B11:C11"/>
  </mergeCells>
  <conditionalFormatting sqref="B11:C20">
    <cfRule type="expression" dxfId="0" priority="1">
      <formula>$B$8="Невозможно"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8D57E-8D23-4FB7-BE09-0CBEE87E1426}">
  <dimension ref="C4:L25"/>
  <sheetViews>
    <sheetView workbookViewId="0">
      <selection activeCell="Q18" sqref="Q18"/>
    </sheetView>
  </sheetViews>
  <sheetFormatPr defaultRowHeight="15.75" x14ac:dyDescent="0.25"/>
  <cols>
    <col min="1" max="2" width="9.140625" style="1"/>
    <col min="3" max="3" width="11.85546875" style="1" customWidth="1"/>
    <col min="4" max="4" width="12.28515625" style="1" customWidth="1"/>
    <col min="5" max="5" width="9.140625" style="1"/>
    <col min="6" max="6" width="1.85546875" style="7" customWidth="1"/>
    <col min="7" max="7" width="9.140625" style="1"/>
    <col min="8" max="8" width="13.140625" style="1" bestFit="1" customWidth="1"/>
    <col min="9" max="10" width="9.140625" style="1"/>
    <col min="11" max="11" width="9.28515625" style="1" bestFit="1" customWidth="1"/>
    <col min="12" max="16384" width="9.140625" style="1"/>
  </cols>
  <sheetData>
    <row r="4" spans="3:12" x14ac:dyDescent="0.25">
      <c r="C4" s="2" t="s">
        <v>0</v>
      </c>
      <c r="D4" s="3" t="s">
        <v>1</v>
      </c>
      <c r="G4" s="13" t="s">
        <v>2</v>
      </c>
      <c r="H4" s="13">
        <f>C5-1</f>
        <v>0.5</v>
      </c>
      <c r="I4" s="13"/>
      <c r="J4" s="13" t="s">
        <v>11</v>
      </c>
      <c r="K4" s="14">
        <f>D13/(1+H13)</f>
        <v>72.727272727272734</v>
      </c>
      <c r="L4" s="13"/>
    </row>
    <row r="5" spans="3:12" x14ac:dyDescent="0.25">
      <c r="C5" s="4">
        <v>1.5</v>
      </c>
      <c r="D5" s="5">
        <v>4</v>
      </c>
      <c r="G5" s="13" t="s">
        <v>3</v>
      </c>
      <c r="H5" s="13">
        <f>1/(D5-1)</f>
        <v>0.33333333333333331</v>
      </c>
      <c r="I5" s="13"/>
      <c r="J5" s="13" t="s">
        <v>12</v>
      </c>
      <c r="K5" s="14">
        <f>D13-K4</f>
        <v>27.272727272727266</v>
      </c>
      <c r="L5" s="13"/>
    </row>
    <row r="6" spans="3:12" x14ac:dyDescent="0.25">
      <c r="G6" s="13"/>
      <c r="H6" s="13"/>
      <c r="I6" s="13"/>
      <c r="J6" s="13"/>
      <c r="K6" s="13"/>
      <c r="L6" s="13"/>
    </row>
    <row r="7" spans="3:12" x14ac:dyDescent="0.25">
      <c r="G7" s="13" t="s">
        <v>9</v>
      </c>
      <c r="H7" s="13" t="str">
        <f>IF(H4&gt;H5,"Да","Нет")</f>
        <v>Да</v>
      </c>
      <c r="I7" s="13"/>
      <c r="J7" s="13"/>
      <c r="K7" s="13"/>
      <c r="L7" s="13"/>
    </row>
    <row r="8" spans="3:12" x14ac:dyDescent="0.25">
      <c r="C8" s="6" t="s">
        <v>4</v>
      </c>
      <c r="G8" s="13"/>
      <c r="H8" s="13"/>
      <c r="I8" s="13"/>
      <c r="J8" s="13" t="s">
        <v>16</v>
      </c>
      <c r="K8" s="14">
        <f>K4*C5</f>
        <v>109.09090909090909</v>
      </c>
      <c r="L8" s="13"/>
    </row>
    <row r="9" spans="3:12" x14ac:dyDescent="0.25">
      <c r="C9" s="8">
        <f>IF(H7="Нет","Невозможно",H17)</f>
        <v>9.0909090909090988</v>
      </c>
      <c r="G9" s="13"/>
      <c r="H9" s="13"/>
      <c r="I9" s="13"/>
      <c r="J9" s="13" t="s">
        <v>17</v>
      </c>
      <c r="K9" s="14">
        <f>K5*D5</f>
        <v>109.09090909090907</v>
      </c>
      <c r="L9" s="13"/>
    </row>
    <row r="10" spans="3:12" x14ac:dyDescent="0.25">
      <c r="G10" s="13" t="s">
        <v>5</v>
      </c>
      <c r="H10" s="15">
        <f>C5-H5-1</f>
        <v>0.16666666666666674</v>
      </c>
      <c r="I10" s="13"/>
      <c r="J10" s="13"/>
      <c r="K10" s="13"/>
      <c r="L10" s="13"/>
    </row>
    <row r="11" spans="3:12" x14ac:dyDescent="0.25">
      <c r="G11" s="13" t="s">
        <v>6</v>
      </c>
      <c r="H11" s="15">
        <f>H4*(D5-1)-1</f>
        <v>0.5</v>
      </c>
      <c r="I11" s="13"/>
      <c r="J11" s="13"/>
      <c r="K11" s="13"/>
      <c r="L11" s="13"/>
    </row>
    <row r="12" spans="3:12" x14ac:dyDescent="0.25">
      <c r="C12" s="23" t="s">
        <v>10</v>
      </c>
      <c r="D12" s="24"/>
      <c r="G12" s="13"/>
      <c r="H12" s="15"/>
      <c r="I12" s="13"/>
      <c r="J12" s="13"/>
      <c r="K12" s="13"/>
      <c r="L12" s="13"/>
    </row>
    <row r="13" spans="3:12" x14ac:dyDescent="0.25">
      <c r="C13" s="4" t="s">
        <v>13</v>
      </c>
      <c r="D13" s="10">
        <v>100</v>
      </c>
      <c r="G13" s="13" t="s">
        <v>7</v>
      </c>
      <c r="H13" s="15">
        <f>(H10*H4+H11*H5)/(H10+H11)</f>
        <v>0.37499999999999994</v>
      </c>
      <c r="I13" s="13"/>
      <c r="J13" s="13"/>
      <c r="K13" s="13"/>
      <c r="L13" s="13"/>
    </row>
    <row r="14" spans="3:12" x14ac:dyDescent="0.25">
      <c r="G14" s="13"/>
      <c r="H14" s="15"/>
      <c r="I14" s="13"/>
      <c r="J14" s="13"/>
      <c r="K14" s="13"/>
      <c r="L14" s="13"/>
    </row>
    <row r="15" spans="3:12" x14ac:dyDescent="0.25">
      <c r="G15" s="13" t="s">
        <v>8</v>
      </c>
      <c r="H15" s="15">
        <f>H10*(H4-H13)/(H4-H5)</f>
        <v>0.12500000000000011</v>
      </c>
      <c r="I15" s="13"/>
      <c r="J15" s="13"/>
      <c r="K15" s="13"/>
      <c r="L15" s="13"/>
    </row>
    <row r="16" spans="3:12" ht="31.5" x14ac:dyDescent="0.25">
      <c r="C16" s="2" t="s">
        <v>14</v>
      </c>
      <c r="D16" s="3" t="s">
        <v>15</v>
      </c>
      <c r="G16" s="13"/>
      <c r="H16" s="15"/>
      <c r="I16" s="13"/>
      <c r="J16" s="13"/>
      <c r="K16" s="13"/>
      <c r="L16" s="13"/>
    </row>
    <row r="17" spans="3:12" x14ac:dyDescent="0.25">
      <c r="C17" s="11">
        <f>K4</f>
        <v>72.727272727272734</v>
      </c>
      <c r="D17" s="12">
        <f>K5</f>
        <v>27.272727272727266</v>
      </c>
      <c r="G17" s="13" t="s">
        <v>4</v>
      </c>
      <c r="H17" s="15">
        <f>100*H15/(1+H13)</f>
        <v>9.0909090909090988</v>
      </c>
      <c r="I17" s="13"/>
      <c r="J17" s="13"/>
      <c r="K17" s="13"/>
      <c r="L17" s="13"/>
    </row>
    <row r="18" spans="3:12" x14ac:dyDescent="0.25">
      <c r="G18" s="13"/>
      <c r="H18" s="13"/>
      <c r="I18" s="13"/>
      <c r="J18" s="13"/>
      <c r="K18" s="13"/>
      <c r="L18" s="13"/>
    </row>
    <row r="20" spans="3:12" ht="47.25" x14ac:dyDescent="0.25">
      <c r="C20" s="2" t="s">
        <v>18</v>
      </c>
      <c r="D20" s="3" t="s">
        <v>19</v>
      </c>
    </row>
    <row r="21" spans="3:12" x14ac:dyDescent="0.25">
      <c r="C21" s="11">
        <f>K8</f>
        <v>109.09090909090909</v>
      </c>
      <c r="D21" s="12">
        <f>K9</f>
        <v>109.09090909090907</v>
      </c>
    </row>
    <row r="25" spans="3:12" ht="15.75" customHeight="1" x14ac:dyDescent="0.25"/>
  </sheetData>
  <mergeCells count="1">
    <mergeCell ref="C12:D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42"/>
  <sheetViews>
    <sheetView workbookViewId="0">
      <selection activeCell="J42" sqref="J42"/>
    </sheetView>
  </sheetViews>
  <sheetFormatPr defaultRowHeight="15.75" x14ac:dyDescent="0.25"/>
  <cols>
    <col min="1" max="2" width="9.140625" style="1"/>
    <col min="3" max="3" width="11.85546875" style="1" customWidth="1"/>
    <col min="4" max="4" width="12.28515625" style="1" customWidth="1"/>
    <col min="5" max="5" width="9.140625" style="1"/>
    <col min="6" max="6" width="18.85546875" style="7" customWidth="1"/>
    <col min="7" max="16384" width="9.140625" style="1"/>
  </cols>
  <sheetData>
    <row r="4" spans="3:6" x14ac:dyDescent="0.25">
      <c r="C4" s="2" t="s">
        <v>0</v>
      </c>
      <c r="D4" s="3" t="s">
        <v>1</v>
      </c>
    </row>
    <row r="5" spans="3:6" x14ac:dyDescent="0.25">
      <c r="C5" s="4">
        <v>1.5</v>
      </c>
      <c r="D5" s="5">
        <v>4</v>
      </c>
    </row>
    <row r="8" spans="3:6" x14ac:dyDescent="0.25">
      <c r="C8" s="1" t="s">
        <v>2</v>
      </c>
      <c r="D8" s="1">
        <f>C5-1</f>
        <v>0.5</v>
      </c>
    </row>
    <row r="9" spans="3:6" x14ac:dyDescent="0.25">
      <c r="C9" s="1" t="s">
        <v>3</v>
      </c>
      <c r="D9" s="1">
        <f>1/(D5-1)</f>
        <v>0.33333333333333331</v>
      </c>
    </row>
    <row r="11" spans="3:6" x14ac:dyDescent="0.25">
      <c r="C11" s="1" t="s">
        <v>9</v>
      </c>
      <c r="D11" s="1" t="str">
        <f>IF(D8&gt;D9,"Да","Нет")</f>
        <v>Да</v>
      </c>
    </row>
    <row r="12" spans="3:6" x14ac:dyDescent="0.25">
      <c r="E12" s="1" t="s">
        <v>5</v>
      </c>
      <c r="F12" s="7">
        <f>C5-D9-1</f>
        <v>0.16666666666666674</v>
      </c>
    </row>
    <row r="13" spans="3:6" x14ac:dyDescent="0.25">
      <c r="E13" s="1" t="s">
        <v>6</v>
      </c>
      <c r="F13" s="7">
        <f>D8*(D5-1)-1</f>
        <v>0.5</v>
      </c>
    </row>
    <row r="15" spans="3:6" x14ac:dyDescent="0.25">
      <c r="E15" s="1" t="s">
        <v>7</v>
      </c>
      <c r="F15" s="7">
        <f>(F12*D8+F13*D9)/(F12+F13)</f>
        <v>0.37499999999999994</v>
      </c>
    </row>
    <row r="17" spans="3:6" x14ac:dyDescent="0.25">
      <c r="E17" s="1" t="s">
        <v>8</v>
      </c>
      <c r="F17" s="7">
        <f>F12*(D8-F15)/(D8-D9)</f>
        <v>0.12500000000000011</v>
      </c>
    </row>
    <row r="19" spans="3:6" x14ac:dyDescent="0.25">
      <c r="E19" s="1" t="s">
        <v>4</v>
      </c>
      <c r="F19" s="7">
        <f>100*F17/(1+F15)</f>
        <v>9.0909090909090988</v>
      </c>
    </row>
    <row r="20" spans="3:6" x14ac:dyDescent="0.25">
      <c r="C20" s="6" t="s">
        <v>4</v>
      </c>
    </row>
    <row r="21" spans="3:6" x14ac:dyDescent="0.25">
      <c r="C21" s="8">
        <f>IF(D11="Нет","Невозможно",F19)</f>
        <v>9.0909090909090988</v>
      </c>
    </row>
    <row r="25" spans="3:6" ht="15.75" customHeight="1" x14ac:dyDescent="0.25">
      <c r="C25" s="23" t="s">
        <v>10</v>
      </c>
      <c r="D25" s="24"/>
    </row>
    <row r="26" spans="3:6" x14ac:dyDescent="0.25">
      <c r="C26" s="4" t="s">
        <v>13</v>
      </c>
      <c r="D26" s="10">
        <v>100</v>
      </c>
    </row>
    <row r="29" spans="3:6" x14ac:dyDescent="0.25">
      <c r="C29" s="1" t="s">
        <v>11</v>
      </c>
      <c r="D29" s="9">
        <f>D26/(1+F15)</f>
        <v>72.727272727272734</v>
      </c>
    </row>
    <row r="30" spans="3:6" x14ac:dyDescent="0.25">
      <c r="C30" s="1" t="s">
        <v>12</v>
      </c>
      <c r="D30" s="9">
        <f>D26-D29</f>
        <v>27.272727272727266</v>
      </c>
    </row>
    <row r="33" spans="3:4" ht="31.5" x14ac:dyDescent="0.25">
      <c r="C33" s="2" t="s">
        <v>14</v>
      </c>
      <c r="D33" s="3" t="s">
        <v>15</v>
      </c>
    </row>
    <row r="34" spans="3:4" x14ac:dyDescent="0.25">
      <c r="C34" s="11">
        <f>D29</f>
        <v>72.727272727272734</v>
      </c>
      <c r="D34" s="12">
        <f>D30</f>
        <v>27.272727272727266</v>
      </c>
    </row>
    <row r="37" spans="3:4" x14ac:dyDescent="0.25">
      <c r="C37" s="1" t="s">
        <v>16</v>
      </c>
      <c r="D37" s="9">
        <f>D29*C5</f>
        <v>109.09090909090909</v>
      </c>
    </row>
    <row r="38" spans="3:4" x14ac:dyDescent="0.25">
      <c r="C38" s="1" t="s">
        <v>17</v>
      </c>
      <c r="D38" s="9">
        <f>D30*D5</f>
        <v>109.09090909090907</v>
      </c>
    </row>
    <row r="41" spans="3:4" ht="47.25" x14ac:dyDescent="0.25">
      <c r="C41" s="2" t="s">
        <v>18</v>
      </c>
      <c r="D41" s="3" t="s">
        <v>19</v>
      </c>
    </row>
    <row r="42" spans="3:4" x14ac:dyDescent="0.25">
      <c r="C42" s="11">
        <f>D37</f>
        <v>109.09090909090909</v>
      </c>
      <c r="D42" s="12">
        <f>D38</f>
        <v>109.09090909090907</v>
      </c>
    </row>
  </sheetData>
  <mergeCells count="1">
    <mergeCell ref="C25:D2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2 исхода</vt:lpstr>
      <vt:lpstr>Лист1 (3)</vt:lpstr>
      <vt:lpstr>Лист1 (2)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Орлов Георгий</dc:creator>
  <cp:lastModifiedBy>Орлов Георгий</cp:lastModifiedBy>
  <dcterms:created xsi:type="dcterms:W3CDTF">2015-06-05T18:19:34Z</dcterms:created>
  <dcterms:modified xsi:type="dcterms:W3CDTF">2025-02-01T10:06:18Z</dcterms:modified>
</cp:coreProperties>
</file>