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drawings/drawing1.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202300"/>
  <mc:AlternateContent xmlns:mc="http://schemas.openxmlformats.org/markup-compatibility/2006">
    <mc:Choice Requires="x15">
      <x15ac:absPath xmlns:x15ac="http://schemas.microsoft.com/office/spreadsheetml/2010/11/ac" url="N:\MPOD\Infrastructure Investment\02_Team_members\Carlos\3. CPI disaggregation in PT\Models\data\"/>
    </mc:Choice>
  </mc:AlternateContent>
  <xr:revisionPtr revIDLastSave="0" documentId="13_ncr:1_{47AAB5B2-030A-49C8-B07F-849239CAE6A7}" xr6:coauthVersionLast="47" xr6:coauthVersionMax="47" xr10:uidLastSave="{00000000-0000-0000-0000-000000000000}"/>
  <bookViews>
    <workbookView xWindow="-110" yWindow="-110" windowWidth="19420" windowHeight="10300" firstSheet="4" activeTab="5" xr2:uid="{961B420F-8695-4825-AA1E-C18CAB308828}"/>
  </bookViews>
  <sheets>
    <sheet name="FAME Persistence2" sheetId="5" state="veryHidden" r:id="rId1"/>
    <sheet name="datav2" sheetId="8" r:id="rId2"/>
    <sheet name="datav1" sheetId="6" r:id="rId3"/>
    <sheet name="data_1" sheetId="3" r:id="rId4"/>
    <sheet name="Data_FAME (2)" sheetId="7" r:id="rId5"/>
    <sheet name="Estimation_data" sheetId="9" r:id="rId6"/>
    <sheet name="M26_STIF_BMK" sheetId="10" r:id="rId7"/>
    <sheet name="Data_FAME" sheetId="1" r:id="rId8"/>
    <sheet name="BVAR-FAME" sheetId="4" r:id="rId9"/>
    <sheet name="Sheet2" sheetId="2" r:id="rId10"/>
  </sheets>
  <externalReferences>
    <externalReference r:id="rId11"/>
    <externalReference r:id="rId12"/>
    <externalReference r:id="rId13"/>
    <externalReference r:id="rId14"/>
    <externalReference r:id="rId15"/>
  </externalReferences>
  <definedNames>
    <definedName name="ForecastHorizon">'[1]Controls and README'!$C$8</definedName>
    <definedName name="ForecastRound">'[1]Controls and README'!$C$4</definedName>
    <definedName name="ForecastVersion">'[1]Controls and README'!$C$5</definedName>
    <definedName name="mpc_fcst_end">[1]VAR_controls!#REF!</definedName>
    <definedName name="mpc_fcst_start">[1]VAR_controls!#REF!</definedName>
    <definedName name="StartDate">'[1]Controls and README'!$C$3</definedName>
    <definedName name="STIFHorizon">'[1]Controls and README'!$C$7</definedName>
  </definedNames>
  <calcPr calcId="191029" calcMode="manual"/>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0" i="10" l="1"/>
  <c r="F10" i="10"/>
  <c r="G10" i="10"/>
  <c r="H10" i="10"/>
  <c r="M13" i="10"/>
  <c r="M14" i="10"/>
  <c r="M15" i="10"/>
  <c r="M16" i="10"/>
  <c r="M17" i="10"/>
  <c r="M18" i="10"/>
  <c r="M19" i="10"/>
  <c r="M20" i="10"/>
  <c r="M21" i="10"/>
  <c r="M22" i="10"/>
  <c r="M23" i="10"/>
  <c r="M24" i="10"/>
  <c r="M25" i="10"/>
  <c r="M26" i="10"/>
  <c r="M27" i="10"/>
  <c r="M28" i="10"/>
  <c r="M29" i="10"/>
  <c r="M30" i="10"/>
  <c r="M31" i="10"/>
  <c r="M32" i="10"/>
  <c r="M33" i="10"/>
  <c r="M34" i="10"/>
  <c r="M35" i="10"/>
  <c r="M36" i="10"/>
  <c r="M37" i="10"/>
  <c r="M38" i="10"/>
  <c r="M39" i="10"/>
  <c r="M40" i="10"/>
  <c r="M41" i="10"/>
  <c r="M42" i="10"/>
  <c r="M43" i="10"/>
  <c r="M44" i="10"/>
  <c r="M45" i="10"/>
  <c r="M46" i="10"/>
  <c r="M47" i="10"/>
  <c r="M48" i="10"/>
  <c r="M49" i="10"/>
  <c r="M50" i="10"/>
  <c r="M51" i="10"/>
  <c r="M52" i="10"/>
  <c r="M53" i="10"/>
  <c r="M54" i="10"/>
  <c r="M55" i="10"/>
  <c r="M56" i="10"/>
  <c r="M57" i="10"/>
  <c r="M58" i="10"/>
  <c r="M59" i="10"/>
  <c r="M60" i="10"/>
  <c r="M61" i="10"/>
  <c r="M62" i="10"/>
  <c r="M63" i="10"/>
  <c r="M64" i="10"/>
  <c r="M65" i="10"/>
  <c r="M66" i="10"/>
  <c r="M67" i="10"/>
  <c r="M68" i="10"/>
  <c r="M69" i="10"/>
  <c r="M70" i="10"/>
  <c r="M71" i="10"/>
  <c r="M72" i="10"/>
  <c r="M73" i="10"/>
  <c r="M74" i="10"/>
  <c r="M75" i="10"/>
  <c r="M76" i="10"/>
  <c r="M77" i="10"/>
  <c r="M78" i="10"/>
  <c r="M79" i="10"/>
  <c r="M80" i="10"/>
  <c r="M81" i="10"/>
  <c r="M82" i="10"/>
  <c r="M83" i="10"/>
  <c r="M84" i="10"/>
  <c r="M85" i="10"/>
  <c r="M86" i="10"/>
  <c r="M87" i="10"/>
  <c r="M88" i="10"/>
  <c r="M89" i="10"/>
  <c r="M90" i="10"/>
  <c r="M91" i="10"/>
  <c r="M92" i="10"/>
  <c r="M93" i="10"/>
  <c r="M94" i="10"/>
  <c r="M95" i="10"/>
  <c r="M96" i="10"/>
  <c r="M97" i="10"/>
  <c r="M98" i="10"/>
  <c r="M99" i="10"/>
  <c r="M100" i="10"/>
  <c r="M101" i="10"/>
  <c r="M102" i="10"/>
  <c r="M103" i="10"/>
  <c r="M104" i="10"/>
  <c r="M105" i="10"/>
  <c r="M106" i="10"/>
  <c r="M107" i="10"/>
  <c r="M108" i="10"/>
  <c r="M109" i="10"/>
  <c r="M110" i="10"/>
  <c r="M111" i="10"/>
  <c r="M112" i="10"/>
  <c r="M113" i="10"/>
  <c r="M114" i="10"/>
  <c r="M115" i="10"/>
  <c r="M116" i="10"/>
  <c r="M117" i="10"/>
  <c r="M118" i="10"/>
  <c r="M119" i="10"/>
  <c r="M120" i="10"/>
  <c r="M121" i="10"/>
  <c r="M122" i="10"/>
  <c r="M123" i="10"/>
  <c r="M124" i="10"/>
  <c r="M125" i="10"/>
  <c r="M126" i="10"/>
  <c r="M127" i="10"/>
  <c r="M128" i="10"/>
  <c r="M129" i="10"/>
  <c r="M130" i="10"/>
  <c r="M131" i="10"/>
  <c r="M132" i="10"/>
  <c r="M133" i="10"/>
  <c r="M134" i="10"/>
  <c r="M135" i="10"/>
  <c r="M136" i="10"/>
  <c r="M137" i="10"/>
  <c r="M138" i="10"/>
  <c r="M139" i="10"/>
  <c r="M140" i="10"/>
  <c r="M141" i="10"/>
  <c r="M142" i="10"/>
  <c r="M143" i="10"/>
  <c r="M144" i="10"/>
  <c r="M145" i="10"/>
  <c r="M12" i="10"/>
  <c r="K5" i="2"/>
  <c r="Q10" i="1"/>
  <c r="AL10" i="1"/>
  <c r="N10" i="1"/>
  <c r="F12" i="10"/>
  <c r="F12" i="9"/>
  <c r="BC10" i="7"/>
  <c r="AJ10" i="7"/>
  <c r="O10" i="7"/>
  <c r="J10" i="1"/>
  <c r="J12" i="10"/>
  <c r="AO10" i="1"/>
  <c r="K12" i="10"/>
  <c r="A10" i="7"/>
  <c r="BL10" i="7"/>
  <c r="BI10" i="7"/>
  <c r="A10" i="1"/>
  <c r="V10" i="7"/>
  <c r="T5" i="2"/>
  <c r="U10" i="1"/>
  <c r="AK10" i="1"/>
  <c r="AE10" i="1"/>
  <c r="E12" i="10"/>
  <c r="E12" i="9"/>
  <c r="BB10" i="7"/>
  <c r="AI10" i="7"/>
  <c r="J10" i="7"/>
  <c r="AG10" i="1"/>
  <c r="AZ10" i="7"/>
  <c r="AW10" i="1"/>
  <c r="B12" i="10"/>
  <c r="C12" i="10"/>
  <c r="W10" i="1"/>
  <c r="AB10" i="7"/>
  <c r="AT10" i="7"/>
  <c r="BG10" i="7"/>
  <c r="AQ10" i="1"/>
  <c r="Y10" i="7"/>
  <c r="S12" i="10"/>
  <c r="P10" i="7"/>
  <c r="G12" i="9"/>
  <c r="R10" i="7"/>
  <c r="U5" i="2"/>
  <c r="AH10" i="1"/>
  <c r="AI10" i="1"/>
  <c r="AD10" i="1"/>
  <c r="H12" i="10"/>
  <c r="D12" i="9"/>
  <c r="BA10" i="7"/>
  <c r="AH10" i="7"/>
  <c r="H10" i="7"/>
  <c r="M5" i="2"/>
  <c r="G12" i="10"/>
  <c r="AF10" i="7"/>
  <c r="C10" i="7"/>
  <c r="N5" i="2"/>
  <c r="L12" i="10"/>
  <c r="L12" i="9"/>
  <c r="Q10" i="7"/>
  <c r="BM10" i="7"/>
  <c r="D10" i="7"/>
  <c r="H10" i="1"/>
  <c r="U12" i="10"/>
  <c r="T12" i="10"/>
  <c r="BK10" i="7"/>
  <c r="K12" i="9"/>
  <c r="C12" i="9"/>
  <c r="AX10" i="7"/>
  <c r="AE10" i="7"/>
  <c r="B10" i="7"/>
  <c r="AD10" i="7"/>
  <c r="N12" i="10"/>
  <c r="AY10" i="1"/>
  <c r="AA10" i="7"/>
  <c r="Z10" i="1"/>
  <c r="BH10" i="7"/>
  <c r="AA10" i="1"/>
  <c r="AP10" i="7"/>
  <c r="BA10" i="1"/>
  <c r="AL10" i="7"/>
  <c r="AV10" i="1"/>
  <c r="L5" i="2"/>
  <c r="C10" i="1"/>
  <c r="AR10" i="1"/>
  <c r="AW10" i="7"/>
  <c r="I12" i="10"/>
  <c r="AU10" i="7"/>
  <c r="L10" i="1"/>
  <c r="D12" i="10"/>
  <c r="X10" i="7"/>
  <c r="R12" i="10"/>
  <c r="O5" i="2"/>
  <c r="AN10" i="1"/>
  <c r="AC10" i="1"/>
  <c r="B12" i="9"/>
  <c r="AS10" i="7"/>
  <c r="X10" i="1"/>
  <c r="AZ10" i="1"/>
  <c r="AR10" i="7"/>
  <c r="P10" i="1"/>
  <c r="J12" i="9"/>
  <c r="F10" i="7"/>
  <c r="T10" i="1"/>
  <c r="AS10" i="1"/>
  <c r="AT10" i="1"/>
  <c r="Q12" i="10"/>
  <c r="I12" i="9"/>
  <c r="L10" i="7"/>
  <c r="AO10" i="7"/>
  <c r="U10" i="7"/>
  <c r="BB10" i="1"/>
  <c r="F10" i="1"/>
  <c r="R10" i="1"/>
  <c r="P12" i="10"/>
  <c r="H12" i="9"/>
  <c r="M10" i="7"/>
  <c r="AM10" i="7"/>
  <c r="S10" i="7"/>
  <c r="D10" i="1"/>
  <c r="B10" i="1"/>
  <c r="O12" i="10"/>
  <c r="C10" i="10" l="1"/>
  <c r="D10" i="10"/>
  <c r="I10" i="10"/>
  <c r="B10" i="10"/>
  <c r="H10" i="9"/>
  <c r="E10" i="9"/>
  <c r="I10" i="9"/>
  <c r="D10" i="9"/>
  <c r="F10" i="9"/>
  <c r="G10" i="9"/>
  <c r="C10" i="9"/>
  <c r="B10" i="9"/>
  <c r="V145" i="10"/>
  <c r="V144" i="10"/>
  <c r="V143" i="10"/>
  <c r="V142" i="10"/>
  <c r="V141" i="10"/>
  <c r="V140" i="10"/>
  <c r="V139" i="10"/>
  <c r="V138" i="10"/>
  <c r="V137" i="10"/>
  <c r="V136" i="10"/>
  <c r="V135" i="10"/>
  <c r="V134" i="10"/>
  <c r="V133" i="10"/>
  <c r="V132" i="10"/>
  <c r="V131" i="10"/>
  <c r="V130" i="10"/>
  <c r="V129" i="10"/>
  <c r="V128" i="10"/>
  <c r="V127" i="10"/>
  <c r="V126" i="10"/>
  <c r="V125" i="10"/>
  <c r="V124" i="10"/>
  <c r="V123" i="10"/>
  <c r="V122" i="10"/>
  <c r="V121" i="10"/>
  <c r="V120" i="10"/>
  <c r="V119" i="10"/>
  <c r="V118" i="10"/>
  <c r="V117" i="10"/>
  <c r="V116" i="10"/>
  <c r="V115" i="10"/>
  <c r="V114" i="10"/>
  <c r="V113" i="10"/>
  <c r="V112" i="10"/>
  <c r="V111" i="10"/>
  <c r="V110" i="10"/>
  <c r="V109" i="10"/>
  <c r="V108" i="10"/>
  <c r="V107" i="10"/>
  <c r="V106" i="10"/>
  <c r="V105" i="10"/>
  <c r="V104" i="10"/>
  <c r="V103" i="10"/>
  <c r="V102" i="10"/>
  <c r="V101" i="10"/>
  <c r="V100" i="10"/>
  <c r="V99" i="10"/>
  <c r="V98" i="10"/>
  <c r="V97" i="10"/>
  <c r="V96" i="10"/>
  <c r="V95" i="10"/>
  <c r="V94" i="10"/>
  <c r="V93" i="10"/>
  <c r="V92" i="10"/>
  <c r="V91" i="10"/>
  <c r="V90" i="10"/>
  <c r="V89" i="10"/>
  <c r="V88" i="10"/>
  <c r="V87" i="10"/>
  <c r="V86" i="10"/>
  <c r="V85" i="10"/>
  <c r="V84" i="10"/>
  <c r="V83" i="10"/>
  <c r="V82" i="10"/>
  <c r="V81" i="10"/>
  <c r="V80" i="10"/>
  <c r="V79" i="10"/>
  <c r="V78" i="10"/>
  <c r="V77" i="10"/>
  <c r="V76" i="10"/>
  <c r="V75" i="10"/>
  <c r="V74" i="10"/>
  <c r="V73" i="10"/>
  <c r="V72" i="10"/>
  <c r="V71" i="10"/>
  <c r="V70" i="10"/>
  <c r="V69" i="10"/>
  <c r="V68" i="10"/>
  <c r="V67" i="10"/>
  <c r="V66" i="10"/>
  <c r="V65" i="10"/>
  <c r="V64" i="10"/>
  <c r="V63" i="10"/>
  <c r="V62" i="10"/>
  <c r="V61" i="10"/>
  <c r="V60" i="10"/>
  <c r="V59" i="10"/>
  <c r="V58" i="10"/>
  <c r="V57" i="10"/>
  <c r="V56" i="10"/>
  <c r="V55" i="10"/>
  <c r="V54" i="10"/>
  <c r="V53" i="10"/>
  <c r="V52" i="10"/>
  <c r="V51" i="10"/>
  <c r="V50" i="10"/>
  <c r="V49" i="10"/>
  <c r="V48" i="10"/>
  <c r="V47" i="10"/>
  <c r="V46" i="10"/>
  <c r="V45" i="10"/>
  <c r="V44" i="10"/>
  <c r="V43" i="10"/>
  <c r="V42" i="10"/>
  <c r="V41" i="10"/>
  <c r="V40" i="10"/>
  <c r="V39" i="10"/>
  <c r="V38" i="10"/>
  <c r="V37" i="10"/>
  <c r="V36" i="10"/>
  <c r="V35" i="10"/>
  <c r="V34" i="10"/>
  <c r="V33" i="10"/>
  <c r="V32" i="10"/>
  <c r="V31" i="10"/>
  <c r="V30" i="10"/>
  <c r="V29" i="10"/>
  <c r="V28" i="10"/>
  <c r="V27" i="10"/>
  <c r="V26" i="10"/>
  <c r="V25" i="10"/>
  <c r="V24" i="10"/>
  <c r="V23" i="10"/>
  <c r="V22" i="10"/>
  <c r="V21" i="10"/>
  <c r="V20" i="10"/>
  <c r="V19" i="10"/>
  <c r="V18" i="10"/>
  <c r="V17" i="10"/>
  <c r="V16" i="10"/>
  <c r="V15" i="10"/>
  <c r="V14" i="10"/>
  <c r="V13" i="10"/>
  <c r="V12" i="10" l="1"/>
  <c r="AG147" i="3" l="1"/>
  <c r="AG148" i="3"/>
  <c r="AG149" i="3"/>
  <c r="AG150" i="3"/>
  <c r="AG151" i="3"/>
  <c r="AG152" i="3"/>
  <c r="AG153" i="3"/>
  <c r="AG154" i="3"/>
  <c r="AG155" i="3"/>
  <c r="AG156" i="3"/>
  <c r="AG157" i="3"/>
  <c r="AG158" i="3"/>
  <c r="AG159" i="3"/>
  <c r="AM3" i="8" l="1"/>
  <c r="AM4" i="8"/>
  <c r="AM5" i="8"/>
  <c r="AM6" i="8"/>
  <c r="AM7" i="8"/>
  <c r="AM8" i="8"/>
  <c r="AM9" i="8"/>
  <c r="AM10" i="8"/>
  <c r="AM11" i="8"/>
  <c r="AM12" i="8"/>
  <c r="AM13" i="8"/>
  <c r="AM14" i="8"/>
  <c r="AM15" i="8"/>
  <c r="AM16" i="8"/>
  <c r="AM17" i="8"/>
  <c r="AM18" i="8"/>
  <c r="AM19" i="8"/>
  <c r="AM20" i="8"/>
  <c r="AM21" i="8"/>
  <c r="AM22" i="8"/>
  <c r="AM23" i="8"/>
  <c r="AM24" i="8"/>
  <c r="AM25" i="8"/>
  <c r="AM26" i="8"/>
  <c r="AM27" i="8"/>
  <c r="AM28" i="8"/>
  <c r="AM29" i="8"/>
  <c r="AM30" i="8"/>
  <c r="AM31" i="8"/>
  <c r="AM32" i="8"/>
  <c r="AM33" i="8"/>
  <c r="AM34" i="8"/>
  <c r="AM35" i="8"/>
  <c r="AM36" i="8"/>
  <c r="AM37" i="8"/>
  <c r="AM38" i="8"/>
  <c r="AM39" i="8"/>
  <c r="AM40" i="8"/>
  <c r="AM41" i="8"/>
  <c r="AM42" i="8"/>
  <c r="AM43" i="8"/>
  <c r="AM44" i="8"/>
  <c r="AM45" i="8"/>
  <c r="AM46" i="8"/>
  <c r="AM47" i="8"/>
  <c r="AM48" i="8"/>
  <c r="AM49" i="8"/>
  <c r="AM50" i="8"/>
  <c r="AM51" i="8"/>
  <c r="AM52" i="8"/>
  <c r="AM53" i="8"/>
  <c r="AM54" i="8"/>
  <c r="AM55" i="8"/>
  <c r="AM56" i="8"/>
  <c r="AM57" i="8"/>
  <c r="AM58" i="8"/>
  <c r="AM59" i="8"/>
  <c r="AM60" i="8"/>
  <c r="AM61" i="8"/>
  <c r="AM62" i="8"/>
  <c r="AM63" i="8"/>
  <c r="AM64" i="8"/>
  <c r="AM65" i="8"/>
  <c r="AM66" i="8"/>
  <c r="AM67" i="8"/>
  <c r="AM68" i="8"/>
  <c r="AM69" i="8"/>
  <c r="AM70" i="8"/>
  <c r="AM71" i="8"/>
  <c r="AM72" i="8"/>
  <c r="AM73" i="8"/>
  <c r="AM74" i="8"/>
  <c r="AM75" i="8"/>
  <c r="AM76" i="8"/>
  <c r="AM77" i="8"/>
  <c r="AM78" i="8"/>
  <c r="AM79" i="8"/>
  <c r="AM80" i="8"/>
  <c r="AM81" i="8"/>
  <c r="AM82" i="8"/>
  <c r="AM83" i="8"/>
  <c r="AM84" i="8"/>
  <c r="AM85" i="8"/>
  <c r="AM86" i="8"/>
  <c r="AM87" i="8"/>
  <c r="AM88" i="8"/>
  <c r="AM89" i="8"/>
  <c r="AM90" i="8"/>
  <c r="AM91" i="8"/>
  <c r="AM92" i="8"/>
  <c r="AM93" i="8"/>
  <c r="AM94" i="8"/>
  <c r="AM95" i="8"/>
  <c r="AM96" i="8"/>
  <c r="AM97" i="8"/>
  <c r="AM98" i="8"/>
  <c r="AM99" i="8"/>
  <c r="AM100" i="8"/>
  <c r="AM101" i="8"/>
  <c r="AM102" i="8"/>
  <c r="AM103" i="8"/>
  <c r="AM104" i="8"/>
  <c r="AM105" i="8"/>
  <c r="AM106" i="8"/>
  <c r="AM107" i="8"/>
  <c r="AM108" i="8"/>
  <c r="AM109" i="8"/>
  <c r="AM110" i="8"/>
  <c r="AM111" i="8"/>
  <c r="AM112" i="8"/>
  <c r="AM113" i="8"/>
  <c r="AM114" i="8"/>
  <c r="AM115" i="8"/>
  <c r="AM116" i="8"/>
  <c r="AM117" i="8"/>
  <c r="AM118" i="8"/>
  <c r="AM119" i="8"/>
  <c r="AM120" i="8"/>
  <c r="AM121" i="8"/>
  <c r="AM122" i="8"/>
  <c r="AM123" i="8"/>
  <c r="AM124" i="8"/>
  <c r="AM125" i="8"/>
  <c r="AM126" i="8"/>
  <c r="AM127" i="8"/>
  <c r="AM128" i="8"/>
  <c r="AM129" i="8"/>
  <c r="AM130" i="8"/>
  <c r="AM131" i="8"/>
  <c r="AM132" i="8"/>
  <c r="AM133" i="8"/>
  <c r="AM134" i="8"/>
  <c r="AM135" i="8"/>
  <c r="AM136" i="8"/>
  <c r="AM137" i="8"/>
  <c r="AM138" i="8"/>
  <c r="AM139" i="8"/>
  <c r="AM140" i="8"/>
  <c r="AM141" i="8"/>
  <c r="AM142" i="8"/>
  <c r="AM143" i="8"/>
  <c r="AM2" i="8"/>
  <c r="I5" i="3" l="1"/>
  <c r="J5" i="3"/>
  <c r="I6" i="3"/>
  <c r="J6" i="3"/>
  <c r="I7" i="3"/>
  <c r="J7" i="3"/>
  <c r="I8" i="3"/>
  <c r="J8" i="3"/>
  <c r="I9" i="3"/>
  <c r="J9" i="3"/>
  <c r="I10" i="3"/>
  <c r="J10" i="3"/>
  <c r="I11" i="3"/>
  <c r="J11" i="3"/>
  <c r="I12" i="3"/>
  <c r="J12" i="3"/>
  <c r="I13" i="3"/>
  <c r="J13" i="3"/>
  <c r="I14" i="3"/>
  <c r="J14" i="3"/>
  <c r="I15" i="3"/>
  <c r="J15" i="3"/>
  <c r="I16" i="3"/>
  <c r="J16" i="3"/>
  <c r="I17" i="3"/>
  <c r="J17" i="3"/>
  <c r="I18" i="3"/>
  <c r="J18" i="3"/>
  <c r="I19" i="3"/>
  <c r="J19" i="3"/>
  <c r="I20" i="3"/>
  <c r="J20" i="3"/>
  <c r="I21" i="3"/>
  <c r="J21" i="3"/>
  <c r="I22" i="3"/>
  <c r="J22" i="3"/>
  <c r="I23" i="3"/>
  <c r="J23" i="3"/>
  <c r="I24" i="3"/>
  <c r="J24" i="3"/>
  <c r="I25" i="3"/>
  <c r="J25" i="3"/>
  <c r="I26" i="3"/>
  <c r="J26" i="3"/>
  <c r="I27" i="3"/>
  <c r="J27" i="3"/>
  <c r="I28" i="3"/>
  <c r="J28" i="3"/>
  <c r="I29" i="3"/>
  <c r="J29" i="3"/>
  <c r="I30" i="3"/>
  <c r="J30" i="3"/>
  <c r="I31" i="3"/>
  <c r="J31" i="3"/>
  <c r="I32" i="3"/>
  <c r="J32" i="3"/>
  <c r="I33" i="3"/>
  <c r="J33" i="3"/>
  <c r="I34" i="3"/>
  <c r="J34" i="3"/>
  <c r="I35" i="3"/>
  <c r="J35" i="3"/>
  <c r="I36" i="3"/>
  <c r="J36" i="3"/>
  <c r="I37" i="3"/>
  <c r="J37" i="3"/>
  <c r="I38" i="3"/>
  <c r="J38" i="3"/>
  <c r="I39" i="3"/>
  <c r="J39" i="3"/>
  <c r="I40" i="3"/>
  <c r="J40" i="3"/>
  <c r="I41" i="3"/>
  <c r="J41" i="3"/>
  <c r="I42" i="3"/>
  <c r="J42" i="3"/>
  <c r="I43" i="3"/>
  <c r="J43" i="3"/>
  <c r="I44" i="3"/>
  <c r="J44" i="3"/>
  <c r="I45" i="3"/>
  <c r="J45" i="3"/>
  <c r="I46" i="3"/>
  <c r="J46" i="3"/>
  <c r="I47" i="3"/>
  <c r="J47" i="3"/>
  <c r="I48" i="3"/>
  <c r="J48" i="3"/>
  <c r="I49" i="3"/>
  <c r="J49" i="3"/>
  <c r="I50" i="3"/>
  <c r="J50" i="3"/>
  <c r="I51" i="3"/>
  <c r="J51" i="3"/>
  <c r="I52" i="3"/>
  <c r="J52" i="3"/>
  <c r="I53" i="3"/>
  <c r="J53" i="3"/>
  <c r="I54" i="3"/>
  <c r="J54" i="3"/>
  <c r="I55" i="3"/>
  <c r="J55" i="3"/>
  <c r="I56" i="3"/>
  <c r="J56" i="3"/>
  <c r="I57" i="3"/>
  <c r="J57" i="3"/>
  <c r="I58" i="3"/>
  <c r="J58" i="3"/>
  <c r="I59" i="3"/>
  <c r="J59" i="3"/>
  <c r="I60" i="3"/>
  <c r="J60" i="3"/>
  <c r="I61" i="3"/>
  <c r="J61" i="3"/>
  <c r="I62" i="3"/>
  <c r="J62" i="3"/>
  <c r="I63" i="3"/>
  <c r="J63" i="3"/>
  <c r="I64" i="3"/>
  <c r="J64" i="3"/>
  <c r="I65" i="3"/>
  <c r="J65" i="3"/>
  <c r="I66" i="3"/>
  <c r="J66" i="3"/>
  <c r="I67" i="3"/>
  <c r="J67" i="3"/>
  <c r="I68" i="3"/>
  <c r="J68" i="3"/>
  <c r="I69" i="3"/>
  <c r="J69" i="3"/>
  <c r="I70" i="3"/>
  <c r="J70" i="3"/>
  <c r="I71" i="3"/>
  <c r="J71" i="3"/>
  <c r="I72" i="3"/>
  <c r="J72" i="3"/>
  <c r="I73" i="3"/>
  <c r="J73" i="3"/>
  <c r="I74" i="3"/>
  <c r="J74" i="3"/>
  <c r="I75" i="3"/>
  <c r="J75" i="3"/>
  <c r="I76" i="3"/>
  <c r="J76" i="3"/>
  <c r="I77" i="3"/>
  <c r="J77" i="3"/>
  <c r="I78" i="3"/>
  <c r="J78" i="3"/>
  <c r="I79" i="3"/>
  <c r="J79" i="3"/>
  <c r="I80" i="3"/>
  <c r="J80" i="3"/>
  <c r="I81" i="3"/>
  <c r="J81" i="3"/>
  <c r="I82" i="3"/>
  <c r="J82" i="3"/>
  <c r="I83" i="3"/>
  <c r="J83" i="3"/>
  <c r="I84" i="3"/>
  <c r="J84" i="3"/>
  <c r="I85" i="3"/>
  <c r="J85" i="3"/>
  <c r="I86" i="3"/>
  <c r="J86" i="3"/>
  <c r="I87" i="3"/>
  <c r="J87" i="3"/>
  <c r="I88" i="3"/>
  <c r="J88" i="3"/>
  <c r="I89" i="3"/>
  <c r="J89" i="3"/>
  <c r="I90" i="3"/>
  <c r="J90" i="3"/>
  <c r="I91" i="3"/>
  <c r="J91" i="3"/>
  <c r="I92" i="3"/>
  <c r="J92" i="3"/>
  <c r="I93" i="3"/>
  <c r="J93" i="3"/>
  <c r="I94" i="3"/>
  <c r="J94" i="3"/>
  <c r="I95" i="3"/>
  <c r="J95" i="3"/>
  <c r="I96" i="3"/>
  <c r="J96" i="3"/>
  <c r="I97" i="3"/>
  <c r="J97" i="3"/>
  <c r="I98" i="3"/>
  <c r="J98" i="3"/>
  <c r="I99" i="3"/>
  <c r="J99" i="3"/>
  <c r="I100" i="3"/>
  <c r="J100" i="3"/>
  <c r="I101" i="3"/>
  <c r="J101" i="3"/>
  <c r="I102" i="3"/>
  <c r="J102" i="3"/>
  <c r="I103" i="3"/>
  <c r="J103" i="3"/>
  <c r="I104" i="3"/>
  <c r="J104" i="3"/>
  <c r="I105" i="3"/>
  <c r="J105" i="3"/>
  <c r="I106" i="3"/>
  <c r="J106" i="3"/>
  <c r="I107" i="3"/>
  <c r="J107" i="3"/>
  <c r="I108" i="3"/>
  <c r="J108" i="3"/>
  <c r="I109" i="3"/>
  <c r="J109" i="3"/>
  <c r="I110" i="3"/>
  <c r="J110" i="3"/>
  <c r="I111" i="3"/>
  <c r="J111" i="3"/>
  <c r="I112" i="3"/>
  <c r="J112" i="3"/>
  <c r="I113" i="3"/>
  <c r="J113" i="3"/>
  <c r="I114" i="3"/>
  <c r="J114" i="3"/>
  <c r="I115" i="3"/>
  <c r="J115" i="3"/>
  <c r="I116" i="3"/>
  <c r="J116" i="3"/>
  <c r="I117" i="3"/>
  <c r="J117" i="3"/>
  <c r="I118" i="3"/>
  <c r="J118" i="3"/>
  <c r="I119" i="3"/>
  <c r="J119" i="3"/>
  <c r="I120" i="3"/>
  <c r="J120" i="3"/>
  <c r="I121" i="3"/>
  <c r="J121" i="3"/>
  <c r="I122" i="3"/>
  <c r="J122" i="3"/>
  <c r="I123" i="3"/>
  <c r="J123" i="3"/>
  <c r="I124" i="3"/>
  <c r="J124" i="3"/>
  <c r="I125" i="3"/>
  <c r="J125" i="3"/>
  <c r="I126" i="3"/>
  <c r="J126" i="3"/>
  <c r="I127" i="3"/>
  <c r="J127" i="3"/>
  <c r="I128" i="3"/>
  <c r="J128" i="3"/>
  <c r="I129" i="3"/>
  <c r="J129" i="3"/>
  <c r="I130" i="3"/>
  <c r="J130" i="3"/>
  <c r="I131" i="3"/>
  <c r="J131" i="3"/>
  <c r="I132" i="3"/>
  <c r="J132" i="3"/>
  <c r="I133" i="3"/>
  <c r="J133" i="3"/>
  <c r="I134" i="3"/>
  <c r="J134" i="3"/>
  <c r="I135" i="3"/>
  <c r="J135" i="3"/>
  <c r="I136" i="3"/>
  <c r="J136" i="3"/>
  <c r="I137" i="3"/>
  <c r="J137" i="3"/>
  <c r="I138" i="3"/>
  <c r="J138" i="3"/>
  <c r="I139" i="3"/>
  <c r="J139" i="3"/>
  <c r="I140" i="3"/>
  <c r="J140" i="3"/>
  <c r="I141" i="3"/>
  <c r="J141" i="3"/>
  <c r="I142" i="3"/>
  <c r="J142" i="3"/>
  <c r="I143" i="3"/>
  <c r="J143" i="3"/>
  <c r="I144" i="3"/>
  <c r="J144" i="3"/>
  <c r="I145" i="3"/>
  <c r="J145" i="3"/>
  <c r="I146" i="3"/>
  <c r="J146" i="3"/>
  <c r="I147" i="3"/>
  <c r="J147" i="3"/>
  <c r="I148" i="3"/>
  <c r="J148" i="3"/>
  <c r="I149" i="3"/>
  <c r="J149" i="3"/>
  <c r="I150" i="3"/>
  <c r="J150" i="3"/>
  <c r="I151" i="3"/>
  <c r="J151" i="3"/>
  <c r="I152" i="3"/>
  <c r="J152" i="3"/>
  <c r="I153" i="3"/>
  <c r="J153" i="3"/>
  <c r="I154" i="3"/>
  <c r="J154" i="3"/>
  <c r="I155" i="3"/>
  <c r="J155" i="3"/>
  <c r="I156" i="3"/>
  <c r="J156" i="3"/>
  <c r="I157" i="3"/>
  <c r="J157" i="3"/>
  <c r="I158" i="3"/>
  <c r="J158" i="3"/>
  <c r="I159" i="3"/>
  <c r="J159" i="3"/>
  <c r="J4" i="3"/>
  <c r="I4" i="3"/>
  <c r="AN4" i="3"/>
  <c r="AO4" i="3"/>
  <c r="AP4" i="3"/>
  <c r="AN5" i="3"/>
  <c r="AO5" i="3"/>
  <c r="AP5" i="3"/>
  <c r="AM6" i="3"/>
  <c r="AN6" i="3"/>
  <c r="AO6" i="3"/>
  <c r="AP6" i="3"/>
  <c r="AN7" i="3"/>
  <c r="AO7" i="3"/>
  <c r="AP7" i="3"/>
  <c r="AN8" i="3"/>
  <c r="AO8" i="3"/>
  <c r="AP8" i="3"/>
  <c r="AM9" i="3"/>
  <c r="AN9" i="3"/>
  <c r="AO9" i="3"/>
  <c r="AP9" i="3"/>
  <c r="AN10" i="3"/>
  <c r="AO10" i="3"/>
  <c r="AP10" i="3"/>
  <c r="AN11" i="3"/>
  <c r="AO11" i="3"/>
  <c r="AP11" i="3"/>
  <c r="AN12" i="3"/>
  <c r="AO12" i="3"/>
  <c r="AP12" i="3"/>
  <c r="AM13" i="3"/>
  <c r="AN13" i="3"/>
  <c r="AO13" i="3"/>
  <c r="AP13" i="3"/>
  <c r="AN14" i="3"/>
  <c r="AO14" i="3"/>
  <c r="AP14" i="3"/>
  <c r="AM15" i="3"/>
  <c r="AN15" i="3"/>
  <c r="AO15" i="3"/>
  <c r="AP15" i="3"/>
  <c r="AM16" i="3"/>
  <c r="AN16" i="3"/>
  <c r="AO16" i="3"/>
  <c r="AP16" i="3"/>
  <c r="AN17" i="3"/>
  <c r="AO17" i="3"/>
  <c r="AP17" i="3"/>
  <c r="AN18" i="3"/>
  <c r="AO18" i="3"/>
  <c r="AP18" i="3"/>
  <c r="AN19" i="3"/>
  <c r="AO19" i="3"/>
  <c r="AP19" i="3"/>
  <c r="AM20" i="3"/>
  <c r="AN20" i="3"/>
  <c r="AO20" i="3"/>
  <c r="AP20" i="3"/>
  <c r="AN21" i="3"/>
  <c r="AO21" i="3"/>
  <c r="AP21" i="3"/>
  <c r="AN22" i="3"/>
  <c r="AO22" i="3"/>
  <c r="AP22" i="3"/>
  <c r="AM23" i="3"/>
  <c r="AN23" i="3"/>
  <c r="AO23" i="3"/>
  <c r="AP23" i="3"/>
  <c r="AN24" i="3"/>
  <c r="AO24" i="3"/>
  <c r="AP24" i="3"/>
  <c r="AN25" i="3"/>
  <c r="AO25" i="3"/>
  <c r="AP25" i="3"/>
  <c r="AN26" i="3"/>
  <c r="AO26" i="3"/>
  <c r="AP26" i="3"/>
  <c r="AM27" i="3"/>
  <c r="AN27" i="3"/>
  <c r="AO27" i="3"/>
  <c r="AP27" i="3"/>
  <c r="AN28" i="3"/>
  <c r="AO28" i="3"/>
  <c r="AP28" i="3"/>
  <c r="AM29" i="3"/>
  <c r="AN29" i="3"/>
  <c r="AO29" i="3"/>
  <c r="AP29" i="3"/>
  <c r="AM30" i="3"/>
  <c r="AN30" i="3"/>
  <c r="AO30" i="3"/>
  <c r="AP30" i="3"/>
  <c r="AN31" i="3"/>
  <c r="AO31" i="3"/>
  <c r="AP31" i="3"/>
  <c r="AN32" i="3"/>
  <c r="AO32" i="3"/>
  <c r="AP32" i="3"/>
  <c r="AN33" i="3"/>
  <c r="AO33" i="3"/>
  <c r="AP33" i="3"/>
  <c r="AM34" i="3"/>
  <c r="AN34" i="3"/>
  <c r="AO34" i="3"/>
  <c r="AP34" i="3"/>
  <c r="AN35" i="3"/>
  <c r="AO35" i="3"/>
  <c r="AP35" i="3"/>
  <c r="AN36" i="3"/>
  <c r="AO36" i="3"/>
  <c r="AP36" i="3"/>
  <c r="AM37" i="3"/>
  <c r="AN37" i="3"/>
  <c r="AO37" i="3"/>
  <c r="AP37" i="3"/>
  <c r="AN38" i="3"/>
  <c r="AO38" i="3"/>
  <c r="AP38" i="3"/>
  <c r="AN39" i="3"/>
  <c r="AO39" i="3"/>
  <c r="AP39" i="3"/>
  <c r="AN40" i="3"/>
  <c r="AO40" i="3"/>
  <c r="AP40" i="3"/>
  <c r="AM41" i="3"/>
  <c r="AN41" i="3"/>
  <c r="AO41" i="3"/>
  <c r="AP41" i="3"/>
  <c r="AN42" i="3"/>
  <c r="AO42" i="3"/>
  <c r="AP42" i="3"/>
  <c r="AM43" i="3"/>
  <c r="AN43" i="3"/>
  <c r="AO43" i="3"/>
  <c r="AP43" i="3"/>
  <c r="AM44" i="3"/>
  <c r="AN44" i="3"/>
  <c r="AO44" i="3"/>
  <c r="AP44" i="3"/>
  <c r="AN45" i="3"/>
  <c r="AO45" i="3"/>
  <c r="AP45" i="3"/>
  <c r="AN46" i="3"/>
  <c r="AO46" i="3"/>
  <c r="AP46" i="3"/>
  <c r="AN47" i="3"/>
  <c r="AO47" i="3"/>
  <c r="AP47" i="3"/>
  <c r="AM48" i="3"/>
  <c r="AN48" i="3"/>
  <c r="AO48" i="3"/>
  <c r="AP48" i="3"/>
  <c r="AN49" i="3"/>
  <c r="AO49" i="3"/>
  <c r="AP49" i="3"/>
  <c r="AN50" i="3"/>
  <c r="AO50" i="3"/>
  <c r="AP50" i="3"/>
  <c r="AM51" i="3"/>
  <c r="AN51" i="3"/>
  <c r="AO51" i="3"/>
  <c r="AP51" i="3"/>
  <c r="AN52" i="3"/>
  <c r="AO52" i="3"/>
  <c r="AP52" i="3"/>
  <c r="AN53" i="3"/>
  <c r="AO53" i="3"/>
  <c r="AP53" i="3"/>
  <c r="AN54" i="3"/>
  <c r="AO54" i="3"/>
  <c r="AP54" i="3"/>
  <c r="AM55" i="3"/>
  <c r="AN55" i="3"/>
  <c r="AO55" i="3"/>
  <c r="AP55" i="3"/>
  <c r="AN56" i="3"/>
  <c r="AO56" i="3"/>
  <c r="AP56" i="3"/>
  <c r="AM57" i="3"/>
  <c r="AN57" i="3"/>
  <c r="AO57" i="3"/>
  <c r="AP57" i="3"/>
  <c r="AM58" i="3"/>
  <c r="AN58" i="3"/>
  <c r="AO58" i="3"/>
  <c r="AP58" i="3"/>
  <c r="AN59" i="3"/>
  <c r="AO59" i="3"/>
  <c r="AP59" i="3"/>
  <c r="AN60" i="3"/>
  <c r="AO60" i="3"/>
  <c r="AP60" i="3"/>
  <c r="AN61" i="3"/>
  <c r="AO61" i="3"/>
  <c r="AP61" i="3"/>
  <c r="AM62" i="3"/>
  <c r="AN62" i="3"/>
  <c r="AO62" i="3"/>
  <c r="AP62" i="3"/>
  <c r="AN63" i="3"/>
  <c r="AO63" i="3"/>
  <c r="AP63" i="3"/>
  <c r="AN64" i="3"/>
  <c r="AO64" i="3"/>
  <c r="AP64" i="3"/>
  <c r="AM65" i="3"/>
  <c r="AN65" i="3"/>
  <c r="AO65" i="3"/>
  <c r="AP65" i="3"/>
  <c r="AN66" i="3"/>
  <c r="AO66" i="3"/>
  <c r="AP66" i="3"/>
  <c r="AN67" i="3"/>
  <c r="AO67" i="3"/>
  <c r="AP67" i="3"/>
  <c r="AN68" i="3"/>
  <c r="AO68" i="3"/>
  <c r="AP68" i="3"/>
  <c r="AM69" i="3"/>
  <c r="AN69" i="3"/>
  <c r="AO69" i="3"/>
  <c r="AP69" i="3"/>
  <c r="AN70" i="3"/>
  <c r="AO70" i="3"/>
  <c r="AP70" i="3"/>
  <c r="AM71" i="3"/>
  <c r="AN71" i="3"/>
  <c r="AO71" i="3"/>
  <c r="AP71" i="3"/>
  <c r="AM72" i="3"/>
  <c r="AN72" i="3"/>
  <c r="AO72" i="3"/>
  <c r="AP72" i="3"/>
  <c r="AN73" i="3"/>
  <c r="AO73" i="3"/>
  <c r="AP73" i="3"/>
  <c r="AN74" i="3"/>
  <c r="AO74" i="3"/>
  <c r="AP74" i="3"/>
  <c r="AN75" i="3"/>
  <c r="AO75" i="3"/>
  <c r="AP75" i="3"/>
  <c r="AM76" i="3"/>
  <c r="AN76" i="3"/>
  <c r="AO76" i="3"/>
  <c r="AP76" i="3"/>
  <c r="AN77" i="3"/>
  <c r="AO77" i="3"/>
  <c r="AP77" i="3"/>
  <c r="AN78" i="3"/>
  <c r="AO78" i="3"/>
  <c r="AP78" i="3"/>
  <c r="AM79" i="3"/>
  <c r="AN79" i="3"/>
  <c r="AO79" i="3"/>
  <c r="AP79" i="3"/>
  <c r="AN80" i="3"/>
  <c r="AO80" i="3"/>
  <c r="AP80" i="3"/>
  <c r="AN81" i="3"/>
  <c r="AO81" i="3"/>
  <c r="AP81" i="3"/>
  <c r="AN82" i="3"/>
  <c r="AO82" i="3"/>
  <c r="AP82" i="3"/>
  <c r="AM83" i="3"/>
  <c r="AN83" i="3"/>
  <c r="AO83" i="3"/>
  <c r="AP83" i="3"/>
  <c r="AN84" i="3"/>
  <c r="AO84" i="3"/>
  <c r="AP84" i="3"/>
  <c r="AM85" i="3"/>
  <c r="AN85" i="3"/>
  <c r="AO85" i="3"/>
  <c r="AP85" i="3"/>
  <c r="AM86" i="3"/>
  <c r="AN86" i="3"/>
  <c r="AO86" i="3"/>
  <c r="AP86" i="3"/>
  <c r="AN87" i="3"/>
  <c r="AO87" i="3"/>
  <c r="AP87" i="3"/>
  <c r="AN88" i="3"/>
  <c r="AO88" i="3"/>
  <c r="AP88" i="3"/>
  <c r="AN89" i="3"/>
  <c r="AO89" i="3"/>
  <c r="AP89" i="3"/>
  <c r="AM90" i="3"/>
  <c r="AN90" i="3"/>
  <c r="AO90" i="3"/>
  <c r="AP90" i="3"/>
  <c r="AN91" i="3"/>
  <c r="AO91" i="3"/>
  <c r="AP91" i="3"/>
  <c r="AN92" i="3"/>
  <c r="AO92" i="3"/>
  <c r="AP92" i="3"/>
  <c r="AM93" i="3"/>
  <c r="AN93" i="3"/>
  <c r="AO93" i="3"/>
  <c r="AP93" i="3"/>
  <c r="AN94" i="3"/>
  <c r="AO94" i="3"/>
  <c r="AP94" i="3"/>
  <c r="AN95" i="3"/>
  <c r="AO95" i="3"/>
  <c r="AP95" i="3"/>
  <c r="AN96" i="3"/>
  <c r="AO96" i="3"/>
  <c r="AP96" i="3"/>
  <c r="AM97" i="3"/>
  <c r="AN97" i="3"/>
  <c r="AO97" i="3"/>
  <c r="AP97" i="3"/>
  <c r="AN98" i="3"/>
  <c r="AO98" i="3"/>
  <c r="AP98" i="3"/>
  <c r="AM99" i="3"/>
  <c r="AN99" i="3"/>
  <c r="AO99" i="3"/>
  <c r="AP99" i="3"/>
  <c r="AM100" i="3"/>
  <c r="AN100" i="3"/>
  <c r="AO100" i="3"/>
  <c r="AP100" i="3"/>
  <c r="AN101" i="3"/>
  <c r="AO101" i="3"/>
  <c r="AP101" i="3"/>
  <c r="AN102" i="3"/>
  <c r="AO102" i="3"/>
  <c r="AP102" i="3"/>
  <c r="AN103" i="3"/>
  <c r="AO103" i="3"/>
  <c r="AP103" i="3"/>
  <c r="AM104" i="3"/>
  <c r="AN104" i="3"/>
  <c r="AO104" i="3"/>
  <c r="AP104" i="3"/>
  <c r="AN105" i="3"/>
  <c r="AO105" i="3"/>
  <c r="AP105" i="3"/>
  <c r="AN106" i="3"/>
  <c r="AO106" i="3"/>
  <c r="AP106" i="3"/>
  <c r="AM107" i="3"/>
  <c r="AN107" i="3"/>
  <c r="AO107" i="3"/>
  <c r="AP107" i="3"/>
  <c r="AN108" i="3"/>
  <c r="AO108" i="3"/>
  <c r="AP108" i="3"/>
  <c r="AN109" i="3"/>
  <c r="AO109" i="3"/>
  <c r="AP109" i="3"/>
  <c r="AN110" i="3"/>
  <c r="AO110" i="3"/>
  <c r="AP110" i="3"/>
  <c r="AM111" i="3"/>
  <c r="AN111" i="3"/>
  <c r="AO111" i="3"/>
  <c r="AP111" i="3"/>
  <c r="AN112" i="3"/>
  <c r="AO112" i="3"/>
  <c r="AP112" i="3"/>
  <c r="AM113" i="3"/>
  <c r="AN113" i="3"/>
  <c r="AO113" i="3"/>
  <c r="AP113" i="3"/>
  <c r="AM114" i="3"/>
  <c r="AN114" i="3"/>
  <c r="AO114" i="3"/>
  <c r="AP114" i="3"/>
  <c r="AN115" i="3"/>
  <c r="AO115" i="3"/>
  <c r="AP115" i="3"/>
  <c r="AN116" i="3"/>
  <c r="AO116" i="3"/>
  <c r="AP116" i="3"/>
  <c r="AN117" i="3"/>
  <c r="AO117" i="3"/>
  <c r="AP117" i="3"/>
  <c r="AM118" i="3"/>
  <c r="AN118" i="3"/>
  <c r="AO118" i="3"/>
  <c r="AP118" i="3"/>
  <c r="AN119" i="3"/>
  <c r="AO119" i="3"/>
  <c r="AP119" i="3"/>
  <c r="AN120" i="3"/>
  <c r="AO120" i="3"/>
  <c r="AP120" i="3"/>
  <c r="AM121" i="3"/>
  <c r="AN121" i="3"/>
  <c r="AO121" i="3"/>
  <c r="AP121" i="3"/>
  <c r="AN122" i="3"/>
  <c r="AO122" i="3"/>
  <c r="AP122" i="3"/>
  <c r="AN123" i="3"/>
  <c r="AO123" i="3"/>
  <c r="AP123" i="3"/>
  <c r="AN124" i="3"/>
  <c r="AO124" i="3"/>
  <c r="AP124" i="3"/>
  <c r="AM125" i="3"/>
  <c r="AN125" i="3"/>
  <c r="AO125" i="3"/>
  <c r="AP125" i="3"/>
  <c r="AN126" i="3"/>
  <c r="AO126" i="3"/>
  <c r="AP126" i="3"/>
  <c r="AM127" i="3"/>
  <c r="AN127" i="3"/>
  <c r="AO127" i="3"/>
  <c r="AP127" i="3"/>
  <c r="AM128" i="3"/>
  <c r="AN128" i="3"/>
  <c r="AO128" i="3"/>
  <c r="AP128" i="3"/>
  <c r="AN129" i="3"/>
  <c r="AO129" i="3"/>
  <c r="AP129" i="3"/>
  <c r="AN130" i="3"/>
  <c r="AO130" i="3"/>
  <c r="AP130" i="3"/>
  <c r="AN131" i="3"/>
  <c r="AO131" i="3"/>
  <c r="AP131" i="3"/>
  <c r="AM132" i="3"/>
  <c r="AN132" i="3"/>
  <c r="AO132" i="3"/>
  <c r="AP132" i="3"/>
  <c r="AN133" i="3"/>
  <c r="AO133" i="3"/>
  <c r="AP133" i="3"/>
  <c r="AN134" i="3"/>
  <c r="AO134" i="3"/>
  <c r="AP134" i="3"/>
  <c r="AM135" i="3"/>
  <c r="AN135" i="3"/>
  <c r="AO135" i="3"/>
  <c r="AP135" i="3"/>
  <c r="AN136" i="3"/>
  <c r="AO136" i="3"/>
  <c r="AP136" i="3"/>
  <c r="AN137" i="3"/>
  <c r="AO137" i="3"/>
  <c r="AP137" i="3"/>
  <c r="AN138" i="3"/>
  <c r="AO138" i="3"/>
  <c r="AP138" i="3"/>
  <c r="AM139" i="3"/>
  <c r="AN139" i="3"/>
  <c r="AO139" i="3"/>
  <c r="AP139" i="3"/>
  <c r="AN140" i="3"/>
  <c r="AO140" i="3"/>
  <c r="AP140" i="3"/>
  <c r="AM141" i="3"/>
  <c r="AN141" i="3"/>
  <c r="AO141" i="3"/>
  <c r="AP141" i="3"/>
  <c r="AM142" i="3"/>
  <c r="AN142" i="3"/>
  <c r="AO142" i="3"/>
  <c r="AP142" i="3"/>
  <c r="AN143" i="3"/>
  <c r="AO143" i="3"/>
  <c r="AP143" i="3"/>
  <c r="AN144" i="3"/>
  <c r="AO144" i="3"/>
  <c r="AP144" i="3"/>
  <c r="AN145" i="3"/>
  <c r="AO145" i="3"/>
  <c r="AP145" i="3"/>
  <c r="AM146" i="3"/>
  <c r="AN146" i="3"/>
  <c r="AO146" i="3"/>
  <c r="AP146" i="3"/>
  <c r="AN147" i="3"/>
  <c r="AO147" i="3"/>
  <c r="AP147" i="3"/>
  <c r="AN148" i="3"/>
  <c r="AO148" i="3"/>
  <c r="AP148" i="3"/>
  <c r="AM149" i="3"/>
  <c r="AN149" i="3"/>
  <c r="AO149" i="3"/>
  <c r="AP149" i="3"/>
  <c r="AN150" i="3"/>
  <c r="AO150" i="3"/>
  <c r="AP150" i="3"/>
  <c r="AN151" i="3"/>
  <c r="AO151" i="3"/>
  <c r="AP151" i="3"/>
  <c r="AN152" i="3"/>
  <c r="AO152" i="3"/>
  <c r="AP152" i="3"/>
  <c r="AM153" i="3"/>
  <c r="AN153" i="3"/>
  <c r="AO153" i="3"/>
  <c r="AP153" i="3"/>
  <c r="AN154" i="3"/>
  <c r="AO154" i="3"/>
  <c r="AP154" i="3"/>
  <c r="AM155" i="3"/>
  <c r="AN155" i="3"/>
  <c r="AO155" i="3"/>
  <c r="AP155" i="3"/>
  <c r="AM156" i="3"/>
  <c r="AN156" i="3"/>
  <c r="AO156" i="3"/>
  <c r="AP156" i="3"/>
  <c r="AN157" i="3"/>
  <c r="AO157" i="3"/>
  <c r="AP157" i="3"/>
  <c r="AN158" i="3"/>
  <c r="AO158" i="3"/>
  <c r="AP158" i="3"/>
  <c r="AN159" i="3"/>
  <c r="AO159" i="3"/>
  <c r="AP159" i="3"/>
  <c r="BF166" i="7"/>
  <c r="AM159" i="3" s="1"/>
  <c r="BF165" i="7"/>
  <c r="AM158" i="3" s="1"/>
  <c r="BF164" i="7"/>
  <c r="AM157" i="3" s="1"/>
  <c r="BF163" i="7"/>
  <c r="BF162" i="7"/>
  <c r="BF161" i="7"/>
  <c r="AM154" i="3" s="1"/>
  <c r="BF160" i="7"/>
  <c r="BF159" i="7"/>
  <c r="AM152" i="3" s="1"/>
  <c r="BF158" i="7"/>
  <c r="AM151" i="3" s="1"/>
  <c r="BF157" i="7"/>
  <c r="AM150" i="3" s="1"/>
  <c r="BF156" i="7"/>
  <c r="BF155" i="7"/>
  <c r="AM148" i="3" s="1"/>
  <c r="BF154" i="7"/>
  <c r="AM147" i="3" s="1"/>
  <c r="BF153" i="7"/>
  <c r="BF152" i="7"/>
  <c r="AM145" i="3" s="1"/>
  <c r="BF151" i="7"/>
  <c r="AM144" i="3" s="1"/>
  <c r="BF150" i="7"/>
  <c r="AM143" i="3" s="1"/>
  <c r="BF149" i="7"/>
  <c r="BF148" i="7"/>
  <c r="BF147" i="7"/>
  <c r="AM140" i="3" s="1"/>
  <c r="BF146" i="7"/>
  <c r="BF145" i="7"/>
  <c r="AM138" i="3" s="1"/>
  <c r="BF144" i="7"/>
  <c r="AM137" i="3" s="1"/>
  <c r="BF143" i="7"/>
  <c r="AM136" i="3" s="1"/>
  <c r="BF142" i="7"/>
  <c r="BF141" i="7"/>
  <c r="AM134" i="3" s="1"/>
  <c r="BF140" i="7"/>
  <c r="AM133" i="3" s="1"/>
  <c r="BF139" i="7"/>
  <c r="BF138" i="7"/>
  <c r="AM131" i="3" s="1"/>
  <c r="BF137" i="7"/>
  <c r="AM130" i="3" s="1"/>
  <c r="BF136" i="7"/>
  <c r="AM129" i="3" s="1"/>
  <c r="BF135" i="7"/>
  <c r="BF134" i="7"/>
  <c r="BF133" i="7"/>
  <c r="AM126" i="3" s="1"/>
  <c r="BF132" i="7"/>
  <c r="BF131" i="7"/>
  <c r="AM124" i="3" s="1"/>
  <c r="BF130" i="7"/>
  <c r="AM123" i="3" s="1"/>
  <c r="BF129" i="7"/>
  <c r="AM122" i="3" s="1"/>
  <c r="BF128" i="7"/>
  <c r="BF127" i="7"/>
  <c r="AM120" i="3" s="1"/>
  <c r="BF126" i="7"/>
  <c r="AM119" i="3" s="1"/>
  <c r="BF125" i="7"/>
  <c r="BF124" i="7"/>
  <c r="AM117" i="3" s="1"/>
  <c r="BF123" i="7"/>
  <c r="AM116" i="3" s="1"/>
  <c r="BF122" i="7"/>
  <c r="AM115" i="3" s="1"/>
  <c r="BF121" i="7"/>
  <c r="BF120" i="7"/>
  <c r="BF119" i="7"/>
  <c r="AM112" i="3" s="1"/>
  <c r="BF118" i="7"/>
  <c r="BF117" i="7"/>
  <c r="AM110" i="3" s="1"/>
  <c r="BF116" i="7"/>
  <c r="AM109" i="3" s="1"/>
  <c r="BF115" i="7"/>
  <c r="AM108" i="3" s="1"/>
  <c r="BF114" i="7"/>
  <c r="BF113" i="7"/>
  <c r="AM106" i="3" s="1"/>
  <c r="BF112" i="7"/>
  <c r="AM105" i="3" s="1"/>
  <c r="BF111" i="7"/>
  <c r="BF110" i="7"/>
  <c r="AM103" i="3" s="1"/>
  <c r="BF109" i="7"/>
  <c r="AM102" i="3" s="1"/>
  <c r="BF108" i="7"/>
  <c r="AM101" i="3" s="1"/>
  <c r="BF107" i="7"/>
  <c r="BF106" i="7"/>
  <c r="BF105" i="7"/>
  <c r="AM98" i="3" s="1"/>
  <c r="BF104" i="7"/>
  <c r="BF103" i="7"/>
  <c r="AM96" i="3" s="1"/>
  <c r="BF102" i="7"/>
  <c r="AM95" i="3" s="1"/>
  <c r="BF101" i="7"/>
  <c r="AM94" i="3" s="1"/>
  <c r="BF100" i="7"/>
  <c r="BF99" i="7"/>
  <c r="AM92" i="3" s="1"/>
  <c r="BF98" i="7"/>
  <c r="AM91" i="3" s="1"/>
  <c r="BF97" i="7"/>
  <c r="BF96" i="7"/>
  <c r="AM89" i="3" s="1"/>
  <c r="BF95" i="7"/>
  <c r="AM88" i="3" s="1"/>
  <c r="BF94" i="7"/>
  <c r="AM87" i="3" s="1"/>
  <c r="BF93" i="7"/>
  <c r="BF92" i="7"/>
  <c r="BF91" i="7"/>
  <c r="AM84" i="3" s="1"/>
  <c r="BF90" i="7"/>
  <c r="BF89" i="7"/>
  <c r="AM82" i="3" s="1"/>
  <c r="BF88" i="7"/>
  <c r="AM81" i="3" s="1"/>
  <c r="BF87" i="7"/>
  <c r="AM80" i="3" s="1"/>
  <c r="BF86" i="7"/>
  <c r="BF85" i="7"/>
  <c r="AM78" i="3" s="1"/>
  <c r="BF84" i="7"/>
  <c r="AM77" i="3" s="1"/>
  <c r="BF83" i="7"/>
  <c r="BF82" i="7"/>
  <c r="AM75" i="3" s="1"/>
  <c r="BF81" i="7"/>
  <c r="AM74" i="3" s="1"/>
  <c r="BF80" i="7"/>
  <c r="AM73" i="3" s="1"/>
  <c r="BF79" i="7"/>
  <c r="BF78" i="7"/>
  <c r="BF77" i="7"/>
  <c r="AM70" i="3" s="1"/>
  <c r="BF76" i="7"/>
  <c r="BF75" i="7"/>
  <c r="AM68" i="3" s="1"/>
  <c r="BF74" i="7"/>
  <c r="AM67" i="3" s="1"/>
  <c r="BF73" i="7"/>
  <c r="AM66" i="3" s="1"/>
  <c r="BF72" i="7"/>
  <c r="BF71" i="7"/>
  <c r="AM64" i="3" s="1"/>
  <c r="BF70" i="7"/>
  <c r="AM63" i="3" s="1"/>
  <c r="BF69" i="7"/>
  <c r="BF68" i="7"/>
  <c r="AM61" i="3" s="1"/>
  <c r="BF67" i="7"/>
  <c r="AM60" i="3" s="1"/>
  <c r="BF66" i="7"/>
  <c r="AM59" i="3" s="1"/>
  <c r="BF65" i="7"/>
  <c r="BF64" i="7"/>
  <c r="BF63" i="7"/>
  <c r="AM56" i="3" s="1"/>
  <c r="BF62" i="7"/>
  <c r="BF61" i="7"/>
  <c r="AM54" i="3" s="1"/>
  <c r="BF60" i="7"/>
  <c r="AM53" i="3" s="1"/>
  <c r="BF59" i="7"/>
  <c r="AM52" i="3" s="1"/>
  <c r="BF58" i="7"/>
  <c r="BF57" i="7"/>
  <c r="AM50" i="3" s="1"/>
  <c r="BF56" i="7"/>
  <c r="AM49" i="3" s="1"/>
  <c r="BF55" i="7"/>
  <c r="BF54" i="7"/>
  <c r="AM47" i="3" s="1"/>
  <c r="BF53" i="7"/>
  <c r="AM46" i="3" s="1"/>
  <c r="BF52" i="7"/>
  <c r="AM45" i="3" s="1"/>
  <c r="BF51" i="7"/>
  <c r="BF50" i="7"/>
  <c r="BF49" i="7"/>
  <c r="AM42" i="3" s="1"/>
  <c r="BF48" i="7"/>
  <c r="BF47" i="7"/>
  <c r="AM40" i="3" s="1"/>
  <c r="BF46" i="7"/>
  <c r="AM39" i="3" s="1"/>
  <c r="BF45" i="7"/>
  <c r="AM38" i="3" s="1"/>
  <c r="BF44" i="7"/>
  <c r="BF43" i="7"/>
  <c r="AM36" i="3" s="1"/>
  <c r="BF42" i="7"/>
  <c r="AM35" i="3" s="1"/>
  <c r="BF41" i="7"/>
  <c r="BF40" i="7"/>
  <c r="AM33" i="3" s="1"/>
  <c r="BF39" i="7"/>
  <c r="AM32" i="3" s="1"/>
  <c r="BF38" i="7"/>
  <c r="AM31" i="3" s="1"/>
  <c r="BF37" i="7"/>
  <c r="BF36" i="7"/>
  <c r="BF35" i="7"/>
  <c r="AM28" i="3" s="1"/>
  <c r="BF34" i="7"/>
  <c r="BF33" i="7"/>
  <c r="AM26" i="3" s="1"/>
  <c r="BF32" i="7"/>
  <c r="AM25" i="3" s="1"/>
  <c r="BF31" i="7"/>
  <c r="AM24" i="3" s="1"/>
  <c r="BF30" i="7"/>
  <c r="BF29" i="7"/>
  <c r="AM22" i="3" s="1"/>
  <c r="BF28" i="7"/>
  <c r="AM21" i="3" s="1"/>
  <c r="BF27" i="7"/>
  <c r="BF26" i="7"/>
  <c r="AM19" i="3" s="1"/>
  <c r="BF25" i="7"/>
  <c r="AM18" i="3" s="1"/>
  <c r="BF24" i="7"/>
  <c r="AM17" i="3" s="1"/>
  <c r="BF23" i="7"/>
  <c r="BF22" i="7"/>
  <c r="BF21" i="7"/>
  <c r="AM14" i="3" s="1"/>
  <c r="BF20" i="7"/>
  <c r="BF19" i="7"/>
  <c r="AM12" i="3" s="1"/>
  <c r="BF18" i="7"/>
  <c r="AM11" i="3" s="1"/>
  <c r="BF17" i="7"/>
  <c r="AM10" i="3" s="1"/>
  <c r="BF16" i="7"/>
  <c r="BF15" i="7"/>
  <c r="AM8" i="3" s="1"/>
  <c r="BF14" i="7"/>
  <c r="AM7" i="3" s="1"/>
  <c r="BF13" i="7"/>
  <c r="BF12" i="7"/>
  <c r="AM5" i="3" s="1"/>
  <c r="BF11" i="7"/>
  <c r="AM4" i="3" s="1"/>
  <c r="K4" i="3"/>
  <c r="AI4" i="3"/>
  <c r="K5" i="3"/>
  <c r="AI5" i="3"/>
  <c r="K6" i="3"/>
  <c r="AI6" i="3"/>
  <c r="K7" i="3"/>
  <c r="AI7" i="3"/>
  <c r="K8" i="3"/>
  <c r="AI8" i="3"/>
  <c r="K9" i="3"/>
  <c r="AI9" i="3"/>
  <c r="K10" i="3"/>
  <c r="AI10" i="3"/>
  <c r="K11" i="3"/>
  <c r="AI11" i="3"/>
  <c r="K12" i="3"/>
  <c r="AI12" i="3"/>
  <c r="K13" i="3"/>
  <c r="AI13" i="3"/>
  <c r="K14" i="3"/>
  <c r="AI14" i="3"/>
  <c r="K15" i="3"/>
  <c r="AI15" i="3"/>
  <c r="K16" i="3"/>
  <c r="AI16" i="3"/>
  <c r="K17" i="3"/>
  <c r="AI17" i="3"/>
  <c r="K18" i="3"/>
  <c r="AI18" i="3"/>
  <c r="K19" i="3"/>
  <c r="AI19" i="3"/>
  <c r="K20" i="3"/>
  <c r="AI20" i="3"/>
  <c r="K21" i="3"/>
  <c r="AI21" i="3"/>
  <c r="K22" i="3"/>
  <c r="AI22" i="3"/>
  <c r="K23" i="3"/>
  <c r="AI23" i="3"/>
  <c r="K24" i="3"/>
  <c r="AI24" i="3"/>
  <c r="K25" i="3"/>
  <c r="AI25" i="3"/>
  <c r="K26" i="3"/>
  <c r="AI26" i="3"/>
  <c r="K27" i="3"/>
  <c r="AI27" i="3"/>
  <c r="K28" i="3"/>
  <c r="AI28" i="3"/>
  <c r="K29" i="3"/>
  <c r="AI29" i="3"/>
  <c r="K30" i="3"/>
  <c r="AI30" i="3"/>
  <c r="K31" i="3"/>
  <c r="AI31" i="3"/>
  <c r="K32" i="3"/>
  <c r="AI32" i="3"/>
  <c r="K33" i="3"/>
  <c r="AI33" i="3"/>
  <c r="K34" i="3"/>
  <c r="AI34" i="3"/>
  <c r="K35" i="3"/>
  <c r="AI35" i="3"/>
  <c r="K36" i="3"/>
  <c r="AI36" i="3"/>
  <c r="K37" i="3"/>
  <c r="AI37" i="3"/>
  <c r="K38" i="3"/>
  <c r="AI38" i="3"/>
  <c r="K39" i="3"/>
  <c r="AI39" i="3"/>
  <c r="K40" i="3"/>
  <c r="AI40" i="3"/>
  <c r="K41" i="3"/>
  <c r="AI41" i="3"/>
  <c r="K42" i="3"/>
  <c r="AI42" i="3"/>
  <c r="K43" i="3"/>
  <c r="AI43" i="3"/>
  <c r="K44" i="3"/>
  <c r="AI44" i="3"/>
  <c r="K45" i="3"/>
  <c r="AI45" i="3"/>
  <c r="K46" i="3"/>
  <c r="AI46" i="3"/>
  <c r="K47" i="3"/>
  <c r="AI47" i="3"/>
  <c r="K48" i="3"/>
  <c r="AI48" i="3"/>
  <c r="K49" i="3"/>
  <c r="AI49" i="3"/>
  <c r="K50" i="3"/>
  <c r="AI50" i="3"/>
  <c r="K51" i="3"/>
  <c r="AI51" i="3"/>
  <c r="K52" i="3"/>
  <c r="AI52" i="3"/>
  <c r="K53" i="3"/>
  <c r="AI53" i="3"/>
  <c r="K54" i="3"/>
  <c r="AI54" i="3"/>
  <c r="K55" i="3"/>
  <c r="AI55" i="3"/>
  <c r="K56" i="3"/>
  <c r="AI56" i="3"/>
  <c r="K57" i="3"/>
  <c r="AI57" i="3"/>
  <c r="K58" i="3"/>
  <c r="AI58" i="3"/>
  <c r="K59" i="3"/>
  <c r="AI59" i="3"/>
  <c r="K60" i="3"/>
  <c r="AI60" i="3"/>
  <c r="K61" i="3"/>
  <c r="AI61" i="3"/>
  <c r="K62" i="3"/>
  <c r="AI62" i="3"/>
  <c r="K63" i="3"/>
  <c r="AI63" i="3"/>
  <c r="K64" i="3"/>
  <c r="AI64" i="3"/>
  <c r="K65" i="3"/>
  <c r="AI65" i="3"/>
  <c r="K66" i="3"/>
  <c r="AI66" i="3"/>
  <c r="K67" i="3"/>
  <c r="AI67" i="3"/>
  <c r="K68" i="3"/>
  <c r="AI68" i="3"/>
  <c r="K69" i="3"/>
  <c r="AI69" i="3"/>
  <c r="K70" i="3"/>
  <c r="AI70" i="3"/>
  <c r="K71" i="3"/>
  <c r="AI71" i="3"/>
  <c r="K72" i="3"/>
  <c r="AI72" i="3"/>
  <c r="K73" i="3"/>
  <c r="AI73" i="3"/>
  <c r="K74" i="3"/>
  <c r="AI74" i="3"/>
  <c r="K75" i="3"/>
  <c r="AI75" i="3"/>
  <c r="K76" i="3"/>
  <c r="AI76" i="3"/>
  <c r="K77" i="3"/>
  <c r="AI77" i="3"/>
  <c r="K78" i="3"/>
  <c r="AI78" i="3"/>
  <c r="K79" i="3"/>
  <c r="AI79" i="3"/>
  <c r="K80" i="3"/>
  <c r="AI80" i="3"/>
  <c r="K81" i="3"/>
  <c r="AI81" i="3"/>
  <c r="K82" i="3"/>
  <c r="AI82" i="3"/>
  <c r="K83" i="3"/>
  <c r="AI83" i="3"/>
  <c r="K84" i="3"/>
  <c r="AI84" i="3"/>
  <c r="K85" i="3"/>
  <c r="AI85" i="3"/>
  <c r="K86" i="3"/>
  <c r="AI86" i="3"/>
  <c r="K87" i="3"/>
  <c r="AI87" i="3"/>
  <c r="K88" i="3"/>
  <c r="AI88" i="3"/>
  <c r="K89" i="3"/>
  <c r="AI89" i="3"/>
  <c r="K90" i="3"/>
  <c r="AI90" i="3"/>
  <c r="K91" i="3"/>
  <c r="AI91" i="3"/>
  <c r="K92" i="3"/>
  <c r="AI92" i="3"/>
  <c r="K93" i="3"/>
  <c r="AI93" i="3"/>
  <c r="K94" i="3"/>
  <c r="AI94" i="3"/>
  <c r="K95" i="3"/>
  <c r="AI95" i="3"/>
  <c r="K96" i="3"/>
  <c r="AI96" i="3"/>
  <c r="K97" i="3"/>
  <c r="AI97" i="3"/>
  <c r="K98" i="3"/>
  <c r="AI98" i="3"/>
  <c r="K99" i="3"/>
  <c r="AI99" i="3"/>
  <c r="K100" i="3"/>
  <c r="AI100" i="3"/>
  <c r="K101" i="3"/>
  <c r="AI101" i="3"/>
  <c r="K102" i="3"/>
  <c r="AI102" i="3"/>
  <c r="K103" i="3"/>
  <c r="AI103" i="3"/>
  <c r="K104" i="3"/>
  <c r="AI104" i="3"/>
  <c r="K105" i="3"/>
  <c r="AI105" i="3"/>
  <c r="K106" i="3"/>
  <c r="AI106" i="3"/>
  <c r="K107" i="3"/>
  <c r="AI107" i="3"/>
  <c r="K108" i="3"/>
  <c r="AI108" i="3"/>
  <c r="K109" i="3"/>
  <c r="AI109" i="3"/>
  <c r="K110" i="3"/>
  <c r="AI110" i="3"/>
  <c r="K111" i="3"/>
  <c r="AI111" i="3"/>
  <c r="K112" i="3"/>
  <c r="AI112" i="3"/>
  <c r="K113" i="3"/>
  <c r="AI113" i="3"/>
  <c r="K114" i="3"/>
  <c r="AI114" i="3"/>
  <c r="K115" i="3"/>
  <c r="AI115" i="3"/>
  <c r="K116" i="3"/>
  <c r="AI116" i="3"/>
  <c r="K117" i="3"/>
  <c r="AI117" i="3"/>
  <c r="K118" i="3"/>
  <c r="AI118" i="3"/>
  <c r="K119" i="3"/>
  <c r="AI119" i="3"/>
  <c r="K120" i="3"/>
  <c r="AI120" i="3"/>
  <c r="K121" i="3"/>
  <c r="AI121" i="3"/>
  <c r="K122" i="3"/>
  <c r="AI122" i="3"/>
  <c r="K123" i="3"/>
  <c r="AI123" i="3"/>
  <c r="K124" i="3"/>
  <c r="AI124" i="3"/>
  <c r="K125" i="3"/>
  <c r="AI125" i="3"/>
  <c r="K126" i="3"/>
  <c r="AI126" i="3"/>
  <c r="K127" i="3"/>
  <c r="AI127" i="3"/>
  <c r="K128" i="3"/>
  <c r="AI128" i="3"/>
  <c r="K129" i="3"/>
  <c r="AI129" i="3"/>
  <c r="K130" i="3"/>
  <c r="AI130" i="3"/>
  <c r="K131" i="3"/>
  <c r="AI131" i="3"/>
  <c r="K132" i="3"/>
  <c r="AI132" i="3"/>
  <c r="K133" i="3"/>
  <c r="AI133" i="3"/>
  <c r="K134" i="3"/>
  <c r="AI134" i="3"/>
  <c r="K135" i="3"/>
  <c r="AI135" i="3"/>
  <c r="K136" i="3"/>
  <c r="AI136" i="3"/>
  <c r="K137" i="3"/>
  <c r="AI137" i="3"/>
  <c r="K138" i="3"/>
  <c r="AI138" i="3"/>
  <c r="K139" i="3"/>
  <c r="AI139" i="3"/>
  <c r="K140" i="3"/>
  <c r="AI140" i="3"/>
  <c r="K141" i="3"/>
  <c r="AI141" i="3"/>
  <c r="K142" i="3"/>
  <c r="AI142" i="3"/>
  <c r="K143" i="3"/>
  <c r="AI143" i="3"/>
  <c r="K144" i="3"/>
  <c r="AI144" i="3"/>
  <c r="K145" i="3"/>
  <c r="AI145" i="3"/>
  <c r="K146" i="3"/>
  <c r="AI146" i="3"/>
  <c r="K147" i="3"/>
  <c r="AI147" i="3"/>
  <c r="K148" i="3"/>
  <c r="AI148" i="3"/>
  <c r="K149" i="3"/>
  <c r="AI149" i="3"/>
  <c r="K150" i="3"/>
  <c r="AI150" i="3"/>
  <c r="K151" i="3"/>
  <c r="AI151" i="3"/>
  <c r="K152" i="3"/>
  <c r="AI152" i="3"/>
  <c r="K153" i="3"/>
  <c r="AI153" i="3"/>
  <c r="K154" i="3"/>
  <c r="AI154" i="3"/>
  <c r="K155" i="3"/>
  <c r="AI155" i="3"/>
  <c r="K156" i="3"/>
  <c r="AI156" i="3"/>
  <c r="K157" i="3"/>
  <c r="AI157" i="3"/>
  <c r="K158" i="3"/>
  <c r="AI158" i="3"/>
  <c r="K159" i="3"/>
  <c r="AI159" i="3"/>
  <c r="I3" i="3"/>
  <c r="J3" i="3"/>
  <c r="L6" i="7"/>
  <c r="AG146" i="3"/>
  <c r="AF5" i="3"/>
  <c r="AF6" i="3"/>
  <c r="AF7" i="3"/>
  <c r="AF8" i="3"/>
  <c r="AF9" i="3"/>
  <c r="AF10" i="3"/>
  <c r="AF11" i="3"/>
  <c r="AF12" i="3"/>
  <c r="AF13" i="3"/>
  <c r="AF14" i="3"/>
  <c r="AF15" i="3"/>
  <c r="AF16" i="3"/>
  <c r="AF17" i="3"/>
  <c r="AF18" i="3"/>
  <c r="AF19" i="3"/>
  <c r="AF20" i="3"/>
  <c r="AF21" i="3"/>
  <c r="AF22" i="3"/>
  <c r="AF23" i="3"/>
  <c r="AF24" i="3"/>
  <c r="AF25" i="3"/>
  <c r="AF26" i="3"/>
  <c r="AF27" i="3"/>
  <c r="AF28" i="3"/>
  <c r="AF29" i="3"/>
  <c r="AF30" i="3"/>
  <c r="AF31" i="3"/>
  <c r="AF32" i="3"/>
  <c r="AF33" i="3"/>
  <c r="AF34" i="3"/>
  <c r="AF35" i="3"/>
  <c r="AF36" i="3"/>
  <c r="AF37" i="3"/>
  <c r="AF38" i="3"/>
  <c r="AF39" i="3"/>
  <c r="AF40" i="3"/>
  <c r="AF41" i="3"/>
  <c r="AF42" i="3"/>
  <c r="AF43" i="3"/>
  <c r="AF44" i="3"/>
  <c r="AF45" i="3"/>
  <c r="AF46" i="3"/>
  <c r="AF47" i="3"/>
  <c r="AF48" i="3"/>
  <c r="AF49" i="3"/>
  <c r="AF50" i="3"/>
  <c r="AF51" i="3"/>
  <c r="AF52" i="3"/>
  <c r="AF53" i="3"/>
  <c r="AF54" i="3"/>
  <c r="AF55" i="3"/>
  <c r="AF56" i="3"/>
  <c r="AF57" i="3"/>
  <c r="AF58" i="3"/>
  <c r="AF59" i="3"/>
  <c r="AF60" i="3"/>
  <c r="AF61" i="3"/>
  <c r="AF62" i="3"/>
  <c r="AF63" i="3"/>
  <c r="AF64" i="3"/>
  <c r="AF65" i="3"/>
  <c r="AF66" i="3"/>
  <c r="AF67" i="3"/>
  <c r="AF68" i="3"/>
  <c r="AF69" i="3"/>
  <c r="AF70" i="3"/>
  <c r="AF71" i="3"/>
  <c r="AF72" i="3"/>
  <c r="AF73" i="3"/>
  <c r="AF74" i="3"/>
  <c r="AF75" i="3"/>
  <c r="AF76" i="3"/>
  <c r="AF77" i="3"/>
  <c r="AF78" i="3"/>
  <c r="AF79" i="3"/>
  <c r="AF80" i="3"/>
  <c r="AF81" i="3"/>
  <c r="AF82" i="3"/>
  <c r="AF83" i="3"/>
  <c r="AF84" i="3"/>
  <c r="AF85" i="3"/>
  <c r="AF86" i="3"/>
  <c r="AF87" i="3"/>
  <c r="AF88" i="3"/>
  <c r="AF89" i="3"/>
  <c r="AF90" i="3"/>
  <c r="AF91" i="3"/>
  <c r="AF92" i="3"/>
  <c r="AF93" i="3"/>
  <c r="AF94" i="3"/>
  <c r="AF95" i="3"/>
  <c r="AF96" i="3"/>
  <c r="AF97" i="3"/>
  <c r="AF98" i="3"/>
  <c r="AF99" i="3"/>
  <c r="AF100" i="3"/>
  <c r="AF101" i="3"/>
  <c r="AF102" i="3"/>
  <c r="AF103" i="3"/>
  <c r="AF104" i="3"/>
  <c r="AF105" i="3"/>
  <c r="AF106" i="3"/>
  <c r="AF107" i="3"/>
  <c r="AF108" i="3"/>
  <c r="AF109" i="3"/>
  <c r="AF110" i="3"/>
  <c r="AF111" i="3"/>
  <c r="AF112" i="3"/>
  <c r="AF113" i="3"/>
  <c r="AF114" i="3"/>
  <c r="AF115" i="3"/>
  <c r="AF116" i="3"/>
  <c r="AF117" i="3"/>
  <c r="AF118" i="3"/>
  <c r="AF119" i="3"/>
  <c r="AF120" i="3"/>
  <c r="AF121" i="3"/>
  <c r="AF122" i="3"/>
  <c r="AF123" i="3"/>
  <c r="AF124" i="3"/>
  <c r="AF125" i="3"/>
  <c r="AF126" i="3"/>
  <c r="AF127" i="3"/>
  <c r="AF128" i="3"/>
  <c r="AF129" i="3"/>
  <c r="AF130" i="3"/>
  <c r="AF131" i="3"/>
  <c r="AF132" i="3"/>
  <c r="AF133" i="3"/>
  <c r="AF134" i="3"/>
  <c r="AF135" i="3"/>
  <c r="AF136" i="3"/>
  <c r="AF137" i="3"/>
  <c r="AF138" i="3"/>
  <c r="AF139" i="3"/>
  <c r="AF140" i="3"/>
  <c r="AF141" i="3"/>
  <c r="AF142" i="3"/>
  <c r="AF143" i="3"/>
  <c r="AF144" i="3"/>
  <c r="AF145" i="3"/>
  <c r="AF146" i="3"/>
  <c r="AG5" i="3"/>
  <c r="AG6" i="3"/>
  <c r="AG7" i="3"/>
  <c r="AG8" i="3"/>
  <c r="AG9" i="3"/>
  <c r="AG10" i="3"/>
  <c r="AG11" i="3"/>
  <c r="AG12" i="3"/>
  <c r="AG13" i="3"/>
  <c r="AG14" i="3"/>
  <c r="AG15" i="3"/>
  <c r="AG16" i="3"/>
  <c r="AG17" i="3"/>
  <c r="AG18" i="3"/>
  <c r="AG19" i="3"/>
  <c r="AG20" i="3"/>
  <c r="AG21" i="3"/>
  <c r="AG22" i="3"/>
  <c r="AG23" i="3"/>
  <c r="AG24" i="3"/>
  <c r="AG25" i="3"/>
  <c r="AG26" i="3"/>
  <c r="AG27" i="3"/>
  <c r="AG28" i="3"/>
  <c r="AG29" i="3"/>
  <c r="AG30" i="3"/>
  <c r="AG31" i="3"/>
  <c r="AG32" i="3"/>
  <c r="AG33" i="3"/>
  <c r="AG34" i="3"/>
  <c r="AG35" i="3"/>
  <c r="AG36" i="3"/>
  <c r="AG37" i="3"/>
  <c r="AG38" i="3"/>
  <c r="AG39" i="3"/>
  <c r="AG40" i="3"/>
  <c r="AG41" i="3"/>
  <c r="AG42" i="3"/>
  <c r="AG43" i="3"/>
  <c r="AG44" i="3"/>
  <c r="AG45" i="3"/>
  <c r="AG46" i="3"/>
  <c r="AG47" i="3"/>
  <c r="AG48" i="3"/>
  <c r="AG49" i="3"/>
  <c r="AG50" i="3"/>
  <c r="AG51" i="3"/>
  <c r="AG52" i="3"/>
  <c r="AG53" i="3"/>
  <c r="AG54" i="3"/>
  <c r="AG55" i="3"/>
  <c r="AG56" i="3"/>
  <c r="AG57" i="3"/>
  <c r="AG58" i="3"/>
  <c r="AG59" i="3"/>
  <c r="AG60" i="3"/>
  <c r="AG61" i="3"/>
  <c r="AG62" i="3"/>
  <c r="AG63" i="3"/>
  <c r="AG64" i="3"/>
  <c r="AG65" i="3"/>
  <c r="AG66" i="3"/>
  <c r="AG67" i="3"/>
  <c r="AG68" i="3"/>
  <c r="AG69" i="3"/>
  <c r="AG70" i="3"/>
  <c r="AG71" i="3"/>
  <c r="AG72" i="3"/>
  <c r="AG73" i="3"/>
  <c r="AG74" i="3"/>
  <c r="AG75" i="3"/>
  <c r="AG76" i="3"/>
  <c r="AG77" i="3"/>
  <c r="AG78" i="3"/>
  <c r="AG79" i="3"/>
  <c r="AG80" i="3"/>
  <c r="AG81" i="3"/>
  <c r="AG82" i="3"/>
  <c r="AG83" i="3"/>
  <c r="AG84" i="3"/>
  <c r="AG85" i="3"/>
  <c r="AG86" i="3"/>
  <c r="AG87" i="3"/>
  <c r="AG88" i="3"/>
  <c r="AG89" i="3"/>
  <c r="AG90" i="3"/>
  <c r="AG91" i="3"/>
  <c r="AG92" i="3"/>
  <c r="AG93" i="3"/>
  <c r="AG94" i="3"/>
  <c r="AG95" i="3"/>
  <c r="AG96" i="3"/>
  <c r="AG97" i="3"/>
  <c r="AG98" i="3"/>
  <c r="AG99" i="3"/>
  <c r="AG100" i="3"/>
  <c r="AG101" i="3"/>
  <c r="AG102" i="3"/>
  <c r="AG103" i="3"/>
  <c r="AG104" i="3"/>
  <c r="AG105" i="3"/>
  <c r="AG106" i="3"/>
  <c r="AG107" i="3"/>
  <c r="AG108" i="3"/>
  <c r="AG109" i="3"/>
  <c r="AG110" i="3"/>
  <c r="AG111" i="3"/>
  <c r="AG112" i="3"/>
  <c r="AG113" i="3"/>
  <c r="AG114" i="3"/>
  <c r="AG115" i="3"/>
  <c r="AG116" i="3"/>
  <c r="AG117" i="3"/>
  <c r="AG118" i="3"/>
  <c r="AG119" i="3"/>
  <c r="AG120" i="3"/>
  <c r="AG121" i="3"/>
  <c r="AG122" i="3"/>
  <c r="AG123" i="3"/>
  <c r="AG124" i="3"/>
  <c r="AG125" i="3"/>
  <c r="AG126" i="3"/>
  <c r="AG127" i="3"/>
  <c r="AG128" i="3"/>
  <c r="AG129" i="3"/>
  <c r="AG130" i="3"/>
  <c r="AG131" i="3"/>
  <c r="AG132" i="3"/>
  <c r="AG133" i="3"/>
  <c r="AG134" i="3"/>
  <c r="AG135" i="3"/>
  <c r="AG136" i="3"/>
  <c r="AG137" i="3"/>
  <c r="AG138" i="3"/>
  <c r="AG139" i="3"/>
  <c r="AG140" i="3"/>
  <c r="AG141" i="3"/>
  <c r="AG142" i="3"/>
  <c r="AG143" i="3"/>
  <c r="AG144" i="3"/>
  <c r="AG145" i="3"/>
  <c r="AG4" i="3"/>
  <c r="O6" i="7" l="1"/>
  <c r="M6" i="7"/>
  <c r="J6" i="7"/>
  <c r="H6" i="7"/>
  <c r="F6" i="7"/>
  <c r="C6" i="7"/>
  <c r="B6" i="7"/>
  <c r="L6" i="1"/>
  <c r="R125" i="2"/>
  <c r="P6" i="2"/>
  <c r="R6" i="2" s="1"/>
  <c r="P7" i="2"/>
  <c r="R7" i="2" s="1"/>
  <c r="P8" i="2"/>
  <c r="R8" i="2" s="1"/>
  <c r="P9" i="2"/>
  <c r="R9" i="2" s="1"/>
  <c r="P10" i="2"/>
  <c r="R10" i="2" s="1"/>
  <c r="P11" i="2"/>
  <c r="R11" i="2" s="1"/>
  <c r="P12" i="2"/>
  <c r="R12" i="2" s="1"/>
  <c r="P13" i="2"/>
  <c r="R13" i="2" s="1"/>
  <c r="P14" i="2"/>
  <c r="R14" i="2" s="1"/>
  <c r="P15" i="2"/>
  <c r="R15" i="2" s="1"/>
  <c r="P16" i="2"/>
  <c r="R16" i="2" s="1"/>
  <c r="P17" i="2"/>
  <c r="R17" i="2" s="1"/>
  <c r="P18" i="2"/>
  <c r="R18" i="2" s="1"/>
  <c r="P19" i="2"/>
  <c r="R19" i="2" s="1"/>
  <c r="P20" i="2"/>
  <c r="R20" i="2" s="1"/>
  <c r="P21" i="2"/>
  <c r="R21" i="2" s="1"/>
  <c r="P22" i="2"/>
  <c r="R22" i="2" s="1"/>
  <c r="P23" i="2"/>
  <c r="R23" i="2" s="1"/>
  <c r="P24" i="2"/>
  <c r="R24" i="2" s="1"/>
  <c r="P25" i="2"/>
  <c r="R25" i="2" s="1"/>
  <c r="P26" i="2"/>
  <c r="R26" i="2" s="1"/>
  <c r="P27" i="2"/>
  <c r="R27" i="2" s="1"/>
  <c r="P28" i="2"/>
  <c r="R28" i="2" s="1"/>
  <c r="P29" i="2"/>
  <c r="R29" i="2" s="1"/>
  <c r="P30" i="2"/>
  <c r="R30" i="2" s="1"/>
  <c r="P31" i="2"/>
  <c r="R31" i="2" s="1"/>
  <c r="P32" i="2"/>
  <c r="R32" i="2" s="1"/>
  <c r="P33" i="2"/>
  <c r="R33" i="2" s="1"/>
  <c r="P34" i="2"/>
  <c r="R34" i="2" s="1"/>
  <c r="P35" i="2"/>
  <c r="R35" i="2" s="1"/>
  <c r="P36" i="2"/>
  <c r="R36" i="2" s="1"/>
  <c r="P37" i="2"/>
  <c r="R37" i="2" s="1"/>
  <c r="P38" i="2"/>
  <c r="R38" i="2" s="1"/>
  <c r="P39" i="2"/>
  <c r="R39" i="2" s="1"/>
  <c r="P40" i="2"/>
  <c r="R40" i="2" s="1"/>
  <c r="P41" i="2"/>
  <c r="R41" i="2" s="1"/>
  <c r="P42" i="2"/>
  <c r="R42" i="2" s="1"/>
  <c r="P43" i="2"/>
  <c r="R43" i="2" s="1"/>
  <c r="P44" i="2"/>
  <c r="R44" i="2" s="1"/>
  <c r="P45" i="2"/>
  <c r="R45" i="2" s="1"/>
  <c r="P46" i="2"/>
  <c r="R46" i="2" s="1"/>
  <c r="P47" i="2"/>
  <c r="R47" i="2" s="1"/>
  <c r="P48" i="2"/>
  <c r="R48" i="2" s="1"/>
  <c r="P49" i="2"/>
  <c r="R49" i="2" s="1"/>
  <c r="P50" i="2"/>
  <c r="R50" i="2" s="1"/>
  <c r="P51" i="2"/>
  <c r="R51" i="2" s="1"/>
  <c r="P52" i="2"/>
  <c r="R52" i="2" s="1"/>
  <c r="P53" i="2"/>
  <c r="R53" i="2" s="1"/>
  <c r="P54" i="2"/>
  <c r="R54" i="2" s="1"/>
  <c r="P55" i="2"/>
  <c r="R55" i="2" s="1"/>
  <c r="P56" i="2"/>
  <c r="R56" i="2" s="1"/>
  <c r="P57" i="2"/>
  <c r="R57" i="2" s="1"/>
  <c r="P58" i="2"/>
  <c r="R58" i="2" s="1"/>
  <c r="P59" i="2"/>
  <c r="R59" i="2" s="1"/>
  <c r="P60" i="2"/>
  <c r="R60" i="2" s="1"/>
  <c r="P61" i="2"/>
  <c r="R61" i="2" s="1"/>
  <c r="P62" i="2"/>
  <c r="R62" i="2" s="1"/>
  <c r="P63" i="2"/>
  <c r="R63" i="2" s="1"/>
  <c r="P64" i="2"/>
  <c r="R64" i="2" s="1"/>
  <c r="P65" i="2"/>
  <c r="R65" i="2" s="1"/>
  <c r="P66" i="2"/>
  <c r="R66" i="2" s="1"/>
  <c r="P67" i="2"/>
  <c r="R67" i="2" s="1"/>
  <c r="P68" i="2"/>
  <c r="R68" i="2" s="1"/>
  <c r="P69" i="2"/>
  <c r="R69" i="2" s="1"/>
  <c r="P70" i="2"/>
  <c r="R70" i="2" s="1"/>
  <c r="P71" i="2"/>
  <c r="R71" i="2" s="1"/>
  <c r="P72" i="2"/>
  <c r="R72" i="2" s="1"/>
  <c r="P73" i="2"/>
  <c r="R73" i="2" s="1"/>
  <c r="P74" i="2"/>
  <c r="R74" i="2" s="1"/>
  <c r="P75" i="2"/>
  <c r="R75" i="2" s="1"/>
  <c r="P76" i="2"/>
  <c r="R76" i="2" s="1"/>
  <c r="P77" i="2"/>
  <c r="R77" i="2" s="1"/>
  <c r="P78" i="2"/>
  <c r="R78" i="2" s="1"/>
  <c r="P79" i="2"/>
  <c r="R79" i="2" s="1"/>
  <c r="P80" i="2"/>
  <c r="R80" i="2" s="1"/>
  <c r="P81" i="2"/>
  <c r="R81" i="2" s="1"/>
  <c r="P82" i="2"/>
  <c r="R82" i="2" s="1"/>
  <c r="P83" i="2"/>
  <c r="R83" i="2" s="1"/>
  <c r="P84" i="2"/>
  <c r="R84" i="2" s="1"/>
  <c r="P85" i="2"/>
  <c r="R85" i="2" s="1"/>
  <c r="P86" i="2"/>
  <c r="R86" i="2" s="1"/>
  <c r="P87" i="2"/>
  <c r="R87" i="2" s="1"/>
  <c r="P88" i="2"/>
  <c r="R88" i="2" s="1"/>
  <c r="P89" i="2"/>
  <c r="R89" i="2" s="1"/>
  <c r="P90" i="2"/>
  <c r="R90" i="2" s="1"/>
  <c r="P91" i="2"/>
  <c r="R91" i="2" s="1"/>
  <c r="P92" i="2"/>
  <c r="R92" i="2" s="1"/>
  <c r="P93" i="2"/>
  <c r="R93" i="2" s="1"/>
  <c r="P94" i="2"/>
  <c r="R94" i="2" s="1"/>
  <c r="P95" i="2"/>
  <c r="R95" i="2" s="1"/>
  <c r="P96" i="2"/>
  <c r="R96" i="2" s="1"/>
  <c r="P97" i="2"/>
  <c r="R97" i="2" s="1"/>
  <c r="P98" i="2"/>
  <c r="R98" i="2" s="1"/>
  <c r="P99" i="2"/>
  <c r="R99" i="2" s="1"/>
  <c r="P100" i="2"/>
  <c r="R100" i="2" s="1"/>
  <c r="P101" i="2"/>
  <c r="R101" i="2" s="1"/>
  <c r="P102" i="2"/>
  <c r="R102" i="2" s="1"/>
  <c r="P103" i="2"/>
  <c r="R103" i="2" s="1"/>
  <c r="P104" i="2"/>
  <c r="R104" i="2" s="1"/>
  <c r="P105" i="2"/>
  <c r="R105" i="2" s="1"/>
  <c r="P106" i="2"/>
  <c r="R106" i="2" s="1"/>
  <c r="P107" i="2"/>
  <c r="R107" i="2" s="1"/>
  <c r="P108" i="2"/>
  <c r="R108" i="2" s="1"/>
  <c r="P109" i="2"/>
  <c r="R109" i="2" s="1"/>
  <c r="P110" i="2"/>
  <c r="R110" i="2" s="1"/>
  <c r="P111" i="2"/>
  <c r="R111" i="2" s="1"/>
  <c r="P112" i="2"/>
  <c r="R112" i="2" s="1"/>
  <c r="P113" i="2"/>
  <c r="R113" i="2" s="1"/>
  <c r="P114" i="2"/>
  <c r="R114" i="2" s="1"/>
  <c r="P115" i="2"/>
  <c r="R115" i="2" s="1"/>
  <c r="P116" i="2"/>
  <c r="R116" i="2" s="1"/>
  <c r="P117" i="2"/>
  <c r="R117" i="2" s="1"/>
  <c r="P118" i="2"/>
  <c r="R118" i="2" s="1"/>
  <c r="P119" i="2"/>
  <c r="R119" i="2" s="1"/>
  <c r="P120" i="2"/>
  <c r="R120" i="2" s="1"/>
  <c r="P121" i="2"/>
  <c r="R121" i="2" s="1"/>
  <c r="P122" i="2"/>
  <c r="R122" i="2" s="1"/>
  <c r="P123" i="2"/>
  <c r="R123" i="2" s="1"/>
  <c r="P124" i="2"/>
  <c r="R124" i="2" s="1"/>
  <c r="P125" i="2"/>
  <c r="P126" i="2"/>
  <c r="R126" i="2" s="1"/>
  <c r="P127" i="2"/>
  <c r="R127" i="2" s="1"/>
  <c r="P128" i="2"/>
  <c r="R128" i="2" s="1"/>
  <c r="P129" i="2"/>
  <c r="R129" i="2" s="1"/>
  <c r="P130" i="2"/>
  <c r="R130" i="2" s="1"/>
  <c r="P131" i="2"/>
  <c r="R131" i="2" s="1"/>
  <c r="P132" i="2"/>
  <c r="R132" i="2" s="1"/>
  <c r="P133" i="2"/>
  <c r="R133" i="2" s="1"/>
  <c r="P134" i="2"/>
  <c r="R134" i="2" s="1"/>
  <c r="P135" i="2"/>
  <c r="R135" i="2" s="1"/>
  <c r="P136" i="2"/>
  <c r="R136" i="2" s="1"/>
  <c r="P137" i="2"/>
  <c r="R137" i="2" s="1"/>
  <c r="P138" i="2"/>
  <c r="R138" i="2" s="1"/>
  <c r="P139" i="2"/>
  <c r="R139" i="2" s="1"/>
  <c r="P140" i="2"/>
  <c r="R140" i="2" s="1"/>
  <c r="P141" i="2"/>
  <c r="R141" i="2" s="1"/>
  <c r="P142" i="2"/>
  <c r="R142" i="2" s="1"/>
  <c r="P143" i="2"/>
  <c r="R143" i="2" s="1"/>
  <c r="P144" i="2"/>
  <c r="R144" i="2" s="1"/>
  <c r="P145" i="2"/>
  <c r="R145" i="2" s="1"/>
  <c r="P146" i="2"/>
  <c r="R146" i="2" s="1"/>
  <c r="P147" i="2"/>
  <c r="R147" i="2" s="1"/>
  <c r="P148" i="2"/>
  <c r="R148" i="2" s="1"/>
  <c r="P149" i="2"/>
  <c r="R149" i="2" s="1"/>
  <c r="P150" i="2"/>
  <c r="R150" i="2" s="1"/>
  <c r="P151" i="2"/>
  <c r="R151" i="2" s="1"/>
  <c r="P152" i="2"/>
  <c r="R152" i="2" s="1"/>
  <c r="P153" i="2"/>
  <c r="R153" i="2" s="1"/>
  <c r="P154" i="2"/>
  <c r="R154" i="2" s="1"/>
  <c r="P155" i="2"/>
  <c r="R155" i="2" s="1"/>
  <c r="P156" i="2"/>
  <c r="R156" i="2" s="1"/>
  <c r="P157" i="2"/>
  <c r="R157" i="2" s="1"/>
  <c r="P158" i="2"/>
  <c r="R158" i="2" s="1"/>
  <c r="P159" i="2"/>
  <c r="R159" i="2" s="1"/>
  <c r="P160" i="2"/>
  <c r="R160" i="2" s="1"/>
  <c r="P161" i="2"/>
  <c r="R161" i="2" s="1"/>
  <c r="P162" i="2"/>
  <c r="R162" i="2" s="1"/>
  <c r="P163" i="2"/>
  <c r="R163" i="2" s="1"/>
  <c r="P164" i="2"/>
  <c r="R164" i="2" s="1"/>
  <c r="P165" i="2"/>
  <c r="R165" i="2" s="1"/>
  <c r="P166" i="2"/>
  <c r="R166" i="2" s="1"/>
  <c r="P167" i="2"/>
  <c r="R167" i="2" s="1"/>
  <c r="P168" i="2"/>
  <c r="R168" i="2" s="1"/>
  <c r="P169" i="2"/>
  <c r="R169" i="2" s="1"/>
  <c r="P170" i="2"/>
  <c r="R170" i="2" s="1"/>
  <c r="P171" i="2"/>
  <c r="R171" i="2" s="1"/>
  <c r="P172" i="2"/>
  <c r="R172" i="2" s="1"/>
  <c r="P173" i="2"/>
  <c r="R173" i="2" s="1"/>
  <c r="P174" i="2"/>
  <c r="R174" i="2" s="1"/>
  <c r="P175" i="2"/>
  <c r="R175" i="2" s="1"/>
  <c r="P176" i="2"/>
  <c r="R176" i="2" s="1"/>
  <c r="P177" i="2"/>
  <c r="R177" i="2" s="1"/>
  <c r="P178" i="2"/>
  <c r="R178" i="2" s="1"/>
  <c r="P179" i="2"/>
  <c r="R179" i="2" s="1"/>
  <c r="P180" i="2"/>
  <c r="R180" i="2" s="1"/>
  <c r="P181" i="2"/>
  <c r="R181" i="2" s="1"/>
  <c r="P182" i="2"/>
  <c r="R182" i="2" s="1"/>
  <c r="P183" i="2"/>
  <c r="R183" i="2" s="1"/>
  <c r="P184" i="2"/>
  <c r="R184" i="2" s="1"/>
  <c r="P185" i="2"/>
  <c r="R185" i="2" s="1"/>
  <c r="P186" i="2"/>
  <c r="R186" i="2" s="1"/>
  <c r="P187" i="2"/>
  <c r="R187" i="2" s="1"/>
  <c r="P188" i="2"/>
  <c r="R188" i="2" s="1"/>
  <c r="P189" i="2"/>
  <c r="R189" i="2" s="1"/>
  <c r="P190" i="2"/>
  <c r="R190" i="2" s="1"/>
  <c r="P191" i="2"/>
  <c r="R191" i="2" s="1"/>
  <c r="P192" i="2"/>
  <c r="R192" i="2" s="1"/>
  <c r="P193" i="2"/>
  <c r="R193" i="2" s="1"/>
  <c r="P194" i="2"/>
  <c r="R194" i="2" s="1"/>
  <c r="P195" i="2"/>
  <c r="R195" i="2" s="1"/>
  <c r="P196" i="2"/>
  <c r="R196" i="2" s="1"/>
  <c r="P197" i="2"/>
  <c r="R197" i="2" s="1"/>
  <c r="P198" i="2"/>
  <c r="R198" i="2" s="1"/>
  <c r="P199" i="2"/>
  <c r="R199" i="2" s="1"/>
  <c r="P200" i="2"/>
  <c r="R200" i="2" s="1"/>
  <c r="P201" i="2"/>
  <c r="R201" i="2" s="1"/>
  <c r="P202" i="2"/>
  <c r="R202" i="2" s="1"/>
  <c r="P203" i="2"/>
  <c r="R203" i="2" s="1"/>
  <c r="P204" i="2"/>
  <c r="R204" i="2" s="1"/>
  <c r="P205" i="2"/>
  <c r="R205" i="2" s="1"/>
  <c r="P206" i="2"/>
  <c r="R206" i="2" s="1"/>
  <c r="P207" i="2"/>
  <c r="R207" i="2" s="1"/>
  <c r="P208" i="2"/>
  <c r="R208" i="2" s="1"/>
  <c r="P209" i="2"/>
  <c r="R209" i="2" s="1"/>
  <c r="P210" i="2"/>
  <c r="R210" i="2" s="1"/>
  <c r="P211" i="2"/>
  <c r="R211" i="2" s="1"/>
  <c r="P212" i="2"/>
  <c r="R212" i="2" s="1"/>
  <c r="P213" i="2"/>
  <c r="R213" i="2" s="1"/>
  <c r="P214" i="2"/>
  <c r="R214" i="2" s="1"/>
  <c r="P215" i="2"/>
  <c r="R215" i="2" s="1"/>
  <c r="P216" i="2"/>
  <c r="R216" i="2" s="1"/>
  <c r="P217" i="2"/>
  <c r="R217" i="2" s="1"/>
  <c r="P218" i="2"/>
  <c r="R218" i="2" s="1"/>
  <c r="P219" i="2"/>
  <c r="R219" i="2" s="1"/>
  <c r="P220" i="2"/>
  <c r="R220" i="2" s="1"/>
  <c r="P221" i="2"/>
  <c r="R221" i="2" s="1"/>
  <c r="P222" i="2"/>
  <c r="R222" i="2" s="1"/>
  <c r="P223" i="2"/>
  <c r="R223" i="2" s="1"/>
  <c r="P224" i="2"/>
  <c r="R224" i="2" s="1"/>
  <c r="P225" i="2"/>
  <c r="R225" i="2" s="1"/>
  <c r="P226" i="2"/>
  <c r="R226" i="2" s="1"/>
  <c r="P227" i="2"/>
  <c r="R227" i="2" s="1"/>
  <c r="P228" i="2"/>
  <c r="R228" i="2" s="1"/>
  <c r="P229" i="2"/>
  <c r="R229" i="2" s="1"/>
  <c r="P230" i="2"/>
  <c r="R230" i="2" s="1"/>
  <c r="P231" i="2"/>
  <c r="R231" i="2" s="1"/>
  <c r="P232" i="2"/>
  <c r="R232" i="2" s="1"/>
  <c r="P233" i="2"/>
  <c r="R233" i="2" s="1"/>
  <c r="P234" i="2"/>
  <c r="R234" i="2" s="1"/>
  <c r="P235" i="2"/>
  <c r="R235" i="2" s="1"/>
  <c r="P236" i="2"/>
  <c r="R236" i="2" s="1"/>
  <c r="P237" i="2"/>
  <c r="R237" i="2" s="1"/>
  <c r="P238" i="2"/>
  <c r="R238" i="2" s="1"/>
  <c r="P239" i="2"/>
  <c r="R239" i="2" s="1"/>
  <c r="P240" i="2"/>
  <c r="R240" i="2" s="1"/>
  <c r="P241" i="2"/>
  <c r="R241" i="2" s="1"/>
  <c r="P242" i="2"/>
  <c r="R242" i="2" s="1"/>
  <c r="P243" i="2"/>
  <c r="R243" i="2" s="1"/>
  <c r="P244" i="2"/>
  <c r="R244" i="2" s="1"/>
  <c r="P245" i="2"/>
  <c r="R245" i="2" s="1"/>
  <c r="P246" i="2"/>
  <c r="R246" i="2" s="1"/>
  <c r="P247" i="2"/>
  <c r="R247" i="2" s="1"/>
  <c r="P248" i="2"/>
  <c r="R248" i="2" s="1"/>
  <c r="P249" i="2"/>
  <c r="R249" i="2" s="1"/>
  <c r="P250" i="2"/>
  <c r="R250" i="2" s="1"/>
  <c r="P251" i="2"/>
  <c r="R251" i="2" s="1"/>
  <c r="P252" i="2"/>
  <c r="R252" i="2" s="1"/>
  <c r="P253" i="2"/>
  <c r="R253" i="2" s="1"/>
  <c r="P254" i="2"/>
  <c r="R254" i="2" s="1"/>
  <c r="P255" i="2"/>
  <c r="R255" i="2" s="1"/>
  <c r="P256" i="2"/>
  <c r="R256" i="2" s="1"/>
  <c r="P257" i="2"/>
  <c r="R257" i="2" s="1"/>
  <c r="P258" i="2"/>
  <c r="R258" i="2" s="1"/>
  <c r="P259" i="2"/>
  <c r="R259" i="2" s="1"/>
  <c r="P260" i="2"/>
  <c r="R260" i="2" s="1"/>
  <c r="P261" i="2"/>
  <c r="R261" i="2" s="1"/>
  <c r="P262" i="2"/>
  <c r="R262" i="2" s="1"/>
  <c r="P263" i="2"/>
  <c r="R263" i="2" s="1"/>
  <c r="P264" i="2"/>
  <c r="R264" i="2" s="1"/>
  <c r="P265" i="2"/>
  <c r="R265" i="2" s="1"/>
  <c r="P266" i="2"/>
  <c r="R266" i="2" s="1"/>
  <c r="P267" i="2"/>
  <c r="R267" i="2" s="1"/>
  <c r="P268" i="2"/>
  <c r="R268" i="2" s="1"/>
  <c r="P269" i="2"/>
  <c r="R269" i="2" s="1"/>
  <c r="P270" i="2"/>
  <c r="R270" i="2" s="1"/>
  <c r="P271" i="2"/>
  <c r="R271" i="2" s="1"/>
  <c r="P272" i="2"/>
  <c r="R272" i="2" s="1"/>
  <c r="P273" i="2"/>
  <c r="R273" i="2" s="1"/>
  <c r="P274" i="2"/>
  <c r="R274" i="2" s="1"/>
  <c r="P275" i="2"/>
  <c r="R275" i="2" s="1"/>
  <c r="P276" i="2"/>
  <c r="R276" i="2" s="1"/>
  <c r="P277" i="2"/>
  <c r="R277" i="2" s="1"/>
  <c r="P278" i="2"/>
  <c r="R278" i="2" s="1"/>
  <c r="P279" i="2"/>
  <c r="R279" i="2" s="1"/>
  <c r="P280" i="2"/>
  <c r="R280" i="2" s="1"/>
  <c r="P281" i="2"/>
  <c r="R281" i="2" s="1"/>
  <c r="P282" i="2"/>
  <c r="R282" i="2" s="1"/>
  <c r="P283" i="2"/>
  <c r="R283" i="2" s="1"/>
  <c r="P284" i="2"/>
  <c r="R284" i="2" s="1"/>
  <c r="P285" i="2"/>
  <c r="R285" i="2" s="1"/>
  <c r="P286" i="2"/>
  <c r="R286" i="2" s="1"/>
  <c r="P287" i="2"/>
  <c r="R287" i="2" s="1"/>
  <c r="P288" i="2"/>
  <c r="R288" i="2" s="1"/>
  <c r="P289" i="2"/>
  <c r="R289" i="2" s="1"/>
  <c r="P290" i="2"/>
  <c r="R290" i="2" s="1"/>
  <c r="P291" i="2"/>
  <c r="R291" i="2" s="1"/>
  <c r="P292" i="2"/>
  <c r="R292" i="2" s="1"/>
  <c r="P293" i="2"/>
  <c r="R293" i="2" s="1"/>
  <c r="P294" i="2"/>
  <c r="R294" i="2" s="1"/>
  <c r="P295" i="2"/>
  <c r="R295" i="2" s="1"/>
  <c r="P296" i="2"/>
  <c r="R296" i="2" s="1"/>
  <c r="P297" i="2"/>
  <c r="R297" i="2" s="1"/>
  <c r="P298" i="2"/>
  <c r="R298" i="2" s="1"/>
  <c r="P299" i="2"/>
  <c r="R299" i="2" s="1"/>
  <c r="P300" i="2"/>
  <c r="R300" i="2" s="1"/>
  <c r="P301" i="2"/>
  <c r="R301" i="2" s="1"/>
  <c r="P302" i="2"/>
  <c r="R302" i="2" s="1"/>
  <c r="P303" i="2"/>
  <c r="R303" i="2" s="1"/>
  <c r="P304" i="2"/>
  <c r="R304" i="2" s="1"/>
  <c r="P305" i="2"/>
  <c r="R305" i="2" s="1"/>
  <c r="P306" i="2"/>
  <c r="R306" i="2" s="1"/>
  <c r="P307" i="2"/>
  <c r="R307" i="2" s="1"/>
  <c r="P308" i="2"/>
  <c r="R308" i="2" s="1"/>
  <c r="P309" i="2"/>
  <c r="R309" i="2" s="1"/>
  <c r="P310" i="2"/>
  <c r="R310" i="2" s="1"/>
  <c r="P311" i="2"/>
  <c r="R311" i="2" s="1"/>
  <c r="P312" i="2"/>
  <c r="R312" i="2" s="1"/>
  <c r="P313" i="2"/>
  <c r="R313" i="2" s="1"/>
  <c r="P314" i="2"/>
  <c r="R314" i="2" s="1"/>
  <c r="P315" i="2"/>
  <c r="R315" i="2" s="1"/>
  <c r="P316" i="2"/>
  <c r="R316" i="2" s="1"/>
  <c r="P317" i="2"/>
  <c r="R317" i="2" s="1"/>
  <c r="P318" i="2"/>
  <c r="R318" i="2" s="1"/>
  <c r="P319" i="2"/>
  <c r="R319" i="2" s="1"/>
  <c r="P320" i="2"/>
  <c r="R320" i="2" s="1"/>
  <c r="P321" i="2"/>
  <c r="R321" i="2" s="1"/>
  <c r="P322" i="2"/>
  <c r="R322" i="2" s="1"/>
  <c r="P323" i="2"/>
  <c r="R323" i="2" s="1"/>
  <c r="P324" i="2"/>
  <c r="R324" i="2" s="1"/>
  <c r="P325" i="2"/>
  <c r="R325" i="2" s="1"/>
  <c r="P326" i="2"/>
  <c r="R326" i="2" s="1"/>
  <c r="P327" i="2"/>
  <c r="R327" i="2" s="1"/>
  <c r="P328" i="2"/>
  <c r="R328" i="2" s="1"/>
  <c r="P329" i="2"/>
  <c r="R329" i="2" s="1"/>
  <c r="P330" i="2"/>
  <c r="R330" i="2" s="1"/>
  <c r="P331" i="2"/>
  <c r="R331" i="2" s="1"/>
  <c r="P332" i="2"/>
  <c r="R332" i="2" s="1"/>
  <c r="P333" i="2"/>
  <c r="R333" i="2" s="1"/>
  <c r="P334" i="2"/>
  <c r="R334" i="2" s="1"/>
  <c r="P335" i="2"/>
  <c r="R335" i="2" s="1"/>
  <c r="P336" i="2"/>
  <c r="R336" i="2" s="1"/>
  <c r="P337" i="2"/>
  <c r="R337" i="2" s="1"/>
  <c r="P338" i="2"/>
  <c r="R338" i="2" s="1"/>
  <c r="P339" i="2"/>
  <c r="R339" i="2" s="1"/>
  <c r="P340" i="2"/>
  <c r="R340" i="2" s="1"/>
  <c r="P341" i="2"/>
  <c r="R341" i="2" s="1"/>
  <c r="P342" i="2"/>
  <c r="R342" i="2" s="1"/>
  <c r="P343" i="2"/>
  <c r="R343" i="2" s="1"/>
  <c r="P344" i="2"/>
  <c r="R344" i="2" s="1"/>
  <c r="P345" i="2"/>
  <c r="R345" i="2" s="1"/>
  <c r="P346" i="2"/>
  <c r="R346" i="2" s="1"/>
  <c r="P347" i="2"/>
  <c r="R347" i="2" s="1"/>
  <c r="P348" i="2"/>
  <c r="R348" i="2" s="1"/>
  <c r="P349" i="2"/>
  <c r="R349" i="2" s="1"/>
  <c r="P350" i="2"/>
  <c r="R350" i="2" s="1"/>
  <c r="P351" i="2"/>
  <c r="R351" i="2" s="1"/>
  <c r="P352" i="2"/>
  <c r="R352" i="2" s="1"/>
  <c r="P353" i="2"/>
  <c r="R353" i="2" s="1"/>
  <c r="P354" i="2"/>
  <c r="R354" i="2" s="1"/>
  <c r="P355" i="2"/>
  <c r="R355" i="2" s="1"/>
  <c r="P356" i="2"/>
  <c r="R356" i="2" s="1"/>
  <c r="P357" i="2"/>
  <c r="R357" i="2" s="1"/>
  <c r="P358" i="2"/>
  <c r="R358" i="2" s="1"/>
  <c r="P359" i="2"/>
  <c r="R359" i="2" s="1"/>
  <c r="P360" i="2"/>
  <c r="R360" i="2" s="1"/>
  <c r="P361" i="2"/>
  <c r="R361" i="2" s="1"/>
  <c r="P362" i="2"/>
  <c r="R362" i="2" s="1"/>
  <c r="P363" i="2"/>
  <c r="R363" i="2" s="1"/>
  <c r="P364" i="2"/>
  <c r="R364" i="2" s="1"/>
  <c r="P365" i="2"/>
  <c r="R365" i="2" s="1"/>
  <c r="P366" i="2"/>
  <c r="R366" i="2" s="1"/>
  <c r="P367" i="2"/>
  <c r="R367" i="2" s="1"/>
  <c r="P368" i="2"/>
  <c r="R368" i="2" s="1"/>
  <c r="P369" i="2"/>
  <c r="R369" i="2" s="1"/>
  <c r="P370" i="2"/>
  <c r="R370" i="2" s="1"/>
  <c r="P371" i="2"/>
  <c r="R371" i="2" s="1"/>
  <c r="P372" i="2"/>
  <c r="R372" i="2" s="1"/>
  <c r="P373" i="2"/>
  <c r="R373" i="2" s="1"/>
  <c r="P374" i="2"/>
  <c r="R374" i="2" s="1"/>
  <c r="P375" i="2"/>
  <c r="R375" i="2" s="1"/>
  <c r="P376" i="2"/>
  <c r="R376" i="2" s="1"/>
  <c r="P377" i="2"/>
  <c r="R377" i="2" s="1"/>
  <c r="P378" i="2"/>
  <c r="R378" i="2" s="1"/>
  <c r="P379" i="2"/>
  <c r="R379" i="2" s="1"/>
  <c r="P380" i="2"/>
  <c r="R380" i="2" s="1"/>
  <c r="P381" i="2"/>
  <c r="R381" i="2" s="1"/>
  <c r="P382" i="2"/>
  <c r="R382" i="2" s="1"/>
  <c r="P383" i="2"/>
  <c r="R383" i="2" s="1"/>
  <c r="P384" i="2"/>
  <c r="R384" i="2" s="1"/>
  <c r="P385" i="2"/>
  <c r="R385" i="2" s="1"/>
  <c r="P386" i="2"/>
  <c r="R386" i="2" s="1"/>
  <c r="P387" i="2"/>
  <c r="R387" i="2" s="1"/>
  <c r="P388" i="2"/>
  <c r="R388" i="2" s="1"/>
  <c r="P389" i="2"/>
  <c r="R389" i="2" s="1"/>
  <c r="P390" i="2"/>
  <c r="R390" i="2" s="1"/>
  <c r="P391" i="2"/>
  <c r="R391" i="2" s="1"/>
  <c r="P392" i="2"/>
  <c r="R392" i="2" s="1"/>
  <c r="P393" i="2"/>
  <c r="R393" i="2" s="1"/>
  <c r="P394" i="2"/>
  <c r="R394" i="2" s="1"/>
  <c r="P395" i="2"/>
  <c r="R395" i="2" s="1"/>
  <c r="P396" i="2"/>
  <c r="R396" i="2" s="1"/>
  <c r="P397" i="2"/>
  <c r="R397" i="2" s="1"/>
  <c r="P398" i="2"/>
  <c r="R398" i="2" s="1"/>
  <c r="P399" i="2"/>
  <c r="R399" i="2" s="1"/>
  <c r="P400" i="2"/>
  <c r="R400" i="2" s="1"/>
  <c r="P401" i="2"/>
  <c r="R401" i="2" s="1"/>
  <c r="P402" i="2"/>
  <c r="R402" i="2" s="1"/>
  <c r="P403" i="2"/>
  <c r="R403" i="2" s="1"/>
  <c r="P404" i="2"/>
  <c r="R404" i="2" s="1"/>
  <c r="P405" i="2"/>
  <c r="R405" i="2" s="1"/>
  <c r="P406" i="2"/>
  <c r="R406" i="2" s="1"/>
  <c r="P407" i="2"/>
  <c r="R407" i="2" s="1"/>
  <c r="P408" i="2"/>
  <c r="R408" i="2" s="1"/>
  <c r="P409" i="2"/>
  <c r="R409" i="2" s="1"/>
  <c r="P410" i="2"/>
  <c r="R410" i="2" s="1"/>
  <c r="P411" i="2"/>
  <c r="R411" i="2" s="1"/>
  <c r="P412" i="2"/>
  <c r="R412" i="2" s="1"/>
  <c r="P413" i="2"/>
  <c r="R413" i="2" s="1"/>
  <c r="P414" i="2"/>
  <c r="R414" i="2" s="1"/>
  <c r="P415" i="2"/>
  <c r="R415" i="2" s="1"/>
  <c r="P416" i="2"/>
  <c r="R416" i="2" s="1"/>
  <c r="P417" i="2"/>
  <c r="R417" i="2" s="1"/>
  <c r="P418" i="2"/>
  <c r="R418" i="2" s="1"/>
  <c r="P419" i="2"/>
  <c r="R419" i="2" s="1"/>
  <c r="P420" i="2"/>
  <c r="R420" i="2" s="1"/>
  <c r="P421" i="2"/>
  <c r="R421" i="2" s="1"/>
  <c r="P422" i="2"/>
  <c r="R422" i="2" s="1"/>
  <c r="P423" i="2"/>
  <c r="R423" i="2" s="1"/>
  <c r="P424" i="2"/>
  <c r="R424" i="2" s="1"/>
  <c r="P425" i="2"/>
  <c r="R425" i="2" s="1"/>
  <c r="P426" i="2"/>
  <c r="R426" i="2" s="1"/>
  <c r="P427" i="2"/>
  <c r="R427" i="2" s="1"/>
  <c r="P428" i="2"/>
  <c r="R428" i="2" s="1"/>
  <c r="P429" i="2"/>
  <c r="R429" i="2" s="1"/>
  <c r="P430" i="2"/>
  <c r="R430" i="2" s="1"/>
  <c r="P431" i="2"/>
  <c r="R431" i="2" s="1"/>
  <c r="P432" i="2"/>
  <c r="R432" i="2" s="1"/>
  <c r="P433" i="2"/>
  <c r="R433" i="2" s="1"/>
  <c r="P434" i="2"/>
  <c r="R434" i="2" s="1"/>
  <c r="AC5" i="3"/>
  <c r="AC6" i="3"/>
  <c r="AC7" i="3"/>
  <c r="AC8" i="3"/>
  <c r="AC9" i="3"/>
  <c r="AC10" i="3"/>
  <c r="AC11" i="3"/>
  <c r="AC12" i="3"/>
  <c r="AC13" i="3"/>
  <c r="AC14" i="3"/>
  <c r="AC15" i="3"/>
  <c r="AC16" i="3"/>
  <c r="AC17" i="3"/>
  <c r="AC18" i="3"/>
  <c r="AC19" i="3"/>
  <c r="AC20" i="3"/>
  <c r="AC21" i="3"/>
  <c r="AC22" i="3"/>
  <c r="AC23" i="3"/>
  <c r="AC24" i="3"/>
  <c r="AC25" i="3"/>
  <c r="AC26" i="3"/>
  <c r="AC27" i="3"/>
  <c r="AC28" i="3"/>
  <c r="AC29" i="3"/>
  <c r="AC30" i="3"/>
  <c r="AC31" i="3"/>
  <c r="AC32" i="3"/>
  <c r="AC33" i="3"/>
  <c r="AC34" i="3"/>
  <c r="AC35" i="3"/>
  <c r="AC36" i="3"/>
  <c r="AC37" i="3"/>
  <c r="AC38" i="3"/>
  <c r="AC39" i="3"/>
  <c r="AC40" i="3"/>
  <c r="AC41" i="3"/>
  <c r="AC42" i="3"/>
  <c r="AC43" i="3"/>
  <c r="AC44" i="3"/>
  <c r="AC45" i="3"/>
  <c r="AC46" i="3"/>
  <c r="AC47" i="3"/>
  <c r="AC48" i="3"/>
  <c r="AC49" i="3"/>
  <c r="AC50" i="3"/>
  <c r="AC51" i="3"/>
  <c r="AC52" i="3"/>
  <c r="AC53" i="3"/>
  <c r="AC54" i="3"/>
  <c r="AC55" i="3"/>
  <c r="AC56" i="3"/>
  <c r="AC57" i="3"/>
  <c r="AC58" i="3"/>
  <c r="AC59" i="3"/>
  <c r="AC60" i="3"/>
  <c r="AC61" i="3"/>
  <c r="AC62" i="3"/>
  <c r="AC63" i="3"/>
  <c r="AC64" i="3"/>
  <c r="AC65" i="3"/>
  <c r="AC66" i="3"/>
  <c r="AC67" i="3"/>
  <c r="AC68" i="3"/>
  <c r="AC69" i="3"/>
  <c r="AC70" i="3"/>
  <c r="AC71" i="3"/>
  <c r="AC72" i="3"/>
  <c r="AC73" i="3"/>
  <c r="AC74" i="3"/>
  <c r="AC75" i="3"/>
  <c r="AC76" i="3"/>
  <c r="AC77" i="3"/>
  <c r="AC78" i="3"/>
  <c r="AC79" i="3"/>
  <c r="AC80" i="3"/>
  <c r="AC81" i="3"/>
  <c r="AC82" i="3"/>
  <c r="AC83" i="3"/>
  <c r="AC84" i="3"/>
  <c r="AC85" i="3"/>
  <c r="AC86" i="3"/>
  <c r="AC87" i="3"/>
  <c r="AC88" i="3"/>
  <c r="AC89" i="3"/>
  <c r="AC90" i="3"/>
  <c r="AC91" i="3"/>
  <c r="AC92" i="3"/>
  <c r="AC93" i="3"/>
  <c r="AC94" i="3"/>
  <c r="AC95" i="3"/>
  <c r="AC96" i="3"/>
  <c r="AC97" i="3"/>
  <c r="AC98" i="3"/>
  <c r="AC99" i="3"/>
  <c r="AC100" i="3"/>
  <c r="AC101" i="3"/>
  <c r="AC102" i="3"/>
  <c r="AC103" i="3"/>
  <c r="AC104" i="3"/>
  <c r="AC105" i="3"/>
  <c r="AC106" i="3"/>
  <c r="AC107" i="3"/>
  <c r="AC108" i="3"/>
  <c r="AC109" i="3"/>
  <c r="AC110" i="3"/>
  <c r="AC111" i="3"/>
  <c r="AC112" i="3"/>
  <c r="AC113" i="3"/>
  <c r="AC114" i="3"/>
  <c r="AC115" i="3"/>
  <c r="AC116" i="3"/>
  <c r="AC117" i="3"/>
  <c r="AC118" i="3"/>
  <c r="AC119" i="3"/>
  <c r="AC120" i="3"/>
  <c r="AC121" i="3"/>
  <c r="AC122" i="3"/>
  <c r="AC123" i="3"/>
  <c r="AC124" i="3"/>
  <c r="AC125" i="3"/>
  <c r="AC126" i="3"/>
  <c r="AC127" i="3"/>
  <c r="AC128" i="3"/>
  <c r="AC129" i="3"/>
  <c r="AC130" i="3"/>
  <c r="AC131" i="3"/>
  <c r="AC132" i="3"/>
  <c r="AC133" i="3"/>
  <c r="AC134" i="3"/>
  <c r="AC135" i="3"/>
  <c r="AC136" i="3"/>
  <c r="AC137" i="3"/>
  <c r="AC138" i="3"/>
  <c r="AC139" i="3"/>
  <c r="AC140" i="3"/>
  <c r="AC141" i="3"/>
  <c r="AC142" i="3"/>
  <c r="AC143" i="3"/>
  <c r="AC144" i="3"/>
  <c r="AC145" i="3"/>
  <c r="AC146" i="3"/>
  <c r="AC4" i="3"/>
  <c r="AC3" i="3"/>
  <c r="AF4" i="3"/>
  <c r="AE4" i="3"/>
  <c r="AD4" i="3"/>
  <c r="AH4" i="3"/>
  <c r="AB4" i="3"/>
  <c r="AA4" i="3"/>
  <c r="Z4" i="3"/>
  <c r="Y4" i="3"/>
  <c r="AJ4" i="3"/>
  <c r="W4" i="3"/>
  <c r="V4" i="3"/>
  <c r="U4" i="3"/>
  <c r="T4" i="3"/>
  <c r="S4" i="3"/>
  <c r="R4" i="3"/>
  <c r="Q4" i="3"/>
  <c r="P4" i="3"/>
  <c r="O4" i="3"/>
  <c r="N4" i="3"/>
  <c r="M4" i="3"/>
  <c r="H4" i="3"/>
  <c r="G4" i="3"/>
  <c r="F4" i="3"/>
  <c r="E4" i="3"/>
  <c r="D4" i="3"/>
  <c r="C4" i="3"/>
  <c r="C3" i="3"/>
  <c r="D3" i="3"/>
  <c r="E3" i="3"/>
  <c r="F3" i="3"/>
  <c r="G3" i="3"/>
  <c r="H3" i="3"/>
  <c r="K3" i="3"/>
  <c r="M3" i="3"/>
  <c r="N3" i="3"/>
  <c r="O3" i="3"/>
  <c r="P3" i="3"/>
  <c r="Q3" i="3"/>
  <c r="R3" i="3"/>
  <c r="S3" i="3"/>
  <c r="T3" i="3"/>
  <c r="U3" i="3"/>
  <c r="V3" i="3"/>
  <c r="W3" i="3"/>
  <c r="AJ3" i="3"/>
  <c r="Y3" i="3"/>
  <c r="Z3" i="3"/>
  <c r="AA3" i="3"/>
  <c r="AB3" i="3"/>
  <c r="AD3" i="3"/>
  <c r="AE3" i="3"/>
  <c r="AF3" i="3"/>
  <c r="B5" i="3"/>
  <c r="C5" i="3"/>
  <c r="D5" i="3"/>
  <c r="E5" i="3"/>
  <c r="F5" i="3"/>
  <c r="G5" i="3"/>
  <c r="H5" i="3"/>
  <c r="M5" i="3"/>
  <c r="N5" i="3"/>
  <c r="O5" i="3"/>
  <c r="P5" i="3"/>
  <c r="Q5" i="3"/>
  <c r="R5" i="3"/>
  <c r="S5" i="3"/>
  <c r="T5" i="3"/>
  <c r="U5" i="3"/>
  <c r="V5" i="3"/>
  <c r="W5" i="3"/>
  <c r="AJ5" i="3"/>
  <c r="Y5" i="3"/>
  <c r="Z5" i="3"/>
  <c r="AA5" i="3"/>
  <c r="AB5" i="3"/>
  <c r="AH5" i="3"/>
  <c r="AD5" i="3"/>
  <c r="AE5" i="3"/>
  <c r="B6" i="3"/>
  <c r="C6" i="3"/>
  <c r="D6" i="3"/>
  <c r="E6" i="3"/>
  <c r="F6" i="3"/>
  <c r="G6" i="3"/>
  <c r="H6" i="3"/>
  <c r="M6" i="3"/>
  <c r="N6" i="3"/>
  <c r="O6" i="3"/>
  <c r="P6" i="3"/>
  <c r="Q6" i="3"/>
  <c r="R6" i="3"/>
  <c r="S6" i="3"/>
  <c r="T6" i="3"/>
  <c r="U6" i="3"/>
  <c r="V6" i="3"/>
  <c r="W6" i="3"/>
  <c r="AJ6" i="3"/>
  <c r="Y6" i="3"/>
  <c r="Z6" i="3"/>
  <c r="AA6" i="3"/>
  <c r="AB6" i="3"/>
  <c r="AH6" i="3"/>
  <c r="AD6" i="3"/>
  <c r="AE6" i="3"/>
  <c r="B7" i="3"/>
  <c r="C7" i="3"/>
  <c r="D7" i="3"/>
  <c r="E7" i="3"/>
  <c r="F7" i="3"/>
  <c r="G7" i="3"/>
  <c r="H7" i="3"/>
  <c r="M7" i="3"/>
  <c r="N7" i="3"/>
  <c r="O7" i="3"/>
  <c r="P7" i="3"/>
  <c r="Q7" i="3"/>
  <c r="R7" i="3"/>
  <c r="S7" i="3"/>
  <c r="T7" i="3"/>
  <c r="U7" i="3"/>
  <c r="V7" i="3"/>
  <c r="W7" i="3"/>
  <c r="AJ7" i="3"/>
  <c r="Y7" i="3"/>
  <c r="Z7" i="3"/>
  <c r="AA7" i="3"/>
  <c r="AB7" i="3"/>
  <c r="AH7" i="3"/>
  <c r="AD7" i="3"/>
  <c r="AE7" i="3"/>
  <c r="B8" i="3"/>
  <c r="C8" i="3"/>
  <c r="D8" i="3"/>
  <c r="E8" i="3"/>
  <c r="F8" i="3"/>
  <c r="G8" i="3"/>
  <c r="H8" i="3"/>
  <c r="M8" i="3"/>
  <c r="N8" i="3"/>
  <c r="O8" i="3"/>
  <c r="P8" i="3"/>
  <c r="Q8" i="3"/>
  <c r="R8" i="3"/>
  <c r="S8" i="3"/>
  <c r="T8" i="3"/>
  <c r="U8" i="3"/>
  <c r="V8" i="3"/>
  <c r="W8" i="3"/>
  <c r="AJ8" i="3"/>
  <c r="Y8" i="3"/>
  <c r="Z8" i="3"/>
  <c r="AA8" i="3"/>
  <c r="AB8" i="3"/>
  <c r="AH8" i="3"/>
  <c r="AD8" i="3"/>
  <c r="AE8" i="3"/>
  <c r="B9" i="3"/>
  <c r="C9" i="3"/>
  <c r="D9" i="3"/>
  <c r="E9" i="3"/>
  <c r="F9" i="3"/>
  <c r="G9" i="3"/>
  <c r="H9" i="3"/>
  <c r="M9" i="3"/>
  <c r="N9" i="3"/>
  <c r="O9" i="3"/>
  <c r="P9" i="3"/>
  <c r="Q9" i="3"/>
  <c r="R9" i="3"/>
  <c r="S9" i="3"/>
  <c r="T9" i="3"/>
  <c r="U9" i="3"/>
  <c r="V9" i="3"/>
  <c r="W9" i="3"/>
  <c r="AJ9" i="3"/>
  <c r="Y9" i="3"/>
  <c r="Z9" i="3"/>
  <c r="AA9" i="3"/>
  <c r="AB9" i="3"/>
  <c r="AH9" i="3"/>
  <c r="AD9" i="3"/>
  <c r="AE9" i="3"/>
  <c r="B10" i="3"/>
  <c r="C10" i="3"/>
  <c r="D10" i="3"/>
  <c r="E10" i="3"/>
  <c r="F10" i="3"/>
  <c r="G10" i="3"/>
  <c r="H10" i="3"/>
  <c r="M10" i="3"/>
  <c r="N10" i="3"/>
  <c r="O10" i="3"/>
  <c r="P10" i="3"/>
  <c r="Q10" i="3"/>
  <c r="R10" i="3"/>
  <c r="S10" i="3"/>
  <c r="T10" i="3"/>
  <c r="U10" i="3"/>
  <c r="V10" i="3"/>
  <c r="W10" i="3"/>
  <c r="AJ10" i="3"/>
  <c r="Y10" i="3"/>
  <c r="Z10" i="3"/>
  <c r="AA10" i="3"/>
  <c r="AB10" i="3"/>
  <c r="AH10" i="3"/>
  <c r="AD10" i="3"/>
  <c r="AE10" i="3"/>
  <c r="B11" i="3"/>
  <c r="C11" i="3"/>
  <c r="D11" i="3"/>
  <c r="E11" i="3"/>
  <c r="F11" i="3"/>
  <c r="G11" i="3"/>
  <c r="H11" i="3"/>
  <c r="M11" i="3"/>
  <c r="N11" i="3"/>
  <c r="O11" i="3"/>
  <c r="P11" i="3"/>
  <c r="Q11" i="3"/>
  <c r="R11" i="3"/>
  <c r="S11" i="3"/>
  <c r="T11" i="3"/>
  <c r="U11" i="3"/>
  <c r="V11" i="3"/>
  <c r="W11" i="3"/>
  <c r="AJ11" i="3"/>
  <c r="Y11" i="3"/>
  <c r="Z11" i="3"/>
  <c r="AA11" i="3"/>
  <c r="AB11" i="3"/>
  <c r="AH11" i="3"/>
  <c r="AD11" i="3"/>
  <c r="AE11" i="3"/>
  <c r="B12" i="3"/>
  <c r="C12" i="3"/>
  <c r="D12" i="3"/>
  <c r="E12" i="3"/>
  <c r="F12" i="3"/>
  <c r="G12" i="3"/>
  <c r="H12" i="3"/>
  <c r="M12" i="3"/>
  <c r="N12" i="3"/>
  <c r="O12" i="3"/>
  <c r="P12" i="3"/>
  <c r="Q12" i="3"/>
  <c r="R12" i="3"/>
  <c r="S12" i="3"/>
  <c r="T12" i="3"/>
  <c r="U12" i="3"/>
  <c r="V12" i="3"/>
  <c r="W12" i="3"/>
  <c r="AJ12" i="3"/>
  <c r="Y12" i="3"/>
  <c r="Z12" i="3"/>
  <c r="AA12" i="3"/>
  <c r="AB12" i="3"/>
  <c r="AH12" i="3"/>
  <c r="AD12" i="3"/>
  <c r="AE12" i="3"/>
  <c r="B13" i="3"/>
  <c r="C13" i="3"/>
  <c r="D13" i="3"/>
  <c r="E13" i="3"/>
  <c r="F13" i="3"/>
  <c r="G13" i="3"/>
  <c r="H13" i="3"/>
  <c r="M13" i="3"/>
  <c r="N13" i="3"/>
  <c r="O13" i="3"/>
  <c r="P13" i="3"/>
  <c r="Q13" i="3"/>
  <c r="R13" i="3"/>
  <c r="S13" i="3"/>
  <c r="T13" i="3"/>
  <c r="U13" i="3"/>
  <c r="V13" i="3"/>
  <c r="W13" i="3"/>
  <c r="AJ13" i="3"/>
  <c r="Y13" i="3"/>
  <c r="Z13" i="3"/>
  <c r="AA13" i="3"/>
  <c r="AB13" i="3"/>
  <c r="AH13" i="3"/>
  <c r="AD13" i="3"/>
  <c r="AE13" i="3"/>
  <c r="B14" i="3"/>
  <c r="C14" i="3"/>
  <c r="D14" i="3"/>
  <c r="E14" i="3"/>
  <c r="F14" i="3"/>
  <c r="G14" i="3"/>
  <c r="H14" i="3"/>
  <c r="M14" i="3"/>
  <c r="N14" i="3"/>
  <c r="O14" i="3"/>
  <c r="P14" i="3"/>
  <c r="Q14" i="3"/>
  <c r="R14" i="3"/>
  <c r="S14" i="3"/>
  <c r="T14" i="3"/>
  <c r="U14" i="3"/>
  <c r="V14" i="3"/>
  <c r="W14" i="3"/>
  <c r="AJ14" i="3"/>
  <c r="Y14" i="3"/>
  <c r="Z14" i="3"/>
  <c r="AA14" i="3"/>
  <c r="AB14" i="3"/>
  <c r="AH14" i="3"/>
  <c r="AD14" i="3"/>
  <c r="AE14" i="3"/>
  <c r="B15" i="3"/>
  <c r="C15" i="3"/>
  <c r="D15" i="3"/>
  <c r="E15" i="3"/>
  <c r="F15" i="3"/>
  <c r="G15" i="3"/>
  <c r="H15" i="3"/>
  <c r="M15" i="3"/>
  <c r="N15" i="3"/>
  <c r="O15" i="3"/>
  <c r="P15" i="3"/>
  <c r="Q15" i="3"/>
  <c r="R15" i="3"/>
  <c r="S15" i="3"/>
  <c r="T15" i="3"/>
  <c r="U15" i="3"/>
  <c r="V15" i="3"/>
  <c r="W15" i="3"/>
  <c r="AJ15" i="3"/>
  <c r="Y15" i="3"/>
  <c r="Z15" i="3"/>
  <c r="AA15" i="3"/>
  <c r="AB15" i="3"/>
  <c r="AH15" i="3"/>
  <c r="AD15" i="3"/>
  <c r="AE15" i="3"/>
  <c r="B16" i="3"/>
  <c r="C16" i="3"/>
  <c r="D16" i="3"/>
  <c r="E16" i="3"/>
  <c r="F16" i="3"/>
  <c r="G16" i="3"/>
  <c r="H16" i="3"/>
  <c r="M16" i="3"/>
  <c r="N16" i="3"/>
  <c r="O16" i="3"/>
  <c r="P16" i="3"/>
  <c r="Q16" i="3"/>
  <c r="R16" i="3"/>
  <c r="S16" i="3"/>
  <c r="T16" i="3"/>
  <c r="U16" i="3"/>
  <c r="V16" i="3"/>
  <c r="W16" i="3"/>
  <c r="AJ16" i="3"/>
  <c r="Y16" i="3"/>
  <c r="Z16" i="3"/>
  <c r="AA16" i="3"/>
  <c r="AB16" i="3"/>
  <c r="AH16" i="3"/>
  <c r="AD16" i="3"/>
  <c r="AE16" i="3"/>
  <c r="B17" i="3"/>
  <c r="C17" i="3"/>
  <c r="D17" i="3"/>
  <c r="E17" i="3"/>
  <c r="F17" i="3"/>
  <c r="G17" i="3"/>
  <c r="H17" i="3"/>
  <c r="M17" i="3"/>
  <c r="N17" i="3"/>
  <c r="O17" i="3"/>
  <c r="P17" i="3"/>
  <c r="Q17" i="3"/>
  <c r="R17" i="3"/>
  <c r="S17" i="3"/>
  <c r="T17" i="3"/>
  <c r="U17" i="3"/>
  <c r="V17" i="3"/>
  <c r="W17" i="3"/>
  <c r="AJ17" i="3"/>
  <c r="Y17" i="3"/>
  <c r="Z17" i="3"/>
  <c r="AA17" i="3"/>
  <c r="AB17" i="3"/>
  <c r="AH17" i="3"/>
  <c r="AD17" i="3"/>
  <c r="AE17" i="3"/>
  <c r="B18" i="3"/>
  <c r="C18" i="3"/>
  <c r="D18" i="3"/>
  <c r="E18" i="3"/>
  <c r="F18" i="3"/>
  <c r="G18" i="3"/>
  <c r="H18" i="3"/>
  <c r="M18" i="3"/>
  <c r="N18" i="3"/>
  <c r="O18" i="3"/>
  <c r="P18" i="3"/>
  <c r="Q18" i="3"/>
  <c r="R18" i="3"/>
  <c r="S18" i="3"/>
  <c r="T18" i="3"/>
  <c r="U18" i="3"/>
  <c r="V18" i="3"/>
  <c r="W18" i="3"/>
  <c r="AJ18" i="3"/>
  <c r="Y18" i="3"/>
  <c r="Z18" i="3"/>
  <c r="AA18" i="3"/>
  <c r="AB18" i="3"/>
  <c r="AH18" i="3"/>
  <c r="AD18" i="3"/>
  <c r="AE18" i="3"/>
  <c r="B19" i="3"/>
  <c r="C19" i="3"/>
  <c r="D19" i="3"/>
  <c r="E19" i="3"/>
  <c r="F19" i="3"/>
  <c r="G19" i="3"/>
  <c r="H19" i="3"/>
  <c r="M19" i="3"/>
  <c r="N19" i="3"/>
  <c r="O19" i="3"/>
  <c r="P19" i="3"/>
  <c r="Q19" i="3"/>
  <c r="R19" i="3"/>
  <c r="S19" i="3"/>
  <c r="T19" i="3"/>
  <c r="U19" i="3"/>
  <c r="V19" i="3"/>
  <c r="W19" i="3"/>
  <c r="AJ19" i="3"/>
  <c r="Y19" i="3"/>
  <c r="Z19" i="3"/>
  <c r="AA19" i="3"/>
  <c r="AB19" i="3"/>
  <c r="AH19" i="3"/>
  <c r="AD19" i="3"/>
  <c r="AE19" i="3"/>
  <c r="B20" i="3"/>
  <c r="C20" i="3"/>
  <c r="D20" i="3"/>
  <c r="E20" i="3"/>
  <c r="F20" i="3"/>
  <c r="G20" i="3"/>
  <c r="H20" i="3"/>
  <c r="M20" i="3"/>
  <c r="N20" i="3"/>
  <c r="O20" i="3"/>
  <c r="P20" i="3"/>
  <c r="Q20" i="3"/>
  <c r="R20" i="3"/>
  <c r="S20" i="3"/>
  <c r="T20" i="3"/>
  <c r="U20" i="3"/>
  <c r="V20" i="3"/>
  <c r="W20" i="3"/>
  <c r="AJ20" i="3"/>
  <c r="Y20" i="3"/>
  <c r="Z20" i="3"/>
  <c r="AA20" i="3"/>
  <c r="AB20" i="3"/>
  <c r="AH20" i="3"/>
  <c r="AD20" i="3"/>
  <c r="AE20" i="3"/>
  <c r="B21" i="3"/>
  <c r="C21" i="3"/>
  <c r="D21" i="3"/>
  <c r="E21" i="3"/>
  <c r="F21" i="3"/>
  <c r="G21" i="3"/>
  <c r="H21" i="3"/>
  <c r="M21" i="3"/>
  <c r="N21" i="3"/>
  <c r="O21" i="3"/>
  <c r="P21" i="3"/>
  <c r="Q21" i="3"/>
  <c r="R21" i="3"/>
  <c r="S21" i="3"/>
  <c r="T21" i="3"/>
  <c r="U21" i="3"/>
  <c r="V21" i="3"/>
  <c r="W21" i="3"/>
  <c r="AJ21" i="3"/>
  <c r="Y21" i="3"/>
  <c r="Z21" i="3"/>
  <c r="AA21" i="3"/>
  <c r="AB21" i="3"/>
  <c r="AH21" i="3"/>
  <c r="AD21" i="3"/>
  <c r="AE21" i="3"/>
  <c r="B22" i="3"/>
  <c r="C22" i="3"/>
  <c r="D22" i="3"/>
  <c r="E22" i="3"/>
  <c r="F22" i="3"/>
  <c r="G22" i="3"/>
  <c r="H22" i="3"/>
  <c r="M22" i="3"/>
  <c r="N22" i="3"/>
  <c r="O22" i="3"/>
  <c r="P22" i="3"/>
  <c r="Q22" i="3"/>
  <c r="R22" i="3"/>
  <c r="S22" i="3"/>
  <c r="T22" i="3"/>
  <c r="U22" i="3"/>
  <c r="V22" i="3"/>
  <c r="W22" i="3"/>
  <c r="AJ22" i="3"/>
  <c r="Y22" i="3"/>
  <c r="Z22" i="3"/>
  <c r="AA22" i="3"/>
  <c r="AB22" i="3"/>
  <c r="AH22" i="3"/>
  <c r="AD22" i="3"/>
  <c r="AE22" i="3"/>
  <c r="B23" i="3"/>
  <c r="C23" i="3"/>
  <c r="D23" i="3"/>
  <c r="E23" i="3"/>
  <c r="F23" i="3"/>
  <c r="G23" i="3"/>
  <c r="H23" i="3"/>
  <c r="M23" i="3"/>
  <c r="N23" i="3"/>
  <c r="O23" i="3"/>
  <c r="P23" i="3"/>
  <c r="Q23" i="3"/>
  <c r="R23" i="3"/>
  <c r="S23" i="3"/>
  <c r="T23" i="3"/>
  <c r="U23" i="3"/>
  <c r="V23" i="3"/>
  <c r="W23" i="3"/>
  <c r="AJ23" i="3"/>
  <c r="Y23" i="3"/>
  <c r="Z23" i="3"/>
  <c r="AA23" i="3"/>
  <c r="AB23" i="3"/>
  <c r="AH23" i="3"/>
  <c r="AD23" i="3"/>
  <c r="AE23" i="3"/>
  <c r="B24" i="3"/>
  <c r="C24" i="3"/>
  <c r="D24" i="3"/>
  <c r="E24" i="3"/>
  <c r="F24" i="3"/>
  <c r="G24" i="3"/>
  <c r="H24" i="3"/>
  <c r="M24" i="3"/>
  <c r="N24" i="3"/>
  <c r="O24" i="3"/>
  <c r="P24" i="3"/>
  <c r="Q24" i="3"/>
  <c r="R24" i="3"/>
  <c r="S24" i="3"/>
  <c r="T24" i="3"/>
  <c r="U24" i="3"/>
  <c r="V24" i="3"/>
  <c r="W24" i="3"/>
  <c r="AJ24" i="3"/>
  <c r="Y24" i="3"/>
  <c r="Z24" i="3"/>
  <c r="AA24" i="3"/>
  <c r="AB24" i="3"/>
  <c r="AH24" i="3"/>
  <c r="AD24" i="3"/>
  <c r="AE24" i="3"/>
  <c r="B25" i="3"/>
  <c r="C25" i="3"/>
  <c r="D25" i="3"/>
  <c r="E25" i="3"/>
  <c r="F25" i="3"/>
  <c r="G25" i="3"/>
  <c r="H25" i="3"/>
  <c r="M25" i="3"/>
  <c r="N25" i="3"/>
  <c r="O25" i="3"/>
  <c r="P25" i="3"/>
  <c r="Q25" i="3"/>
  <c r="R25" i="3"/>
  <c r="S25" i="3"/>
  <c r="T25" i="3"/>
  <c r="U25" i="3"/>
  <c r="V25" i="3"/>
  <c r="W25" i="3"/>
  <c r="AJ25" i="3"/>
  <c r="Y25" i="3"/>
  <c r="Z25" i="3"/>
  <c r="AA25" i="3"/>
  <c r="AB25" i="3"/>
  <c r="AH25" i="3"/>
  <c r="AD25" i="3"/>
  <c r="AE25" i="3"/>
  <c r="B26" i="3"/>
  <c r="C26" i="3"/>
  <c r="D26" i="3"/>
  <c r="E26" i="3"/>
  <c r="F26" i="3"/>
  <c r="G26" i="3"/>
  <c r="H26" i="3"/>
  <c r="M26" i="3"/>
  <c r="N26" i="3"/>
  <c r="O26" i="3"/>
  <c r="P26" i="3"/>
  <c r="Q26" i="3"/>
  <c r="R26" i="3"/>
  <c r="S26" i="3"/>
  <c r="T26" i="3"/>
  <c r="U26" i="3"/>
  <c r="V26" i="3"/>
  <c r="W26" i="3"/>
  <c r="AJ26" i="3"/>
  <c r="Y26" i="3"/>
  <c r="Z26" i="3"/>
  <c r="AA26" i="3"/>
  <c r="AB26" i="3"/>
  <c r="AH26" i="3"/>
  <c r="AD26" i="3"/>
  <c r="AE26" i="3"/>
  <c r="B27" i="3"/>
  <c r="C27" i="3"/>
  <c r="D27" i="3"/>
  <c r="E27" i="3"/>
  <c r="F27" i="3"/>
  <c r="G27" i="3"/>
  <c r="H27" i="3"/>
  <c r="M27" i="3"/>
  <c r="N27" i="3"/>
  <c r="O27" i="3"/>
  <c r="P27" i="3"/>
  <c r="Q27" i="3"/>
  <c r="R27" i="3"/>
  <c r="S27" i="3"/>
  <c r="T27" i="3"/>
  <c r="U27" i="3"/>
  <c r="V27" i="3"/>
  <c r="W27" i="3"/>
  <c r="AJ27" i="3"/>
  <c r="Y27" i="3"/>
  <c r="Z27" i="3"/>
  <c r="AA27" i="3"/>
  <c r="AB27" i="3"/>
  <c r="AH27" i="3"/>
  <c r="AD27" i="3"/>
  <c r="AE27" i="3"/>
  <c r="B28" i="3"/>
  <c r="C28" i="3"/>
  <c r="D28" i="3"/>
  <c r="E28" i="3"/>
  <c r="F28" i="3"/>
  <c r="G28" i="3"/>
  <c r="H28" i="3"/>
  <c r="M28" i="3"/>
  <c r="N28" i="3"/>
  <c r="O28" i="3"/>
  <c r="P28" i="3"/>
  <c r="Q28" i="3"/>
  <c r="R28" i="3"/>
  <c r="S28" i="3"/>
  <c r="T28" i="3"/>
  <c r="U28" i="3"/>
  <c r="V28" i="3"/>
  <c r="W28" i="3"/>
  <c r="AJ28" i="3"/>
  <c r="Y28" i="3"/>
  <c r="Z28" i="3"/>
  <c r="AA28" i="3"/>
  <c r="AB28" i="3"/>
  <c r="AH28" i="3"/>
  <c r="AD28" i="3"/>
  <c r="AE28" i="3"/>
  <c r="B29" i="3"/>
  <c r="C29" i="3"/>
  <c r="D29" i="3"/>
  <c r="E29" i="3"/>
  <c r="F29" i="3"/>
  <c r="G29" i="3"/>
  <c r="H29" i="3"/>
  <c r="M29" i="3"/>
  <c r="N29" i="3"/>
  <c r="O29" i="3"/>
  <c r="P29" i="3"/>
  <c r="Q29" i="3"/>
  <c r="R29" i="3"/>
  <c r="S29" i="3"/>
  <c r="T29" i="3"/>
  <c r="U29" i="3"/>
  <c r="V29" i="3"/>
  <c r="W29" i="3"/>
  <c r="AJ29" i="3"/>
  <c r="Y29" i="3"/>
  <c r="Z29" i="3"/>
  <c r="AA29" i="3"/>
  <c r="AB29" i="3"/>
  <c r="AH29" i="3"/>
  <c r="AD29" i="3"/>
  <c r="AE29" i="3"/>
  <c r="B30" i="3"/>
  <c r="C30" i="3"/>
  <c r="D30" i="3"/>
  <c r="E30" i="3"/>
  <c r="F30" i="3"/>
  <c r="G30" i="3"/>
  <c r="H30" i="3"/>
  <c r="M30" i="3"/>
  <c r="N30" i="3"/>
  <c r="O30" i="3"/>
  <c r="P30" i="3"/>
  <c r="Q30" i="3"/>
  <c r="R30" i="3"/>
  <c r="S30" i="3"/>
  <c r="T30" i="3"/>
  <c r="U30" i="3"/>
  <c r="V30" i="3"/>
  <c r="W30" i="3"/>
  <c r="AJ30" i="3"/>
  <c r="Y30" i="3"/>
  <c r="Z30" i="3"/>
  <c r="AA30" i="3"/>
  <c r="AB30" i="3"/>
  <c r="AH30" i="3"/>
  <c r="AD30" i="3"/>
  <c r="AE30" i="3"/>
  <c r="B31" i="3"/>
  <c r="C31" i="3"/>
  <c r="D31" i="3"/>
  <c r="E31" i="3"/>
  <c r="F31" i="3"/>
  <c r="G31" i="3"/>
  <c r="H31" i="3"/>
  <c r="M31" i="3"/>
  <c r="N31" i="3"/>
  <c r="O31" i="3"/>
  <c r="P31" i="3"/>
  <c r="Q31" i="3"/>
  <c r="R31" i="3"/>
  <c r="S31" i="3"/>
  <c r="T31" i="3"/>
  <c r="U31" i="3"/>
  <c r="V31" i="3"/>
  <c r="W31" i="3"/>
  <c r="AJ31" i="3"/>
  <c r="Y31" i="3"/>
  <c r="Z31" i="3"/>
  <c r="AA31" i="3"/>
  <c r="AB31" i="3"/>
  <c r="AH31" i="3"/>
  <c r="AD31" i="3"/>
  <c r="AE31" i="3"/>
  <c r="B32" i="3"/>
  <c r="C32" i="3"/>
  <c r="D32" i="3"/>
  <c r="E32" i="3"/>
  <c r="F32" i="3"/>
  <c r="G32" i="3"/>
  <c r="H32" i="3"/>
  <c r="M32" i="3"/>
  <c r="N32" i="3"/>
  <c r="O32" i="3"/>
  <c r="P32" i="3"/>
  <c r="Q32" i="3"/>
  <c r="R32" i="3"/>
  <c r="S32" i="3"/>
  <c r="T32" i="3"/>
  <c r="U32" i="3"/>
  <c r="V32" i="3"/>
  <c r="W32" i="3"/>
  <c r="AJ32" i="3"/>
  <c r="Y32" i="3"/>
  <c r="Z32" i="3"/>
  <c r="AA32" i="3"/>
  <c r="AB32" i="3"/>
  <c r="AH32" i="3"/>
  <c r="AD32" i="3"/>
  <c r="AE32" i="3"/>
  <c r="B33" i="3"/>
  <c r="C33" i="3"/>
  <c r="D33" i="3"/>
  <c r="E33" i="3"/>
  <c r="F33" i="3"/>
  <c r="G33" i="3"/>
  <c r="H33" i="3"/>
  <c r="M33" i="3"/>
  <c r="N33" i="3"/>
  <c r="O33" i="3"/>
  <c r="P33" i="3"/>
  <c r="Q33" i="3"/>
  <c r="R33" i="3"/>
  <c r="S33" i="3"/>
  <c r="T33" i="3"/>
  <c r="U33" i="3"/>
  <c r="V33" i="3"/>
  <c r="W33" i="3"/>
  <c r="AJ33" i="3"/>
  <c r="Y33" i="3"/>
  <c r="Z33" i="3"/>
  <c r="AA33" i="3"/>
  <c r="AB33" i="3"/>
  <c r="AH33" i="3"/>
  <c r="AD33" i="3"/>
  <c r="AE33" i="3"/>
  <c r="B34" i="3"/>
  <c r="C34" i="3"/>
  <c r="D34" i="3"/>
  <c r="E34" i="3"/>
  <c r="F34" i="3"/>
  <c r="G34" i="3"/>
  <c r="H34" i="3"/>
  <c r="M34" i="3"/>
  <c r="N34" i="3"/>
  <c r="O34" i="3"/>
  <c r="P34" i="3"/>
  <c r="Q34" i="3"/>
  <c r="R34" i="3"/>
  <c r="S34" i="3"/>
  <c r="T34" i="3"/>
  <c r="U34" i="3"/>
  <c r="V34" i="3"/>
  <c r="W34" i="3"/>
  <c r="AJ34" i="3"/>
  <c r="Y34" i="3"/>
  <c r="Z34" i="3"/>
  <c r="AA34" i="3"/>
  <c r="AB34" i="3"/>
  <c r="AH34" i="3"/>
  <c r="AD34" i="3"/>
  <c r="AE34" i="3"/>
  <c r="B35" i="3"/>
  <c r="C35" i="3"/>
  <c r="D35" i="3"/>
  <c r="E35" i="3"/>
  <c r="F35" i="3"/>
  <c r="G35" i="3"/>
  <c r="H35" i="3"/>
  <c r="M35" i="3"/>
  <c r="N35" i="3"/>
  <c r="O35" i="3"/>
  <c r="P35" i="3"/>
  <c r="Q35" i="3"/>
  <c r="R35" i="3"/>
  <c r="S35" i="3"/>
  <c r="T35" i="3"/>
  <c r="U35" i="3"/>
  <c r="V35" i="3"/>
  <c r="W35" i="3"/>
  <c r="AJ35" i="3"/>
  <c r="Y35" i="3"/>
  <c r="Z35" i="3"/>
  <c r="AA35" i="3"/>
  <c r="AB35" i="3"/>
  <c r="AH35" i="3"/>
  <c r="AD35" i="3"/>
  <c r="AE35" i="3"/>
  <c r="B36" i="3"/>
  <c r="C36" i="3"/>
  <c r="D36" i="3"/>
  <c r="E36" i="3"/>
  <c r="F36" i="3"/>
  <c r="G36" i="3"/>
  <c r="H36" i="3"/>
  <c r="M36" i="3"/>
  <c r="N36" i="3"/>
  <c r="O36" i="3"/>
  <c r="P36" i="3"/>
  <c r="Q36" i="3"/>
  <c r="R36" i="3"/>
  <c r="S36" i="3"/>
  <c r="T36" i="3"/>
  <c r="U36" i="3"/>
  <c r="V36" i="3"/>
  <c r="W36" i="3"/>
  <c r="AJ36" i="3"/>
  <c r="Y36" i="3"/>
  <c r="Z36" i="3"/>
  <c r="AA36" i="3"/>
  <c r="AB36" i="3"/>
  <c r="AH36" i="3"/>
  <c r="AD36" i="3"/>
  <c r="AE36" i="3"/>
  <c r="B37" i="3"/>
  <c r="C37" i="3"/>
  <c r="D37" i="3"/>
  <c r="E37" i="3"/>
  <c r="F37" i="3"/>
  <c r="G37" i="3"/>
  <c r="H37" i="3"/>
  <c r="M37" i="3"/>
  <c r="N37" i="3"/>
  <c r="O37" i="3"/>
  <c r="P37" i="3"/>
  <c r="Q37" i="3"/>
  <c r="R37" i="3"/>
  <c r="S37" i="3"/>
  <c r="T37" i="3"/>
  <c r="U37" i="3"/>
  <c r="V37" i="3"/>
  <c r="W37" i="3"/>
  <c r="AJ37" i="3"/>
  <c r="Y37" i="3"/>
  <c r="Z37" i="3"/>
  <c r="AA37" i="3"/>
  <c r="AB37" i="3"/>
  <c r="AH37" i="3"/>
  <c r="AD37" i="3"/>
  <c r="AE37" i="3"/>
  <c r="B38" i="3"/>
  <c r="C38" i="3"/>
  <c r="D38" i="3"/>
  <c r="E38" i="3"/>
  <c r="F38" i="3"/>
  <c r="G38" i="3"/>
  <c r="H38" i="3"/>
  <c r="M38" i="3"/>
  <c r="N38" i="3"/>
  <c r="O38" i="3"/>
  <c r="P38" i="3"/>
  <c r="Q38" i="3"/>
  <c r="R38" i="3"/>
  <c r="S38" i="3"/>
  <c r="T38" i="3"/>
  <c r="U38" i="3"/>
  <c r="V38" i="3"/>
  <c r="W38" i="3"/>
  <c r="AJ38" i="3"/>
  <c r="Y38" i="3"/>
  <c r="Z38" i="3"/>
  <c r="AA38" i="3"/>
  <c r="AB38" i="3"/>
  <c r="AH38" i="3"/>
  <c r="AD38" i="3"/>
  <c r="AE38" i="3"/>
  <c r="B39" i="3"/>
  <c r="C39" i="3"/>
  <c r="D39" i="3"/>
  <c r="E39" i="3"/>
  <c r="F39" i="3"/>
  <c r="G39" i="3"/>
  <c r="H39" i="3"/>
  <c r="M39" i="3"/>
  <c r="N39" i="3"/>
  <c r="O39" i="3"/>
  <c r="P39" i="3"/>
  <c r="Q39" i="3"/>
  <c r="R39" i="3"/>
  <c r="S39" i="3"/>
  <c r="T39" i="3"/>
  <c r="U39" i="3"/>
  <c r="V39" i="3"/>
  <c r="W39" i="3"/>
  <c r="AJ39" i="3"/>
  <c r="Y39" i="3"/>
  <c r="Z39" i="3"/>
  <c r="AA39" i="3"/>
  <c r="AB39" i="3"/>
  <c r="AH39" i="3"/>
  <c r="AD39" i="3"/>
  <c r="AE39" i="3"/>
  <c r="B40" i="3"/>
  <c r="C40" i="3"/>
  <c r="D40" i="3"/>
  <c r="E40" i="3"/>
  <c r="F40" i="3"/>
  <c r="G40" i="3"/>
  <c r="H40" i="3"/>
  <c r="M40" i="3"/>
  <c r="N40" i="3"/>
  <c r="O40" i="3"/>
  <c r="P40" i="3"/>
  <c r="Q40" i="3"/>
  <c r="R40" i="3"/>
  <c r="S40" i="3"/>
  <c r="T40" i="3"/>
  <c r="U40" i="3"/>
  <c r="V40" i="3"/>
  <c r="W40" i="3"/>
  <c r="AJ40" i="3"/>
  <c r="Y40" i="3"/>
  <c r="Z40" i="3"/>
  <c r="AA40" i="3"/>
  <c r="AB40" i="3"/>
  <c r="AH40" i="3"/>
  <c r="AD40" i="3"/>
  <c r="AE40" i="3"/>
  <c r="B41" i="3"/>
  <c r="C41" i="3"/>
  <c r="D41" i="3"/>
  <c r="E41" i="3"/>
  <c r="F41" i="3"/>
  <c r="G41" i="3"/>
  <c r="H41" i="3"/>
  <c r="M41" i="3"/>
  <c r="N41" i="3"/>
  <c r="O41" i="3"/>
  <c r="P41" i="3"/>
  <c r="Q41" i="3"/>
  <c r="R41" i="3"/>
  <c r="S41" i="3"/>
  <c r="T41" i="3"/>
  <c r="U41" i="3"/>
  <c r="V41" i="3"/>
  <c r="W41" i="3"/>
  <c r="AJ41" i="3"/>
  <c r="Y41" i="3"/>
  <c r="Z41" i="3"/>
  <c r="AA41" i="3"/>
  <c r="AB41" i="3"/>
  <c r="AH41" i="3"/>
  <c r="AD41" i="3"/>
  <c r="AE41" i="3"/>
  <c r="B42" i="3"/>
  <c r="C42" i="3"/>
  <c r="D42" i="3"/>
  <c r="E42" i="3"/>
  <c r="F42" i="3"/>
  <c r="G42" i="3"/>
  <c r="H42" i="3"/>
  <c r="M42" i="3"/>
  <c r="N42" i="3"/>
  <c r="O42" i="3"/>
  <c r="P42" i="3"/>
  <c r="Q42" i="3"/>
  <c r="R42" i="3"/>
  <c r="S42" i="3"/>
  <c r="T42" i="3"/>
  <c r="U42" i="3"/>
  <c r="V42" i="3"/>
  <c r="W42" i="3"/>
  <c r="AJ42" i="3"/>
  <c r="Y42" i="3"/>
  <c r="Z42" i="3"/>
  <c r="AA42" i="3"/>
  <c r="AB42" i="3"/>
  <c r="AH42" i="3"/>
  <c r="AD42" i="3"/>
  <c r="AE42" i="3"/>
  <c r="B43" i="3"/>
  <c r="C43" i="3"/>
  <c r="D43" i="3"/>
  <c r="E43" i="3"/>
  <c r="F43" i="3"/>
  <c r="G43" i="3"/>
  <c r="H43" i="3"/>
  <c r="M43" i="3"/>
  <c r="N43" i="3"/>
  <c r="O43" i="3"/>
  <c r="P43" i="3"/>
  <c r="Q43" i="3"/>
  <c r="R43" i="3"/>
  <c r="S43" i="3"/>
  <c r="T43" i="3"/>
  <c r="U43" i="3"/>
  <c r="V43" i="3"/>
  <c r="W43" i="3"/>
  <c r="AJ43" i="3"/>
  <c r="Y43" i="3"/>
  <c r="Z43" i="3"/>
  <c r="AA43" i="3"/>
  <c r="AB43" i="3"/>
  <c r="AH43" i="3"/>
  <c r="AD43" i="3"/>
  <c r="AE43" i="3"/>
  <c r="B44" i="3"/>
  <c r="C44" i="3"/>
  <c r="D44" i="3"/>
  <c r="E44" i="3"/>
  <c r="F44" i="3"/>
  <c r="G44" i="3"/>
  <c r="H44" i="3"/>
  <c r="M44" i="3"/>
  <c r="N44" i="3"/>
  <c r="O44" i="3"/>
  <c r="P44" i="3"/>
  <c r="Q44" i="3"/>
  <c r="R44" i="3"/>
  <c r="S44" i="3"/>
  <c r="T44" i="3"/>
  <c r="U44" i="3"/>
  <c r="V44" i="3"/>
  <c r="W44" i="3"/>
  <c r="AJ44" i="3"/>
  <c r="Y44" i="3"/>
  <c r="Z44" i="3"/>
  <c r="AA44" i="3"/>
  <c r="AB44" i="3"/>
  <c r="AH44" i="3"/>
  <c r="AD44" i="3"/>
  <c r="AE44" i="3"/>
  <c r="B45" i="3"/>
  <c r="C45" i="3"/>
  <c r="D45" i="3"/>
  <c r="E45" i="3"/>
  <c r="F45" i="3"/>
  <c r="G45" i="3"/>
  <c r="H45" i="3"/>
  <c r="M45" i="3"/>
  <c r="N45" i="3"/>
  <c r="O45" i="3"/>
  <c r="P45" i="3"/>
  <c r="Q45" i="3"/>
  <c r="R45" i="3"/>
  <c r="S45" i="3"/>
  <c r="T45" i="3"/>
  <c r="U45" i="3"/>
  <c r="V45" i="3"/>
  <c r="W45" i="3"/>
  <c r="AJ45" i="3"/>
  <c r="Y45" i="3"/>
  <c r="Z45" i="3"/>
  <c r="AA45" i="3"/>
  <c r="AB45" i="3"/>
  <c r="AH45" i="3"/>
  <c r="AD45" i="3"/>
  <c r="AE45" i="3"/>
  <c r="B46" i="3"/>
  <c r="C46" i="3"/>
  <c r="D46" i="3"/>
  <c r="E46" i="3"/>
  <c r="F46" i="3"/>
  <c r="G46" i="3"/>
  <c r="H46" i="3"/>
  <c r="M46" i="3"/>
  <c r="N46" i="3"/>
  <c r="O46" i="3"/>
  <c r="P46" i="3"/>
  <c r="Q46" i="3"/>
  <c r="R46" i="3"/>
  <c r="S46" i="3"/>
  <c r="T46" i="3"/>
  <c r="U46" i="3"/>
  <c r="V46" i="3"/>
  <c r="W46" i="3"/>
  <c r="AJ46" i="3"/>
  <c r="Y46" i="3"/>
  <c r="Z46" i="3"/>
  <c r="AA46" i="3"/>
  <c r="AB46" i="3"/>
  <c r="AH46" i="3"/>
  <c r="AD46" i="3"/>
  <c r="AE46" i="3"/>
  <c r="B47" i="3"/>
  <c r="C47" i="3"/>
  <c r="D47" i="3"/>
  <c r="E47" i="3"/>
  <c r="F47" i="3"/>
  <c r="G47" i="3"/>
  <c r="H47" i="3"/>
  <c r="M47" i="3"/>
  <c r="N47" i="3"/>
  <c r="O47" i="3"/>
  <c r="P47" i="3"/>
  <c r="Q47" i="3"/>
  <c r="R47" i="3"/>
  <c r="S47" i="3"/>
  <c r="T47" i="3"/>
  <c r="U47" i="3"/>
  <c r="V47" i="3"/>
  <c r="W47" i="3"/>
  <c r="AJ47" i="3"/>
  <c r="Y47" i="3"/>
  <c r="Z47" i="3"/>
  <c r="AA47" i="3"/>
  <c r="AB47" i="3"/>
  <c r="AH47" i="3"/>
  <c r="AD47" i="3"/>
  <c r="AE47" i="3"/>
  <c r="B48" i="3"/>
  <c r="C48" i="3"/>
  <c r="D48" i="3"/>
  <c r="E48" i="3"/>
  <c r="F48" i="3"/>
  <c r="G48" i="3"/>
  <c r="H48" i="3"/>
  <c r="M48" i="3"/>
  <c r="N48" i="3"/>
  <c r="O48" i="3"/>
  <c r="P48" i="3"/>
  <c r="Q48" i="3"/>
  <c r="R48" i="3"/>
  <c r="S48" i="3"/>
  <c r="T48" i="3"/>
  <c r="U48" i="3"/>
  <c r="V48" i="3"/>
  <c r="W48" i="3"/>
  <c r="AJ48" i="3"/>
  <c r="Y48" i="3"/>
  <c r="Z48" i="3"/>
  <c r="AA48" i="3"/>
  <c r="AB48" i="3"/>
  <c r="AH48" i="3"/>
  <c r="AD48" i="3"/>
  <c r="AE48" i="3"/>
  <c r="B49" i="3"/>
  <c r="C49" i="3"/>
  <c r="D49" i="3"/>
  <c r="E49" i="3"/>
  <c r="F49" i="3"/>
  <c r="G49" i="3"/>
  <c r="H49" i="3"/>
  <c r="M49" i="3"/>
  <c r="N49" i="3"/>
  <c r="O49" i="3"/>
  <c r="P49" i="3"/>
  <c r="Q49" i="3"/>
  <c r="R49" i="3"/>
  <c r="S49" i="3"/>
  <c r="T49" i="3"/>
  <c r="U49" i="3"/>
  <c r="V49" i="3"/>
  <c r="W49" i="3"/>
  <c r="AJ49" i="3"/>
  <c r="Y49" i="3"/>
  <c r="Z49" i="3"/>
  <c r="AA49" i="3"/>
  <c r="AB49" i="3"/>
  <c r="AH49" i="3"/>
  <c r="AD49" i="3"/>
  <c r="AE49" i="3"/>
  <c r="B50" i="3"/>
  <c r="C50" i="3"/>
  <c r="D50" i="3"/>
  <c r="E50" i="3"/>
  <c r="F50" i="3"/>
  <c r="G50" i="3"/>
  <c r="H50" i="3"/>
  <c r="M50" i="3"/>
  <c r="N50" i="3"/>
  <c r="O50" i="3"/>
  <c r="P50" i="3"/>
  <c r="Q50" i="3"/>
  <c r="R50" i="3"/>
  <c r="S50" i="3"/>
  <c r="T50" i="3"/>
  <c r="U50" i="3"/>
  <c r="V50" i="3"/>
  <c r="W50" i="3"/>
  <c r="AJ50" i="3"/>
  <c r="Y50" i="3"/>
  <c r="Z50" i="3"/>
  <c r="AA50" i="3"/>
  <c r="AB50" i="3"/>
  <c r="AH50" i="3"/>
  <c r="AD50" i="3"/>
  <c r="AE50" i="3"/>
  <c r="B51" i="3"/>
  <c r="C51" i="3"/>
  <c r="D51" i="3"/>
  <c r="E51" i="3"/>
  <c r="F51" i="3"/>
  <c r="G51" i="3"/>
  <c r="H51" i="3"/>
  <c r="M51" i="3"/>
  <c r="N51" i="3"/>
  <c r="O51" i="3"/>
  <c r="P51" i="3"/>
  <c r="Q51" i="3"/>
  <c r="R51" i="3"/>
  <c r="S51" i="3"/>
  <c r="T51" i="3"/>
  <c r="U51" i="3"/>
  <c r="V51" i="3"/>
  <c r="W51" i="3"/>
  <c r="AJ51" i="3"/>
  <c r="Y51" i="3"/>
  <c r="Z51" i="3"/>
  <c r="AA51" i="3"/>
  <c r="AB51" i="3"/>
  <c r="AH51" i="3"/>
  <c r="AD51" i="3"/>
  <c r="AE51" i="3"/>
  <c r="B52" i="3"/>
  <c r="C52" i="3"/>
  <c r="D52" i="3"/>
  <c r="E52" i="3"/>
  <c r="F52" i="3"/>
  <c r="G52" i="3"/>
  <c r="H52" i="3"/>
  <c r="M52" i="3"/>
  <c r="N52" i="3"/>
  <c r="O52" i="3"/>
  <c r="P52" i="3"/>
  <c r="Q52" i="3"/>
  <c r="R52" i="3"/>
  <c r="S52" i="3"/>
  <c r="T52" i="3"/>
  <c r="U52" i="3"/>
  <c r="V52" i="3"/>
  <c r="W52" i="3"/>
  <c r="AJ52" i="3"/>
  <c r="Y52" i="3"/>
  <c r="Z52" i="3"/>
  <c r="AA52" i="3"/>
  <c r="AB52" i="3"/>
  <c r="AH52" i="3"/>
  <c r="AD52" i="3"/>
  <c r="AE52" i="3"/>
  <c r="B53" i="3"/>
  <c r="C53" i="3"/>
  <c r="D53" i="3"/>
  <c r="E53" i="3"/>
  <c r="F53" i="3"/>
  <c r="G53" i="3"/>
  <c r="H53" i="3"/>
  <c r="M53" i="3"/>
  <c r="N53" i="3"/>
  <c r="O53" i="3"/>
  <c r="P53" i="3"/>
  <c r="Q53" i="3"/>
  <c r="R53" i="3"/>
  <c r="S53" i="3"/>
  <c r="T53" i="3"/>
  <c r="U53" i="3"/>
  <c r="V53" i="3"/>
  <c r="W53" i="3"/>
  <c r="AJ53" i="3"/>
  <c r="Y53" i="3"/>
  <c r="Z53" i="3"/>
  <c r="AA53" i="3"/>
  <c r="AB53" i="3"/>
  <c r="AH53" i="3"/>
  <c r="AD53" i="3"/>
  <c r="AE53" i="3"/>
  <c r="B54" i="3"/>
  <c r="C54" i="3"/>
  <c r="D54" i="3"/>
  <c r="E54" i="3"/>
  <c r="F54" i="3"/>
  <c r="G54" i="3"/>
  <c r="H54" i="3"/>
  <c r="M54" i="3"/>
  <c r="N54" i="3"/>
  <c r="O54" i="3"/>
  <c r="P54" i="3"/>
  <c r="Q54" i="3"/>
  <c r="R54" i="3"/>
  <c r="S54" i="3"/>
  <c r="T54" i="3"/>
  <c r="U54" i="3"/>
  <c r="V54" i="3"/>
  <c r="W54" i="3"/>
  <c r="AJ54" i="3"/>
  <c r="Y54" i="3"/>
  <c r="Z54" i="3"/>
  <c r="AA54" i="3"/>
  <c r="AB54" i="3"/>
  <c r="AH54" i="3"/>
  <c r="AD54" i="3"/>
  <c r="AE54" i="3"/>
  <c r="B55" i="3"/>
  <c r="C55" i="3"/>
  <c r="D55" i="3"/>
  <c r="E55" i="3"/>
  <c r="F55" i="3"/>
  <c r="G55" i="3"/>
  <c r="H55" i="3"/>
  <c r="M55" i="3"/>
  <c r="N55" i="3"/>
  <c r="O55" i="3"/>
  <c r="P55" i="3"/>
  <c r="Q55" i="3"/>
  <c r="R55" i="3"/>
  <c r="S55" i="3"/>
  <c r="T55" i="3"/>
  <c r="U55" i="3"/>
  <c r="V55" i="3"/>
  <c r="W55" i="3"/>
  <c r="AJ55" i="3"/>
  <c r="Y55" i="3"/>
  <c r="Z55" i="3"/>
  <c r="AA55" i="3"/>
  <c r="AB55" i="3"/>
  <c r="AH55" i="3"/>
  <c r="AD55" i="3"/>
  <c r="AE55" i="3"/>
  <c r="B56" i="3"/>
  <c r="C56" i="3"/>
  <c r="D56" i="3"/>
  <c r="E56" i="3"/>
  <c r="F56" i="3"/>
  <c r="G56" i="3"/>
  <c r="H56" i="3"/>
  <c r="M56" i="3"/>
  <c r="N56" i="3"/>
  <c r="O56" i="3"/>
  <c r="P56" i="3"/>
  <c r="Q56" i="3"/>
  <c r="R56" i="3"/>
  <c r="S56" i="3"/>
  <c r="T56" i="3"/>
  <c r="U56" i="3"/>
  <c r="V56" i="3"/>
  <c r="W56" i="3"/>
  <c r="AJ56" i="3"/>
  <c r="Y56" i="3"/>
  <c r="Z56" i="3"/>
  <c r="AA56" i="3"/>
  <c r="AB56" i="3"/>
  <c r="AH56" i="3"/>
  <c r="AD56" i="3"/>
  <c r="AE56" i="3"/>
  <c r="B57" i="3"/>
  <c r="C57" i="3"/>
  <c r="D57" i="3"/>
  <c r="E57" i="3"/>
  <c r="F57" i="3"/>
  <c r="G57" i="3"/>
  <c r="H57" i="3"/>
  <c r="M57" i="3"/>
  <c r="N57" i="3"/>
  <c r="O57" i="3"/>
  <c r="P57" i="3"/>
  <c r="Q57" i="3"/>
  <c r="R57" i="3"/>
  <c r="S57" i="3"/>
  <c r="T57" i="3"/>
  <c r="U57" i="3"/>
  <c r="V57" i="3"/>
  <c r="W57" i="3"/>
  <c r="AJ57" i="3"/>
  <c r="Y57" i="3"/>
  <c r="Z57" i="3"/>
  <c r="AA57" i="3"/>
  <c r="AB57" i="3"/>
  <c r="AH57" i="3"/>
  <c r="AD57" i="3"/>
  <c r="AE57" i="3"/>
  <c r="B58" i="3"/>
  <c r="C58" i="3"/>
  <c r="D58" i="3"/>
  <c r="E58" i="3"/>
  <c r="F58" i="3"/>
  <c r="G58" i="3"/>
  <c r="H58" i="3"/>
  <c r="M58" i="3"/>
  <c r="N58" i="3"/>
  <c r="O58" i="3"/>
  <c r="P58" i="3"/>
  <c r="Q58" i="3"/>
  <c r="R58" i="3"/>
  <c r="S58" i="3"/>
  <c r="T58" i="3"/>
  <c r="U58" i="3"/>
  <c r="V58" i="3"/>
  <c r="W58" i="3"/>
  <c r="AJ58" i="3"/>
  <c r="Y58" i="3"/>
  <c r="Z58" i="3"/>
  <c r="AA58" i="3"/>
  <c r="AB58" i="3"/>
  <c r="AH58" i="3"/>
  <c r="AD58" i="3"/>
  <c r="AE58" i="3"/>
  <c r="B59" i="3"/>
  <c r="C59" i="3"/>
  <c r="D59" i="3"/>
  <c r="E59" i="3"/>
  <c r="F59" i="3"/>
  <c r="G59" i="3"/>
  <c r="H59" i="3"/>
  <c r="M59" i="3"/>
  <c r="N59" i="3"/>
  <c r="O59" i="3"/>
  <c r="P59" i="3"/>
  <c r="Q59" i="3"/>
  <c r="R59" i="3"/>
  <c r="S59" i="3"/>
  <c r="T59" i="3"/>
  <c r="U59" i="3"/>
  <c r="V59" i="3"/>
  <c r="W59" i="3"/>
  <c r="AJ59" i="3"/>
  <c r="Y59" i="3"/>
  <c r="Z59" i="3"/>
  <c r="AA59" i="3"/>
  <c r="AB59" i="3"/>
  <c r="AH59" i="3"/>
  <c r="AD59" i="3"/>
  <c r="AE59" i="3"/>
  <c r="B60" i="3"/>
  <c r="C60" i="3"/>
  <c r="D60" i="3"/>
  <c r="E60" i="3"/>
  <c r="F60" i="3"/>
  <c r="G60" i="3"/>
  <c r="H60" i="3"/>
  <c r="M60" i="3"/>
  <c r="N60" i="3"/>
  <c r="O60" i="3"/>
  <c r="P60" i="3"/>
  <c r="Q60" i="3"/>
  <c r="R60" i="3"/>
  <c r="S60" i="3"/>
  <c r="T60" i="3"/>
  <c r="U60" i="3"/>
  <c r="V60" i="3"/>
  <c r="W60" i="3"/>
  <c r="AJ60" i="3"/>
  <c r="Y60" i="3"/>
  <c r="Z60" i="3"/>
  <c r="AA60" i="3"/>
  <c r="AB60" i="3"/>
  <c r="AH60" i="3"/>
  <c r="AD60" i="3"/>
  <c r="AE60" i="3"/>
  <c r="B61" i="3"/>
  <c r="C61" i="3"/>
  <c r="D61" i="3"/>
  <c r="E61" i="3"/>
  <c r="F61" i="3"/>
  <c r="G61" i="3"/>
  <c r="H61" i="3"/>
  <c r="M61" i="3"/>
  <c r="N61" i="3"/>
  <c r="O61" i="3"/>
  <c r="P61" i="3"/>
  <c r="Q61" i="3"/>
  <c r="R61" i="3"/>
  <c r="S61" i="3"/>
  <c r="T61" i="3"/>
  <c r="U61" i="3"/>
  <c r="V61" i="3"/>
  <c r="W61" i="3"/>
  <c r="AJ61" i="3"/>
  <c r="Y61" i="3"/>
  <c r="Z61" i="3"/>
  <c r="AA61" i="3"/>
  <c r="AB61" i="3"/>
  <c r="AH61" i="3"/>
  <c r="AD61" i="3"/>
  <c r="AE61" i="3"/>
  <c r="B62" i="3"/>
  <c r="C62" i="3"/>
  <c r="D62" i="3"/>
  <c r="E62" i="3"/>
  <c r="F62" i="3"/>
  <c r="G62" i="3"/>
  <c r="H62" i="3"/>
  <c r="M62" i="3"/>
  <c r="N62" i="3"/>
  <c r="O62" i="3"/>
  <c r="P62" i="3"/>
  <c r="Q62" i="3"/>
  <c r="R62" i="3"/>
  <c r="S62" i="3"/>
  <c r="T62" i="3"/>
  <c r="U62" i="3"/>
  <c r="V62" i="3"/>
  <c r="W62" i="3"/>
  <c r="AJ62" i="3"/>
  <c r="Y62" i="3"/>
  <c r="Z62" i="3"/>
  <c r="AA62" i="3"/>
  <c r="AB62" i="3"/>
  <c r="AH62" i="3"/>
  <c r="AD62" i="3"/>
  <c r="AE62" i="3"/>
  <c r="B63" i="3"/>
  <c r="C63" i="3"/>
  <c r="D63" i="3"/>
  <c r="E63" i="3"/>
  <c r="F63" i="3"/>
  <c r="G63" i="3"/>
  <c r="H63" i="3"/>
  <c r="M63" i="3"/>
  <c r="N63" i="3"/>
  <c r="O63" i="3"/>
  <c r="P63" i="3"/>
  <c r="Q63" i="3"/>
  <c r="R63" i="3"/>
  <c r="S63" i="3"/>
  <c r="T63" i="3"/>
  <c r="U63" i="3"/>
  <c r="V63" i="3"/>
  <c r="W63" i="3"/>
  <c r="AJ63" i="3"/>
  <c r="Y63" i="3"/>
  <c r="Z63" i="3"/>
  <c r="AA63" i="3"/>
  <c r="AB63" i="3"/>
  <c r="AH63" i="3"/>
  <c r="AD63" i="3"/>
  <c r="AE63" i="3"/>
  <c r="B64" i="3"/>
  <c r="C64" i="3"/>
  <c r="D64" i="3"/>
  <c r="E64" i="3"/>
  <c r="F64" i="3"/>
  <c r="G64" i="3"/>
  <c r="H64" i="3"/>
  <c r="M64" i="3"/>
  <c r="N64" i="3"/>
  <c r="O64" i="3"/>
  <c r="P64" i="3"/>
  <c r="Q64" i="3"/>
  <c r="R64" i="3"/>
  <c r="S64" i="3"/>
  <c r="T64" i="3"/>
  <c r="U64" i="3"/>
  <c r="V64" i="3"/>
  <c r="W64" i="3"/>
  <c r="AJ64" i="3"/>
  <c r="Y64" i="3"/>
  <c r="Z64" i="3"/>
  <c r="AA64" i="3"/>
  <c r="AB64" i="3"/>
  <c r="AH64" i="3"/>
  <c r="AD64" i="3"/>
  <c r="AE64" i="3"/>
  <c r="B65" i="3"/>
  <c r="C65" i="3"/>
  <c r="D65" i="3"/>
  <c r="E65" i="3"/>
  <c r="F65" i="3"/>
  <c r="G65" i="3"/>
  <c r="H65" i="3"/>
  <c r="M65" i="3"/>
  <c r="N65" i="3"/>
  <c r="O65" i="3"/>
  <c r="P65" i="3"/>
  <c r="Q65" i="3"/>
  <c r="R65" i="3"/>
  <c r="S65" i="3"/>
  <c r="T65" i="3"/>
  <c r="U65" i="3"/>
  <c r="V65" i="3"/>
  <c r="W65" i="3"/>
  <c r="AJ65" i="3"/>
  <c r="Y65" i="3"/>
  <c r="Z65" i="3"/>
  <c r="AA65" i="3"/>
  <c r="AB65" i="3"/>
  <c r="AH65" i="3"/>
  <c r="AD65" i="3"/>
  <c r="AE65" i="3"/>
  <c r="B66" i="3"/>
  <c r="C66" i="3"/>
  <c r="D66" i="3"/>
  <c r="E66" i="3"/>
  <c r="F66" i="3"/>
  <c r="G66" i="3"/>
  <c r="H66" i="3"/>
  <c r="M66" i="3"/>
  <c r="N66" i="3"/>
  <c r="O66" i="3"/>
  <c r="P66" i="3"/>
  <c r="Q66" i="3"/>
  <c r="R66" i="3"/>
  <c r="S66" i="3"/>
  <c r="T66" i="3"/>
  <c r="U66" i="3"/>
  <c r="V66" i="3"/>
  <c r="W66" i="3"/>
  <c r="AJ66" i="3"/>
  <c r="Y66" i="3"/>
  <c r="Z66" i="3"/>
  <c r="AA66" i="3"/>
  <c r="AB66" i="3"/>
  <c r="AH66" i="3"/>
  <c r="AD66" i="3"/>
  <c r="AE66" i="3"/>
  <c r="B67" i="3"/>
  <c r="C67" i="3"/>
  <c r="D67" i="3"/>
  <c r="E67" i="3"/>
  <c r="F67" i="3"/>
  <c r="G67" i="3"/>
  <c r="H67" i="3"/>
  <c r="M67" i="3"/>
  <c r="N67" i="3"/>
  <c r="O67" i="3"/>
  <c r="P67" i="3"/>
  <c r="Q67" i="3"/>
  <c r="R67" i="3"/>
  <c r="S67" i="3"/>
  <c r="T67" i="3"/>
  <c r="U67" i="3"/>
  <c r="V67" i="3"/>
  <c r="W67" i="3"/>
  <c r="AJ67" i="3"/>
  <c r="Y67" i="3"/>
  <c r="Z67" i="3"/>
  <c r="AA67" i="3"/>
  <c r="AB67" i="3"/>
  <c r="AH67" i="3"/>
  <c r="AD67" i="3"/>
  <c r="AE67" i="3"/>
  <c r="B68" i="3"/>
  <c r="C68" i="3"/>
  <c r="D68" i="3"/>
  <c r="E68" i="3"/>
  <c r="F68" i="3"/>
  <c r="G68" i="3"/>
  <c r="H68" i="3"/>
  <c r="M68" i="3"/>
  <c r="N68" i="3"/>
  <c r="O68" i="3"/>
  <c r="P68" i="3"/>
  <c r="Q68" i="3"/>
  <c r="R68" i="3"/>
  <c r="S68" i="3"/>
  <c r="T68" i="3"/>
  <c r="U68" i="3"/>
  <c r="V68" i="3"/>
  <c r="W68" i="3"/>
  <c r="AJ68" i="3"/>
  <c r="Y68" i="3"/>
  <c r="Z68" i="3"/>
  <c r="AA68" i="3"/>
  <c r="AB68" i="3"/>
  <c r="AH68" i="3"/>
  <c r="AD68" i="3"/>
  <c r="AE68" i="3"/>
  <c r="B69" i="3"/>
  <c r="C69" i="3"/>
  <c r="D69" i="3"/>
  <c r="E69" i="3"/>
  <c r="F69" i="3"/>
  <c r="G69" i="3"/>
  <c r="H69" i="3"/>
  <c r="M69" i="3"/>
  <c r="N69" i="3"/>
  <c r="O69" i="3"/>
  <c r="P69" i="3"/>
  <c r="Q69" i="3"/>
  <c r="R69" i="3"/>
  <c r="S69" i="3"/>
  <c r="T69" i="3"/>
  <c r="U69" i="3"/>
  <c r="V69" i="3"/>
  <c r="W69" i="3"/>
  <c r="AJ69" i="3"/>
  <c r="Y69" i="3"/>
  <c r="Z69" i="3"/>
  <c r="AA69" i="3"/>
  <c r="AB69" i="3"/>
  <c r="AH69" i="3"/>
  <c r="AD69" i="3"/>
  <c r="AE69" i="3"/>
  <c r="B70" i="3"/>
  <c r="C70" i="3"/>
  <c r="D70" i="3"/>
  <c r="E70" i="3"/>
  <c r="F70" i="3"/>
  <c r="G70" i="3"/>
  <c r="H70" i="3"/>
  <c r="M70" i="3"/>
  <c r="N70" i="3"/>
  <c r="O70" i="3"/>
  <c r="P70" i="3"/>
  <c r="Q70" i="3"/>
  <c r="R70" i="3"/>
  <c r="S70" i="3"/>
  <c r="T70" i="3"/>
  <c r="U70" i="3"/>
  <c r="V70" i="3"/>
  <c r="W70" i="3"/>
  <c r="AJ70" i="3"/>
  <c r="Y70" i="3"/>
  <c r="Z70" i="3"/>
  <c r="AA70" i="3"/>
  <c r="AB70" i="3"/>
  <c r="AH70" i="3"/>
  <c r="AD70" i="3"/>
  <c r="AE70" i="3"/>
  <c r="B71" i="3"/>
  <c r="C71" i="3"/>
  <c r="D71" i="3"/>
  <c r="E71" i="3"/>
  <c r="F71" i="3"/>
  <c r="G71" i="3"/>
  <c r="H71" i="3"/>
  <c r="M71" i="3"/>
  <c r="N71" i="3"/>
  <c r="O71" i="3"/>
  <c r="P71" i="3"/>
  <c r="Q71" i="3"/>
  <c r="R71" i="3"/>
  <c r="S71" i="3"/>
  <c r="T71" i="3"/>
  <c r="U71" i="3"/>
  <c r="V71" i="3"/>
  <c r="W71" i="3"/>
  <c r="AJ71" i="3"/>
  <c r="Y71" i="3"/>
  <c r="Z71" i="3"/>
  <c r="AA71" i="3"/>
  <c r="AB71" i="3"/>
  <c r="AH71" i="3"/>
  <c r="AD71" i="3"/>
  <c r="AE71" i="3"/>
  <c r="B72" i="3"/>
  <c r="C72" i="3"/>
  <c r="D72" i="3"/>
  <c r="E72" i="3"/>
  <c r="F72" i="3"/>
  <c r="G72" i="3"/>
  <c r="H72" i="3"/>
  <c r="M72" i="3"/>
  <c r="N72" i="3"/>
  <c r="O72" i="3"/>
  <c r="P72" i="3"/>
  <c r="Q72" i="3"/>
  <c r="R72" i="3"/>
  <c r="S72" i="3"/>
  <c r="T72" i="3"/>
  <c r="U72" i="3"/>
  <c r="V72" i="3"/>
  <c r="W72" i="3"/>
  <c r="AJ72" i="3"/>
  <c r="Y72" i="3"/>
  <c r="Z72" i="3"/>
  <c r="AA72" i="3"/>
  <c r="AB72" i="3"/>
  <c r="AH72" i="3"/>
  <c r="AD72" i="3"/>
  <c r="AE72" i="3"/>
  <c r="B73" i="3"/>
  <c r="C73" i="3"/>
  <c r="D73" i="3"/>
  <c r="E73" i="3"/>
  <c r="F73" i="3"/>
  <c r="G73" i="3"/>
  <c r="H73" i="3"/>
  <c r="M73" i="3"/>
  <c r="N73" i="3"/>
  <c r="O73" i="3"/>
  <c r="P73" i="3"/>
  <c r="Q73" i="3"/>
  <c r="R73" i="3"/>
  <c r="S73" i="3"/>
  <c r="T73" i="3"/>
  <c r="U73" i="3"/>
  <c r="V73" i="3"/>
  <c r="W73" i="3"/>
  <c r="AJ73" i="3"/>
  <c r="Y73" i="3"/>
  <c r="Z73" i="3"/>
  <c r="AA73" i="3"/>
  <c r="AB73" i="3"/>
  <c r="AH73" i="3"/>
  <c r="AD73" i="3"/>
  <c r="AE73" i="3"/>
  <c r="B74" i="3"/>
  <c r="C74" i="3"/>
  <c r="D74" i="3"/>
  <c r="E74" i="3"/>
  <c r="F74" i="3"/>
  <c r="G74" i="3"/>
  <c r="H74" i="3"/>
  <c r="M74" i="3"/>
  <c r="N74" i="3"/>
  <c r="O74" i="3"/>
  <c r="P74" i="3"/>
  <c r="Q74" i="3"/>
  <c r="R74" i="3"/>
  <c r="S74" i="3"/>
  <c r="T74" i="3"/>
  <c r="U74" i="3"/>
  <c r="V74" i="3"/>
  <c r="W74" i="3"/>
  <c r="AJ74" i="3"/>
  <c r="Y74" i="3"/>
  <c r="Z74" i="3"/>
  <c r="AA74" i="3"/>
  <c r="AB74" i="3"/>
  <c r="AH74" i="3"/>
  <c r="AD74" i="3"/>
  <c r="AE74" i="3"/>
  <c r="B75" i="3"/>
  <c r="C75" i="3"/>
  <c r="D75" i="3"/>
  <c r="E75" i="3"/>
  <c r="F75" i="3"/>
  <c r="G75" i="3"/>
  <c r="H75" i="3"/>
  <c r="M75" i="3"/>
  <c r="N75" i="3"/>
  <c r="O75" i="3"/>
  <c r="P75" i="3"/>
  <c r="Q75" i="3"/>
  <c r="R75" i="3"/>
  <c r="S75" i="3"/>
  <c r="T75" i="3"/>
  <c r="U75" i="3"/>
  <c r="V75" i="3"/>
  <c r="W75" i="3"/>
  <c r="AJ75" i="3"/>
  <c r="Y75" i="3"/>
  <c r="Z75" i="3"/>
  <c r="AA75" i="3"/>
  <c r="AB75" i="3"/>
  <c r="AH75" i="3"/>
  <c r="AD75" i="3"/>
  <c r="AE75" i="3"/>
  <c r="B76" i="3"/>
  <c r="C76" i="3"/>
  <c r="D76" i="3"/>
  <c r="E76" i="3"/>
  <c r="F76" i="3"/>
  <c r="G76" i="3"/>
  <c r="H76" i="3"/>
  <c r="M76" i="3"/>
  <c r="N76" i="3"/>
  <c r="O76" i="3"/>
  <c r="P76" i="3"/>
  <c r="Q76" i="3"/>
  <c r="R76" i="3"/>
  <c r="S76" i="3"/>
  <c r="T76" i="3"/>
  <c r="U76" i="3"/>
  <c r="V76" i="3"/>
  <c r="W76" i="3"/>
  <c r="AJ76" i="3"/>
  <c r="Y76" i="3"/>
  <c r="Z76" i="3"/>
  <c r="AA76" i="3"/>
  <c r="AB76" i="3"/>
  <c r="AH76" i="3"/>
  <c r="AD76" i="3"/>
  <c r="AE76" i="3"/>
  <c r="B77" i="3"/>
  <c r="C77" i="3"/>
  <c r="D77" i="3"/>
  <c r="E77" i="3"/>
  <c r="F77" i="3"/>
  <c r="G77" i="3"/>
  <c r="H77" i="3"/>
  <c r="M77" i="3"/>
  <c r="N77" i="3"/>
  <c r="O77" i="3"/>
  <c r="P77" i="3"/>
  <c r="Q77" i="3"/>
  <c r="R77" i="3"/>
  <c r="S77" i="3"/>
  <c r="T77" i="3"/>
  <c r="U77" i="3"/>
  <c r="V77" i="3"/>
  <c r="W77" i="3"/>
  <c r="AJ77" i="3"/>
  <c r="Y77" i="3"/>
  <c r="Z77" i="3"/>
  <c r="AA77" i="3"/>
  <c r="AB77" i="3"/>
  <c r="AH77" i="3"/>
  <c r="AD77" i="3"/>
  <c r="AE77" i="3"/>
  <c r="B78" i="3"/>
  <c r="C78" i="3"/>
  <c r="D78" i="3"/>
  <c r="E78" i="3"/>
  <c r="F78" i="3"/>
  <c r="G78" i="3"/>
  <c r="H78" i="3"/>
  <c r="M78" i="3"/>
  <c r="N78" i="3"/>
  <c r="O78" i="3"/>
  <c r="P78" i="3"/>
  <c r="Q78" i="3"/>
  <c r="R78" i="3"/>
  <c r="S78" i="3"/>
  <c r="T78" i="3"/>
  <c r="U78" i="3"/>
  <c r="V78" i="3"/>
  <c r="W78" i="3"/>
  <c r="AJ78" i="3"/>
  <c r="Y78" i="3"/>
  <c r="Z78" i="3"/>
  <c r="AA78" i="3"/>
  <c r="AB78" i="3"/>
  <c r="AH78" i="3"/>
  <c r="AD78" i="3"/>
  <c r="AE78" i="3"/>
  <c r="B79" i="3"/>
  <c r="C79" i="3"/>
  <c r="D79" i="3"/>
  <c r="E79" i="3"/>
  <c r="F79" i="3"/>
  <c r="G79" i="3"/>
  <c r="H79" i="3"/>
  <c r="M79" i="3"/>
  <c r="N79" i="3"/>
  <c r="O79" i="3"/>
  <c r="P79" i="3"/>
  <c r="Q79" i="3"/>
  <c r="R79" i="3"/>
  <c r="S79" i="3"/>
  <c r="T79" i="3"/>
  <c r="U79" i="3"/>
  <c r="V79" i="3"/>
  <c r="W79" i="3"/>
  <c r="AJ79" i="3"/>
  <c r="Y79" i="3"/>
  <c r="Z79" i="3"/>
  <c r="AA79" i="3"/>
  <c r="AB79" i="3"/>
  <c r="AH79" i="3"/>
  <c r="AD79" i="3"/>
  <c r="AE79" i="3"/>
  <c r="B80" i="3"/>
  <c r="C80" i="3"/>
  <c r="D80" i="3"/>
  <c r="E80" i="3"/>
  <c r="F80" i="3"/>
  <c r="G80" i="3"/>
  <c r="H80" i="3"/>
  <c r="M80" i="3"/>
  <c r="N80" i="3"/>
  <c r="O80" i="3"/>
  <c r="P80" i="3"/>
  <c r="Q80" i="3"/>
  <c r="R80" i="3"/>
  <c r="S80" i="3"/>
  <c r="T80" i="3"/>
  <c r="U80" i="3"/>
  <c r="V80" i="3"/>
  <c r="W80" i="3"/>
  <c r="AJ80" i="3"/>
  <c r="Y80" i="3"/>
  <c r="Z80" i="3"/>
  <c r="AA80" i="3"/>
  <c r="AB80" i="3"/>
  <c r="AH80" i="3"/>
  <c r="AD80" i="3"/>
  <c r="AE80" i="3"/>
  <c r="B81" i="3"/>
  <c r="C81" i="3"/>
  <c r="D81" i="3"/>
  <c r="E81" i="3"/>
  <c r="F81" i="3"/>
  <c r="G81" i="3"/>
  <c r="H81" i="3"/>
  <c r="M81" i="3"/>
  <c r="N81" i="3"/>
  <c r="O81" i="3"/>
  <c r="P81" i="3"/>
  <c r="Q81" i="3"/>
  <c r="R81" i="3"/>
  <c r="S81" i="3"/>
  <c r="T81" i="3"/>
  <c r="U81" i="3"/>
  <c r="V81" i="3"/>
  <c r="W81" i="3"/>
  <c r="AJ81" i="3"/>
  <c r="Y81" i="3"/>
  <c r="Z81" i="3"/>
  <c r="AA81" i="3"/>
  <c r="AB81" i="3"/>
  <c r="AH81" i="3"/>
  <c r="AD81" i="3"/>
  <c r="AE81" i="3"/>
  <c r="B82" i="3"/>
  <c r="C82" i="3"/>
  <c r="D82" i="3"/>
  <c r="E82" i="3"/>
  <c r="F82" i="3"/>
  <c r="G82" i="3"/>
  <c r="H82" i="3"/>
  <c r="M82" i="3"/>
  <c r="N82" i="3"/>
  <c r="O82" i="3"/>
  <c r="P82" i="3"/>
  <c r="Q82" i="3"/>
  <c r="R82" i="3"/>
  <c r="S82" i="3"/>
  <c r="T82" i="3"/>
  <c r="U82" i="3"/>
  <c r="V82" i="3"/>
  <c r="W82" i="3"/>
  <c r="AJ82" i="3"/>
  <c r="Y82" i="3"/>
  <c r="Z82" i="3"/>
  <c r="AA82" i="3"/>
  <c r="AB82" i="3"/>
  <c r="AH82" i="3"/>
  <c r="AD82" i="3"/>
  <c r="AE82" i="3"/>
  <c r="B83" i="3"/>
  <c r="C83" i="3"/>
  <c r="D83" i="3"/>
  <c r="E83" i="3"/>
  <c r="F83" i="3"/>
  <c r="G83" i="3"/>
  <c r="H83" i="3"/>
  <c r="M83" i="3"/>
  <c r="N83" i="3"/>
  <c r="O83" i="3"/>
  <c r="P83" i="3"/>
  <c r="Q83" i="3"/>
  <c r="R83" i="3"/>
  <c r="S83" i="3"/>
  <c r="T83" i="3"/>
  <c r="U83" i="3"/>
  <c r="V83" i="3"/>
  <c r="W83" i="3"/>
  <c r="AJ83" i="3"/>
  <c r="Y83" i="3"/>
  <c r="Z83" i="3"/>
  <c r="AA83" i="3"/>
  <c r="AB83" i="3"/>
  <c r="AH83" i="3"/>
  <c r="AD83" i="3"/>
  <c r="AE83" i="3"/>
  <c r="B84" i="3"/>
  <c r="C84" i="3"/>
  <c r="D84" i="3"/>
  <c r="E84" i="3"/>
  <c r="F84" i="3"/>
  <c r="G84" i="3"/>
  <c r="H84" i="3"/>
  <c r="M84" i="3"/>
  <c r="N84" i="3"/>
  <c r="O84" i="3"/>
  <c r="P84" i="3"/>
  <c r="Q84" i="3"/>
  <c r="R84" i="3"/>
  <c r="S84" i="3"/>
  <c r="T84" i="3"/>
  <c r="U84" i="3"/>
  <c r="V84" i="3"/>
  <c r="W84" i="3"/>
  <c r="AJ84" i="3"/>
  <c r="Y84" i="3"/>
  <c r="Z84" i="3"/>
  <c r="AA84" i="3"/>
  <c r="AB84" i="3"/>
  <c r="AH84" i="3"/>
  <c r="AD84" i="3"/>
  <c r="AE84" i="3"/>
  <c r="B85" i="3"/>
  <c r="C85" i="3"/>
  <c r="D85" i="3"/>
  <c r="E85" i="3"/>
  <c r="F85" i="3"/>
  <c r="G85" i="3"/>
  <c r="H85" i="3"/>
  <c r="M85" i="3"/>
  <c r="N85" i="3"/>
  <c r="O85" i="3"/>
  <c r="P85" i="3"/>
  <c r="Q85" i="3"/>
  <c r="R85" i="3"/>
  <c r="S85" i="3"/>
  <c r="T85" i="3"/>
  <c r="U85" i="3"/>
  <c r="V85" i="3"/>
  <c r="W85" i="3"/>
  <c r="AJ85" i="3"/>
  <c r="Y85" i="3"/>
  <c r="Z85" i="3"/>
  <c r="AA85" i="3"/>
  <c r="AB85" i="3"/>
  <c r="AH85" i="3"/>
  <c r="AD85" i="3"/>
  <c r="AE85" i="3"/>
  <c r="B86" i="3"/>
  <c r="C86" i="3"/>
  <c r="D86" i="3"/>
  <c r="E86" i="3"/>
  <c r="F86" i="3"/>
  <c r="G86" i="3"/>
  <c r="H86" i="3"/>
  <c r="M86" i="3"/>
  <c r="N86" i="3"/>
  <c r="O86" i="3"/>
  <c r="P86" i="3"/>
  <c r="Q86" i="3"/>
  <c r="R86" i="3"/>
  <c r="S86" i="3"/>
  <c r="T86" i="3"/>
  <c r="U86" i="3"/>
  <c r="V86" i="3"/>
  <c r="W86" i="3"/>
  <c r="AJ86" i="3"/>
  <c r="Y86" i="3"/>
  <c r="Z86" i="3"/>
  <c r="AA86" i="3"/>
  <c r="AB86" i="3"/>
  <c r="AH86" i="3"/>
  <c r="AD86" i="3"/>
  <c r="AE86" i="3"/>
  <c r="B87" i="3"/>
  <c r="C87" i="3"/>
  <c r="D87" i="3"/>
  <c r="E87" i="3"/>
  <c r="F87" i="3"/>
  <c r="G87" i="3"/>
  <c r="H87" i="3"/>
  <c r="M87" i="3"/>
  <c r="N87" i="3"/>
  <c r="O87" i="3"/>
  <c r="P87" i="3"/>
  <c r="Q87" i="3"/>
  <c r="R87" i="3"/>
  <c r="S87" i="3"/>
  <c r="T87" i="3"/>
  <c r="U87" i="3"/>
  <c r="V87" i="3"/>
  <c r="W87" i="3"/>
  <c r="AJ87" i="3"/>
  <c r="Y87" i="3"/>
  <c r="Z87" i="3"/>
  <c r="AA87" i="3"/>
  <c r="AB87" i="3"/>
  <c r="AH87" i="3"/>
  <c r="AD87" i="3"/>
  <c r="AE87" i="3"/>
  <c r="B88" i="3"/>
  <c r="C88" i="3"/>
  <c r="D88" i="3"/>
  <c r="E88" i="3"/>
  <c r="F88" i="3"/>
  <c r="G88" i="3"/>
  <c r="H88" i="3"/>
  <c r="M88" i="3"/>
  <c r="N88" i="3"/>
  <c r="O88" i="3"/>
  <c r="P88" i="3"/>
  <c r="Q88" i="3"/>
  <c r="R88" i="3"/>
  <c r="S88" i="3"/>
  <c r="T88" i="3"/>
  <c r="U88" i="3"/>
  <c r="V88" i="3"/>
  <c r="W88" i="3"/>
  <c r="AJ88" i="3"/>
  <c r="Y88" i="3"/>
  <c r="Z88" i="3"/>
  <c r="AA88" i="3"/>
  <c r="AB88" i="3"/>
  <c r="AH88" i="3"/>
  <c r="AD88" i="3"/>
  <c r="AE88" i="3"/>
  <c r="B89" i="3"/>
  <c r="C89" i="3"/>
  <c r="D89" i="3"/>
  <c r="E89" i="3"/>
  <c r="F89" i="3"/>
  <c r="G89" i="3"/>
  <c r="H89" i="3"/>
  <c r="M89" i="3"/>
  <c r="N89" i="3"/>
  <c r="O89" i="3"/>
  <c r="P89" i="3"/>
  <c r="Q89" i="3"/>
  <c r="R89" i="3"/>
  <c r="S89" i="3"/>
  <c r="T89" i="3"/>
  <c r="U89" i="3"/>
  <c r="V89" i="3"/>
  <c r="W89" i="3"/>
  <c r="AJ89" i="3"/>
  <c r="Y89" i="3"/>
  <c r="Z89" i="3"/>
  <c r="AA89" i="3"/>
  <c r="AB89" i="3"/>
  <c r="AH89" i="3"/>
  <c r="AD89" i="3"/>
  <c r="AE89" i="3"/>
  <c r="B90" i="3"/>
  <c r="C90" i="3"/>
  <c r="D90" i="3"/>
  <c r="E90" i="3"/>
  <c r="F90" i="3"/>
  <c r="G90" i="3"/>
  <c r="H90" i="3"/>
  <c r="M90" i="3"/>
  <c r="N90" i="3"/>
  <c r="O90" i="3"/>
  <c r="P90" i="3"/>
  <c r="Q90" i="3"/>
  <c r="R90" i="3"/>
  <c r="S90" i="3"/>
  <c r="T90" i="3"/>
  <c r="U90" i="3"/>
  <c r="V90" i="3"/>
  <c r="W90" i="3"/>
  <c r="AJ90" i="3"/>
  <c r="Y90" i="3"/>
  <c r="Z90" i="3"/>
  <c r="AA90" i="3"/>
  <c r="AB90" i="3"/>
  <c r="AH90" i="3"/>
  <c r="AD90" i="3"/>
  <c r="AE90" i="3"/>
  <c r="B91" i="3"/>
  <c r="C91" i="3"/>
  <c r="D91" i="3"/>
  <c r="E91" i="3"/>
  <c r="F91" i="3"/>
  <c r="G91" i="3"/>
  <c r="H91" i="3"/>
  <c r="M91" i="3"/>
  <c r="N91" i="3"/>
  <c r="O91" i="3"/>
  <c r="P91" i="3"/>
  <c r="Q91" i="3"/>
  <c r="R91" i="3"/>
  <c r="S91" i="3"/>
  <c r="T91" i="3"/>
  <c r="U91" i="3"/>
  <c r="V91" i="3"/>
  <c r="W91" i="3"/>
  <c r="AJ91" i="3"/>
  <c r="Y91" i="3"/>
  <c r="Z91" i="3"/>
  <c r="AA91" i="3"/>
  <c r="AB91" i="3"/>
  <c r="AH91" i="3"/>
  <c r="AD91" i="3"/>
  <c r="AE91" i="3"/>
  <c r="B92" i="3"/>
  <c r="C92" i="3"/>
  <c r="D92" i="3"/>
  <c r="E92" i="3"/>
  <c r="F92" i="3"/>
  <c r="G92" i="3"/>
  <c r="H92" i="3"/>
  <c r="M92" i="3"/>
  <c r="N92" i="3"/>
  <c r="O92" i="3"/>
  <c r="P92" i="3"/>
  <c r="Q92" i="3"/>
  <c r="R92" i="3"/>
  <c r="S92" i="3"/>
  <c r="T92" i="3"/>
  <c r="U92" i="3"/>
  <c r="V92" i="3"/>
  <c r="W92" i="3"/>
  <c r="AJ92" i="3"/>
  <c r="Y92" i="3"/>
  <c r="Z92" i="3"/>
  <c r="AA92" i="3"/>
  <c r="AB92" i="3"/>
  <c r="AH92" i="3"/>
  <c r="AD92" i="3"/>
  <c r="AE92" i="3"/>
  <c r="B93" i="3"/>
  <c r="C93" i="3"/>
  <c r="D93" i="3"/>
  <c r="E93" i="3"/>
  <c r="F93" i="3"/>
  <c r="G93" i="3"/>
  <c r="H93" i="3"/>
  <c r="M93" i="3"/>
  <c r="N93" i="3"/>
  <c r="O93" i="3"/>
  <c r="P93" i="3"/>
  <c r="Q93" i="3"/>
  <c r="R93" i="3"/>
  <c r="S93" i="3"/>
  <c r="T93" i="3"/>
  <c r="U93" i="3"/>
  <c r="V93" i="3"/>
  <c r="W93" i="3"/>
  <c r="AJ93" i="3"/>
  <c r="Y93" i="3"/>
  <c r="Z93" i="3"/>
  <c r="AA93" i="3"/>
  <c r="AB93" i="3"/>
  <c r="AH93" i="3"/>
  <c r="AD93" i="3"/>
  <c r="AE93" i="3"/>
  <c r="B94" i="3"/>
  <c r="C94" i="3"/>
  <c r="D94" i="3"/>
  <c r="E94" i="3"/>
  <c r="F94" i="3"/>
  <c r="G94" i="3"/>
  <c r="H94" i="3"/>
  <c r="M94" i="3"/>
  <c r="N94" i="3"/>
  <c r="O94" i="3"/>
  <c r="P94" i="3"/>
  <c r="Q94" i="3"/>
  <c r="R94" i="3"/>
  <c r="S94" i="3"/>
  <c r="T94" i="3"/>
  <c r="U94" i="3"/>
  <c r="V94" i="3"/>
  <c r="W94" i="3"/>
  <c r="AJ94" i="3"/>
  <c r="Y94" i="3"/>
  <c r="Z94" i="3"/>
  <c r="AA94" i="3"/>
  <c r="AB94" i="3"/>
  <c r="AH94" i="3"/>
  <c r="AD94" i="3"/>
  <c r="AE94" i="3"/>
  <c r="B95" i="3"/>
  <c r="C95" i="3"/>
  <c r="D95" i="3"/>
  <c r="E95" i="3"/>
  <c r="F95" i="3"/>
  <c r="G95" i="3"/>
  <c r="H95" i="3"/>
  <c r="M95" i="3"/>
  <c r="N95" i="3"/>
  <c r="O95" i="3"/>
  <c r="P95" i="3"/>
  <c r="Q95" i="3"/>
  <c r="R95" i="3"/>
  <c r="S95" i="3"/>
  <c r="T95" i="3"/>
  <c r="U95" i="3"/>
  <c r="V95" i="3"/>
  <c r="W95" i="3"/>
  <c r="AJ95" i="3"/>
  <c r="Y95" i="3"/>
  <c r="Z95" i="3"/>
  <c r="AA95" i="3"/>
  <c r="AB95" i="3"/>
  <c r="AH95" i="3"/>
  <c r="AD95" i="3"/>
  <c r="AE95" i="3"/>
  <c r="B96" i="3"/>
  <c r="C96" i="3"/>
  <c r="D96" i="3"/>
  <c r="E96" i="3"/>
  <c r="F96" i="3"/>
  <c r="G96" i="3"/>
  <c r="H96" i="3"/>
  <c r="M96" i="3"/>
  <c r="N96" i="3"/>
  <c r="O96" i="3"/>
  <c r="P96" i="3"/>
  <c r="Q96" i="3"/>
  <c r="R96" i="3"/>
  <c r="S96" i="3"/>
  <c r="T96" i="3"/>
  <c r="U96" i="3"/>
  <c r="V96" i="3"/>
  <c r="W96" i="3"/>
  <c r="AJ96" i="3"/>
  <c r="Y96" i="3"/>
  <c r="Z96" i="3"/>
  <c r="AA96" i="3"/>
  <c r="AB96" i="3"/>
  <c r="AH96" i="3"/>
  <c r="AD96" i="3"/>
  <c r="AE96" i="3"/>
  <c r="B97" i="3"/>
  <c r="C97" i="3"/>
  <c r="D97" i="3"/>
  <c r="E97" i="3"/>
  <c r="F97" i="3"/>
  <c r="G97" i="3"/>
  <c r="H97" i="3"/>
  <c r="M97" i="3"/>
  <c r="N97" i="3"/>
  <c r="O97" i="3"/>
  <c r="P97" i="3"/>
  <c r="Q97" i="3"/>
  <c r="R97" i="3"/>
  <c r="S97" i="3"/>
  <c r="T97" i="3"/>
  <c r="U97" i="3"/>
  <c r="V97" i="3"/>
  <c r="W97" i="3"/>
  <c r="AJ97" i="3"/>
  <c r="Y97" i="3"/>
  <c r="Z97" i="3"/>
  <c r="AA97" i="3"/>
  <c r="AB97" i="3"/>
  <c r="AH97" i="3"/>
  <c r="AD97" i="3"/>
  <c r="AE97" i="3"/>
  <c r="B98" i="3"/>
  <c r="C98" i="3"/>
  <c r="D98" i="3"/>
  <c r="E98" i="3"/>
  <c r="F98" i="3"/>
  <c r="G98" i="3"/>
  <c r="H98" i="3"/>
  <c r="M98" i="3"/>
  <c r="N98" i="3"/>
  <c r="O98" i="3"/>
  <c r="P98" i="3"/>
  <c r="Q98" i="3"/>
  <c r="R98" i="3"/>
  <c r="S98" i="3"/>
  <c r="T98" i="3"/>
  <c r="U98" i="3"/>
  <c r="V98" i="3"/>
  <c r="W98" i="3"/>
  <c r="AJ98" i="3"/>
  <c r="Y98" i="3"/>
  <c r="Z98" i="3"/>
  <c r="AA98" i="3"/>
  <c r="AB98" i="3"/>
  <c r="AH98" i="3"/>
  <c r="AD98" i="3"/>
  <c r="AE98" i="3"/>
  <c r="B99" i="3"/>
  <c r="C99" i="3"/>
  <c r="D99" i="3"/>
  <c r="E99" i="3"/>
  <c r="F99" i="3"/>
  <c r="G99" i="3"/>
  <c r="H99" i="3"/>
  <c r="M99" i="3"/>
  <c r="N99" i="3"/>
  <c r="O99" i="3"/>
  <c r="P99" i="3"/>
  <c r="Q99" i="3"/>
  <c r="R99" i="3"/>
  <c r="S99" i="3"/>
  <c r="T99" i="3"/>
  <c r="U99" i="3"/>
  <c r="V99" i="3"/>
  <c r="W99" i="3"/>
  <c r="AJ99" i="3"/>
  <c r="Y99" i="3"/>
  <c r="Z99" i="3"/>
  <c r="AA99" i="3"/>
  <c r="AB99" i="3"/>
  <c r="AH99" i="3"/>
  <c r="AD99" i="3"/>
  <c r="AE99" i="3"/>
  <c r="B100" i="3"/>
  <c r="C100" i="3"/>
  <c r="D100" i="3"/>
  <c r="E100" i="3"/>
  <c r="F100" i="3"/>
  <c r="G100" i="3"/>
  <c r="H100" i="3"/>
  <c r="M100" i="3"/>
  <c r="N100" i="3"/>
  <c r="O100" i="3"/>
  <c r="P100" i="3"/>
  <c r="Q100" i="3"/>
  <c r="R100" i="3"/>
  <c r="S100" i="3"/>
  <c r="T100" i="3"/>
  <c r="U100" i="3"/>
  <c r="V100" i="3"/>
  <c r="W100" i="3"/>
  <c r="AJ100" i="3"/>
  <c r="Y100" i="3"/>
  <c r="Z100" i="3"/>
  <c r="AA100" i="3"/>
  <c r="AB100" i="3"/>
  <c r="AH100" i="3"/>
  <c r="AD100" i="3"/>
  <c r="AE100" i="3"/>
  <c r="B101" i="3"/>
  <c r="C101" i="3"/>
  <c r="D101" i="3"/>
  <c r="E101" i="3"/>
  <c r="F101" i="3"/>
  <c r="G101" i="3"/>
  <c r="H101" i="3"/>
  <c r="M101" i="3"/>
  <c r="N101" i="3"/>
  <c r="O101" i="3"/>
  <c r="P101" i="3"/>
  <c r="Q101" i="3"/>
  <c r="R101" i="3"/>
  <c r="S101" i="3"/>
  <c r="T101" i="3"/>
  <c r="U101" i="3"/>
  <c r="V101" i="3"/>
  <c r="W101" i="3"/>
  <c r="AJ101" i="3"/>
  <c r="Y101" i="3"/>
  <c r="Z101" i="3"/>
  <c r="AA101" i="3"/>
  <c r="AB101" i="3"/>
  <c r="AH101" i="3"/>
  <c r="AD101" i="3"/>
  <c r="AE101" i="3"/>
  <c r="B102" i="3"/>
  <c r="C102" i="3"/>
  <c r="D102" i="3"/>
  <c r="E102" i="3"/>
  <c r="F102" i="3"/>
  <c r="G102" i="3"/>
  <c r="H102" i="3"/>
  <c r="M102" i="3"/>
  <c r="N102" i="3"/>
  <c r="O102" i="3"/>
  <c r="P102" i="3"/>
  <c r="Q102" i="3"/>
  <c r="R102" i="3"/>
  <c r="S102" i="3"/>
  <c r="T102" i="3"/>
  <c r="U102" i="3"/>
  <c r="V102" i="3"/>
  <c r="W102" i="3"/>
  <c r="AJ102" i="3"/>
  <c r="Y102" i="3"/>
  <c r="Z102" i="3"/>
  <c r="AA102" i="3"/>
  <c r="AB102" i="3"/>
  <c r="AH102" i="3"/>
  <c r="AD102" i="3"/>
  <c r="AE102" i="3"/>
  <c r="B103" i="3"/>
  <c r="C103" i="3"/>
  <c r="D103" i="3"/>
  <c r="E103" i="3"/>
  <c r="F103" i="3"/>
  <c r="G103" i="3"/>
  <c r="H103" i="3"/>
  <c r="M103" i="3"/>
  <c r="N103" i="3"/>
  <c r="O103" i="3"/>
  <c r="P103" i="3"/>
  <c r="Q103" i="3"/>
  <c r="R103" i="3"/>
  <c r="S103" i="3"/>
  <c r="T103" i="3"/>
  <c r="U103" i="3"/>
  <c r="V103" i="3"/>
  <c r="W103" i="3"/>
  <c r="AJ103" i="3"/>
  <c r="Y103" i="3"/>
  <c r="Z103" i="3"/>
  <c r="AA103" i="3"/>
  <c r="AB103" i="3"/>
  <c r="AH103" i="3"/>
  <c r="AD103" i="3"/>
  <c r="AE103" i="3"/>
  <c r="B104" i="3"/>
  <c r="C104" i="3"/>
  <c r="D104" i="3"/>
  <c r="E104" i="3"/>
  <c r="F104" i="3"/>
  <c r="G104" i="3"/>
  <c r="H104" i="3"/>
  <c r="M104" i="3"/>
  <c r="N104" i="3"/>
  <c r="O104" i="3"/>
  <c r="P104" i="3"/>
  <c r="Q104" i="3"/>
  <c r="R104" i="3"/>
  <c r="S104" i="3"/>
  <c r="T104" i="3"/>
  <c r="U104" i="3"/>
  <c r="V104" i="3"/>
  <c r="W104" i="3"/>
  <c r="AJ104" i="3"/>
  <c r="Y104" i="3"/>
  <c r="Z104" i="3"/>
  <c r="AA104" i="3"/>
  <c r="AB104" i="3"/>
  <c r="AH104" i="3"/>
  <c r="AD104" i="3"/>
  <c r="AE104" i="3"/>
  <c r="B105" i="3"/>
  <c r="C105" i="3"/>
  <c r="D105" i="3"/>
  <c r="E105" i="3"/>
  <c r="F105" i="3"/>
  <c r="G105" i="3"/>
  <c r="H105" i="3"/>
  <c r="M105" i="3"/>
  <c r="N105" i="3"/>
  <c r="O105" i="3"/>
  <c r="P105" i="3"/>
  <c r="Q105" i="3"/>
  <c r="R105" i="3"/>
  <c r="S105" i="3"/>
  <c r="T105" i="3"/>
  <c r="U105" i="3"/>
  <c r="V105" i="3"/>
  <c r="W105" i="3"/>
  <c r="AJ105" i="3"/>
  <c r="Y105" i="3"/>
  <c r="Z105" i="3"/>
  <c r="AA105" i="3"/>
  <c r="AB105" i="3"/>
  <c r="AH105" i="3"/>
  <c r="AD105" i="3"/>
  <c r="AE105" i="3"/>
  <c r="B106" i="3"/>
  <c r="C106" i="3"/>
  <c r="D106" i="3"/>
  <c r="E106" i="3"/>
  <c r="F106" i="3"/>
  <c r="G106" i="3"/>
  <c r="H106" i="3"/>
  <c r="M106" i="3"/>
  <c r="N106" i="3"/>
  <c r="O106" i="3"/>
  <c r="P106" i="3"/>
  <c r="Q106" i="3"/>
  <c r="R106" i="3"/>
  <c r="S106" i="3"/>
  <c r="T106" i="3"/>
  <c r="U106" i="3"/>
  <c r="V106" i="3"/>
  <c r="W106" i="3"/>
  <c r="AJ106" i="3"/>
  <c r="Y106" i="3"/>
  <c r="Z106" i="3"/>
  <c r="AA106" i="3"/>
  <c r="AB106" i="3"/>
  <c r="AH106" i="3"/>
  <c r="AD106" i="3"/>
  <c r="AE106" i="3"/>
  <c r="B107" i="3"/>
  <c r="C107" i="3"/>
  <c r="D107" i="3"/>
  <c r="E107" i="3"/>
  <c r="F107" i="3"/>
  <c r="G107" i="3"/>
  <c r="H107" i="3"/>
  <c r="M107" i="3"/>
  <c r="N107" i="3"/>
  <c r="O107" i="3"/>
  <c r="P107" i="3"/>
  <c r="Q107" i="3"/>
  <c r="R107" i="3"/>
  <c r="S107" i="3"/>
  <c r="T107" i="3"/>
  <c r="U107" i="3"/>
  <c r="V107" i="3"/>
  <c r="W107" i="3"/>
  <c r="AJ107" i="3"/>
  <c r="Y107" i="3"/>
  <c r="Z107" i="3"/>
  <c r="AA107" i="3"/>
  <c r="AB107" i="3"/>
  <c r="AH107" i="3"/>
  <c r="AD107" i="3"/>
  <c r="AE107" i="3"/>
  <c r="B108" i="3"/>
  <c r="C108" i="3"/>
  <c r="D108" i="3"/>
  <c r="E108" i="3"/>
  <c r="F108" i="3"/>
  <c r="G108" i="3"/>
  <c r="H108" i="3"/>
  <c r="M108" i="3"/>
  <c r="N108" i="3"/>
  <c r="O108" i="3"/>
  <c r="P108" i="3"/>
  <c r="Q108" i="3"/>
  <c r="R108" i="3"/>
  <c r="S108" i="3"/>
  <c r="T108" i="3"/>
  <c r="U108" i="3"/>
  <c r="V108" i="3"/>
  <c r="W108" i="3"/>
  <c r="AJ108" i="3"/>
  <c r="Y108" i="3"/>
  <c r="Z108" i="3"/>
  <c r="AA108" i="3"/>
  <c r="AB108" i="3"/>
  <c r="AH108" i="3"/>
  <c r="AD108" i="3"/>
  <c r="AE108" i="3"/>
  <c r="B109" i="3"/>
  <c r="C109" i="3"/>
  <c r="D109" i="3"/>
  <c r="E109" i="3"/>
  <c r="F109" i="3"/>
  <c r="G109" i="3"/>
  <c r="H109" i="3"/>
  <c r="M109" i="3"/>
  <c r="N109" i="3"/>
  <c r="O109" i="3"/>
  <c r="P109" i="3"/>
  <c r="Q109" i="3"/>
  <c r="R109" i="3"/>
  <c r="S109" i="3"/>
  <c r="T109" i="3"/>
  <c r="U109" i="3"/>
  <c r="V109" i="3"/>
  <c r="W109" i="3"/>
  <c r="AJ109" i="3"/>
  <c r="Y109" i="3"/>
  <c r="Z109" i="3"/>
  <c r="AA109" i="3"/>
  <c r="AB109" i="3"/>
  <c r="AH109" i="3"/>
  <c r="AD109" i="3"/>
  <c r="AE109" i="3"/>
  <c r="B110" i="3"/>
  <c r="C110" i="3"/>
  <c r="D110" i="3"/>
  <c r="E110" i="3"/>
  <c r="F110" i="3"/>
  <c r="G110" i="3"/>
  <c r="H110" i="3"/>
  <c r="M110" i="3"/>
  <c r="N110" i="3"/>
  <c r="O110" i="3"/>
  <c r="P110" i="3"/>
  <c r="Q110" i="3"/>
  <c r="R110" i="3"/>
  <c r="S110" i="3"/>
  <c r="T110" i="3"/>
  <c r="U110" i="3"/>
  <c r="V110" i="3"/>
  <c r="W110" i="3"/>
  <c r="AJ110" i="3"/>
  <c r="Y110" i="3"/>
  <c r="Z110" i="3"/>
  <c r="AA110" i="3"/>
  <c r="AB110" i="3"/>
  <c r="AH110" i="3"/>
  <c r="AD110" i="3"/>
  <c r="AE110" i="3"/>
  <c r="B111" i="3"/>
  <c r="C111" i="3"/>
  <c r="D111" i="3"/>
  <c r="E111" i="3"/>
  <c r="F111" i="3"/>
  <c r="G111" i="3"/>
  <c r="H111" i="3"/>
  <c r="M111" i="3"/>
  <c r="N111" i="3"/>
  <c r="O111" i="3"/>
  <c r="P111" i="3"/>
  <c r="Q111" i="3"/>
  <c r="R111" i="3"/>
  <c r="S111" i="3"/>
  <c r="T111" i="3"/>
  <c r="U111" i="3"/>
  <c r="V111" i="3"/>
  <c r="W111" i="3"/>
  <c r="AJ111" i="3"/>
  <c r="Y111" i="3"/>
  <c r="Z111" i="3"/>
  <c r="AA111" i="3"/>
  <c r="AB111" i="3"/>
  <c r="AH111" i="3"/>
  <c r="AD111" i="3"/>
  <c r="AE111" i="3"/>
  <c r="B112" i="3"/>
  <c r="C112" i="3"/>
  <c r="D112" i="3"/>
  <c r="E112" i="3"/>
  <c r="F112" i="3"/>
  <c r="G112" i="3"/>
  <c r="H112" i="3"/>
  <c r="M112" i="3"/>
  <c r="N112" i="3"/>
  <c r="O112" i="3"/>
  <c r="P112" i="3"/>
  <c r="Q112" i="3"/>
  <c r="R112" i="3"/>
  <c r="S112" i="3"/>
  <c r="T112" i="3"/>
  <c r="U112" i="3"/>
  <c r="V112" i="3"/>
  <c r="W112" i="3"/>
  <c r="AJ112" i="3"/>
  <c r="Y112" i="3"/>
  <c r="Z112" i="3"/>
  <c r="AA112" i="3"/>
  <c r="AB112" i="3"/>
  <c r="AH112" i="3"/>
  <c r="AD112" i="3"/>
  <c r="AE112" i="3"/>
  <c r="B113" i="3"/>
  <c r="C113" i="3"/>
  <c r="D113" i="3"/>
  <c r="E113" i="3"/>
  <c r="F113" i="3"/>
  <c r="G113" i="3"/>
  <c r="H113" i="3"/>
  <c r="M113" i="3"/>
  <c r="N113" i="3"/>
  <c r="O113" i="3"/>
  <c r="P113" i="3"/>
  <c r="Q113" i="3"/>
  <c r="R113" i="3"/>
  <c r="S113" i="3"/>
  <c r="T113" i="3"/>
  <c r="U113" i="3"/>
  <c r="V113" i="3"/>
  <c r="W113" i="3"/>
  <c r="AJ113" i="3"/>
  <c r="Y113" i="3"/>
  <c r="Z113" i="3"/>
  <c r="AA113" i="3"/>
  <c r="AB113" i="3"/>
  <c r="AH113" i="3"/>
  <c r="AD113" i="3"/>
  <c r="AE113" i="3"/>
  <c r="B114" i="3"/>
  <c r="C114" i="3"/>
  <c r="D114" i="3"/>
  <c r="E114" i="3"/>
  <c r="F114" i="3"/>
  <c r="G114" i="3"/>
  <c r="H114" i="3"/>
  <c r="M114" i="3"/>
  <c r="N114" i="3"/>
  <c r="O114" i="3"/>
  <c r="P114" i="3"/>
  <c r="Q114" i="3"/>
  <c r="R114" i="3"/>
  <c r="S114" i="3"/>
  <c r="T114" i="3"/>
  <c r="U114" i="3"/>
  <c r="V114" i="3"/>
  <c r="W114" i="3"/>
  <c r="AJ114" i="3"/>
  <c r="Y114" i="3"/>
  <c r="Z114" i="3"/>
  <c r="AA114" i="3"/>
  <c r="AB114" i="3"/>
  <c r="AH114" i="3"/>
  <c r="AD114" i="3"/>
  <c r="AE114" i="3"/>
  <c r="B115" i="3"/>
  <c r="C115" i="3"/>
  <c r="D115" i="3"/>
  <c r="E115" i="3"/>
  <c r="F115" i="3"/>
  <c r="G115" i="3"/>
  <c r="H115" i="3"/>
  <c r="M115" i="3"/>
  <c r="N115" i="3"/>
  <c r="O115" i="3"/>
  <c r="P115" i="3"/>
  <c r="Q115" i="3"/>
  <c r="R115" i="3"/>
  <c r="S115" i="3"/>
  <c r="T115" i="3"/>
  <c r="U115" i="3"/>
  <c r="V115" i="3"/>
  <c r="W115" i="3"/>
  <c r="AJ115" i="3"/>
  <c r="Y115" i="3"/>
  <c r="Z115" i="3"/>
  <c r="AA115" i="3"/>
  <c r="AB115" i="3"/>
  <c r="AH115" i="3"/>
  <c r="AD115" i="3"/>
  <c r="AE115" i="3"/>
  <c r="B116" i="3"/>
  <c r="C116" i="3"/>
  <c r="D116" i="3"/>
  <c r="E116" i="3"/>
  <c r="F116" i="3"/>
  <c r="G116" i="3"/>
  <c r="H116" i="3"/>
  <c r="M116" i="3"/>
  <c r="N116" i="3"/>
  <c r="O116" i="3"/>
  <c r="P116" i="3"/>
  <c r="Q116" i="3"/>
  <c r="R116" i="3"/>
  <c r="S116" i="3"/>
  <c r="T116" i="3"/>
  <c r="U116" i="3"/>
  <c r="V116" i="3"/>
  <c r="W116" i="3"/>
  <c r="AJ116" i="3"/>
  <c r="Y116" i="3"/>
  <c r="Z116" i="3"/>
  <c r="AA116" i="3"/>
  <c r="AB116" i="3"/>
  <c r="AH116" i="3"/>
  <c r="AD116" i="3"/>
  <c r="AE116" i="3"/>
  <c r="B117" i="3"/>
  <c r="C117" i="3"/>
  <c r="D117" i="3"/>
  <c r="E117" i="3"/>
  <c r="F117" i="3"/>
  <c r="G117" i="3"/>
  <c r="H117" i="3"/>
  <c r="M117" i="3"/>
  <c r="N117" i="3"/>
  <c r="O117" i="3"/>
  <c r="P117" i="3"/>
  <c r="Q117" i="3"/>
  <c r="R117" i="3"/>
  <c r="S117" i="3"/>
  <c r="T117" i="3"/>
  <c r="U117" i="3"/>
  <c r="V117" i="3"/>
  <c r="W117" i="3"/>
  <c r="AJ117" i="3"/>
  <c r="Y117" i="3"/>
  <c r="Z117" i="3"/>
  <c r="AA117" i="3"/>
  <c r="AB117" i="3"/>
  <c r="AH117" i="3"/>
  <c r="AD117" i="3"/>
  <c r="AE117" i="3"/>
  <c r="B118" i="3"/>
  <c r="C118" i="3"/>
  <c r="D118" i="3"/>
  <c r="E118" i="3"/>
  <c r="F118" i="3"/>
  <c r="G118" i="3"/>
  <c r="H118" i="3"/>
  <c r="M118" i="3"/>
  <c r="N118" i="3"/>
  <c r="O118" i="3"/>
  <c r="P118" i="3"/>
  <c r="Q118" i="3"/>
  <c r="R118" i="3"/>
  <c r="S118" i="3"/>
  <c r="T118" i="3"/>
  <c r="U118" i="3"/>
  <c r="V118" i="3"/>
  <c r="W118" i="3"/>
  <c r="AJ118" i="3"/>
  <c r="Y118" i="3"/>
  <c r="Z118" i="3"/>
  <c r="AA118" i="3"/>
  <c r="AB118" i="3"/>
  <c r="AH118" i="3"/>
  <c r="AD118" i="3"/>
  <c r="AE118" i="3"/>
  <c r="B119" i="3"/>
  <c r="C119" i="3"/>
  <c r="D119" i="3"/>
  <c r="E119" i="3"/>
  <c r="F119" i="3"/>
  <c r="G119" i="3"/>
  <c r="H119" i="3"/>
  <c r="M119" i="3"/>
  <c r="N119" i="3"/>
  <c r="O119" i="3"/>
  <c r="P119" i="3"/>
  <c r="Q119" i="3"/>
  <c r="R119" i="3"/>
  <c r="S119" i="3"/>
  <c r="T119" i="3"/>
  <c r="U119" i="3"/>
  <c r="V119" i="3"/>
  <c r="W119" i="3"/>
  <c r="AJ119" i="3"/>
  <c r="Y119" i="3"/>
  <c r="Z119" i="3"/>
  <c r="AA119" i="3"/>
  <c r="AB119" i="3"/>
  <c r="AH119" i="3"/>
  <c r="AD119" i="3"/>
  <c r="AE119" i="3"/>
  <c r="B120" i="3"/>
  <c r="C120" i="3"/>
  <c r="D120" i="3"/>
  <c r="E120" i="3"/>
  <c r="F120" i="3"/>
  <c r="G120" i="3"/>
  <c r="H120" i="3"/>
  <c r="M120" i="3"/>
  <c r="N120" i="3"/>
  <c r="O120" i="3"/>
  <c r="P120" i="3"/>
  <c r="Q120" i="3"/>
  <c r="R120" i="3"/>
  <c r="S120" i="3"/>
  <c r="T120" i="3"/>
  <c r="U120" i="3"/>
  <c r="V120" i="3"/>
  <c r="W120" i="3"/>
  <c r="AJ120" i="3"/>
  <c r="Y120" i="3"/>
  <c r="Z120" i="3"/>
  <c r="AA120" i="3"/>
  <c r="AB120" i="3"/>
  <c r="AH120" i="3"/>
  <c r="AD120" i="3"/>
  <c r="AE120" i="3"/>
  <c r="B121" i="3"/>
  <c r="C121" i="3"/>
  <c r="D121" i="3"/>
  <c r="E121" i="3"/>
  <c r="F121" i="3"/>
  <c r="G121" i="3"/>
  <c r="H121" i="3"/>
  <c r="M121" i="3"/>
  <c r="N121" i="3"/>
  <c r="O121" i="3"/>
  <c r="P121" i="3"/>
  <c r="Q121" i="3"/>
  <c r="R121" i="3"/>
  <c r="S121" i="3"/>
  <c r="T121" i="3"/>
  <c r="U121" i="3"/>
  <c r="V121" i="3"/>
  <c r="W121" i="3"/>
  <c r="AJ121" i="3"/>
  <c r="Y121" i="3"/>
  <c r="Z121" i="3"/>
  <c r="AA121" i="3"/>
  <c r="AB121" i="3"/>
  <c r="AH121" i="3"/>
  <c r="AD121" i="3"/>
  <c r="AE121" i="3"/>
  <c r="B122" i="3"/>
  <c r="C122" i="3"/>
  <c r="D122" i="3"/>
  <c r="E122" i="3"/>
  <c r="F122" i="3"/>
  <c r="G122" i="3"/>
  <c r="H122" i="3"/>
  <c r="M122" i="3"/>
  <c r="N122" i="3"/>
  <c r="O122" i="3"/>
  <c r="P122" i="3"/>
  <c r="Q122" i="3"/>
  <c r="R122" i="3"/>
  <c r="S122" i="3"/>
  <c r="T122" i="3"/>
  <c r="U122" i="3"/>
  <c r="V122" i="3"/>
  <c r="W122" i="3"/>
  <c r="AJ122" i="3"/>
  <c r="Y122" i="3"/>
  <c r="Z122" i="3"/>
  <c r="AA122" i="3"/>
  <c r="AB122" i="3"/>
  <c r="AH122" i="3"/>
  <c r="AD122" i="3"/>
  <c r="AE122" i="3"/>
  <c r="B123" i="3"/>
  <c r="C123" i="3"/>
  <c r="D123" i="3"/>
  <c r="E123" i="3"/>
  <c r="F123" i="3"/>
  <c r="G123" i="3"/>
  <c r="H123" i="3"/>
  <c r="M123" i="3"/>
  <c r="N123" i="3"/>
  <c r="O123" i="3"/>
  <c r="P123" i="3"/>
  <c r="Q123" i="3"/>
  <c r="R123" i="3"/>
  <c r="S123" i="3"/>
  <c r="T123" i="3"/>
  <c r="U123" i="3"/>
  <c r="V123" i="3"/>
  <c r="W123" i="3"/>
  <c r="AJ123" i="3"/>
  <c r="Y123" i="3"/>
  <c r="Z123" i="3"/>
  <c r="AA123" i="3"/>
  <c r="AB123" i="3"/>
  <c r="AH123" i="3"/>
  <c r="AD123" i="3"/>
  <c r="AE123" i="3"/>
  <c r="B124" i="3"/>
  <c r="C124" i="3"/>
  <c r="D124" i="3"/>
  <c r="E124" i="3"/>
  <c r="F124" i="3"/>
  <c r="G124" i="3"/>
  <c r="H124" i="3"/>
  <c r="M124" i="3"/>
  <c r="N124" i="3"/>
  <c r="O124" i="3"/>
  <c r="P124" i="3"/>
  <c r="Q124" i="3"/>
  <c r="R124" i="3"/>
  <c r="S124" i="3"/>
  <c r="T124" i="3"/>
  <c r="U124" i="3"/>
  <c r="V124" i="3"/>
  <c r="W124" i="3"/>
  <c r="AJ124" i="3"/>
  <c r="Y124" i="3"/>
  <c r="Z124" i="3"/>
  <c r="AA124" i="3"/>
  <c r="AB124" i="3"/>
  <c r="AH124" i="3"/>
  <c r="AD124" i="3"/>
  <c r="AE124" i="3"/>
  <c r="B125" i="3"/>
  <c r="C125" i="3"/>
  <c r="D125" i="3"/>
  <c r="E125" i="3"/>
  <c r="F125" i="3"/>
  <c r="G125" i="3"/>
  <c r="H125" i="3"/>
  <c r="M125" i="3"/>
  <c r="N125" i="3"/>
  <c r="O125" i="3"/>
  <c r="P125" i="3"/>
  <c r="Q125" i="3"/>
  <c r="R125" i="3"/>
  <c r="S125" i="3"/>
  <c r="T125" i="3"/>
  <c r="U125" i="3"/>
  <c r="V125" i="3"/>
  <c r="W125" i="3"/>
  <c r="AJ125" i="3"/>
  <c r="Y125" i="3"/>
  <c r="Z125" i="3"/>
  <c r="AA125" i="3"/>
  <c r="AB125" i="3"/>
  <c r="AH125" i="3"/>
  <c r="AD125" i="3"/>
  <c r="AE125" i="3"/>
  <c r="B126" i="3"/>
  <c r="C126" i="3"/>
  <c r="D126" i="3"/>
  <c r="E126" i="3"/>
  <c r="F126" i="3"/>
  <c r="G126" i="3"/>
  <c r="H126" i="3"/>
  <c r="M126" i="3"/>
  <c r="N126" i="3"/>
  <c r="O126" i="3"/>
  <c r="P126" i="3"/>
  <c r="Q126" i="3"/>
  <c r="R126" i="3"/>
  <c r="S126" i="3"/>
  <c r="T126" i="3"/>
  <c r="U126" i="3"/>
  <c r="V126" i="3"/>
  <c r="W126" i="3"/>
  <c r="AJ126" i="3"/>
  <c r="Y126" i="3"/>
  <c r="Z126" i="3"/>
  <c r="AA126" i="3"/>
  <c r="AB126" i="3"/>
  <c r="AH126" i="3"/>
  <c r="AD126" i="3"/>
  <c r="AE126" i="3"/>
  <c r="B127" i="3"/>
  <c r="C127" i="3"/>
  <c r="D127" i="3"/>
  <c r="E127" i="3"/>
  <c r="F127" i="3"/>
  <c r="G127" i="3"/>
  <c r="H127" i="3"/>
  <c r="M127" i="3"/>
  <c r="N127" i="3"/>
  <c r="O127" i="3"/>
  <c r="P127" i="3"/>
  <c r="Q127" i="3"/>
  <c r="R127" i="3"/>
  <c r="S127" i="3"/>
  <c r="T127" i="3"/>
  <c r="U127" i="3"/>
  <c r="V127" i="3"/>
  <c r="W127" i="3"/>
  <c r="AJ127" i="3"/>
  <c r="Y127" i="3"/>
  <c r="Z127" i="3"/>
  <c r="AA127" i="3"/>
  <c r="AB127" i="3"/>
  <c r="AH127" i="3"/>
  <c r="AD127" i="3"/>
  <c r="AE127" i="3"/>
  <c r="B128" i="3"/>
  <c r="C128" i="3"/>
  <c r="D128" i="3"/>
  <c r="E128" i="3"/>
  <c r="F128" i="3"/>
  <c r="G128" i="3"/>
  <c r="H128" i="3"/>
  <c r="M128" i="3"/>
  <c r="N128" i="3"/>
  <c r="O128" i="3"/>
  <c r="P128" i="3"/>
  <c r="Q128" i="3"/>
  <c r="R128" i="3"/>
  <c r="S128" i="3"/>
  <c r="T128" i="3"/>
  <c r="U128" i="3"/>
  <c r="V128" i="3"/>
  <c r="W128" i="3"/>
  <c r="AJ128" i="3"/>
  <c r="Y128" i="3"/>
  <c r="Z128" i="3"/>
  <c r="AA128" i="3"/>
  <c r="AB128" i="3"/>
  <c r="AH128" i="3"/>
  <c r="AD128" i="3"/>
  <c r="AE128" i="3"/>
  <c r="B129" i="3"/>
  <c r="C129" i="3"/>
  <c r="D129" i="3"/>
  <c r="E129" i="3"/>
  <c r="F129" i="3"/>
  <c r="G129" i="3"/>
  <c r="H129" i="3"/>
  <c r="M129" i="3"/>
  <c r="N129" i="3"/>
  <c r="O129" i="3"/>
  <c r="P129" i="3"/>
  <c r="Q129" i="3"/>
  <c r="R129" i="3"/>
  <c r="S129" i="3"/>
  <c r="T129" i="3"/>
  <c r="U129" i="3"/>
  <c r="V129" i="3"/>
  <c r="W129" i="3"/>
  <c r="AJ129" i="3"/>
  <c r="Y129" i="3"/>
  <c r="Z129" i="3"/>
  <c r="AA129" i="3"/>
  <c r="AB129" i="3"/>
  <c r="AH129" i="3"/>
  <c r="AD129" i="3"/>
  <c r="AE129" i="3"/>
  <c r="B130" i="3"/>
  <c r="C130" i="3"/>
  <c r="D130" i="3"/>
  <c r="E130" i="3"/>
  <c r="F130" i="3"/>
  <c r="G130" i="3"/>
  <c r="H130" i="3"/>
  <c r="M130" i="3"/>
  <c r="N130" i="3"/>
  <c r="O130" i="3"/>
  <c r="P130" i="3"/>
  <c r="Q130" i="3"/>
  <c r="R130" i="3"/>
  <c r="S130" i="3"/>
  <c r="T130" i="3"/>
  <c r="U130" i="3"/>
  <c r="V130" i="3"/>
  <c r="W130" i="3"/>
  <c r="AJ130" i="3"/>
  <c r="Y130" i="3"/>
  <c r="Z130" i="3"/>
  <c r="AA130" i="3"/>
  <c r="AB130" i="3"/>
  <c r="AH130" i="3"/>
  <c r="AD130" i="3"/>
  <c r="AE130" i="3"/>
  <c r="B131" i="3"/>
  <c r="C131" i="3"/>
  <c r="D131" i="3"/>
  <c r="E131" i="3"/>
  <c r="F131" i="3"/>
  <c r="G131" i="3"/>
  <c r="H131" i="3"/>
  <c r="M131" i="3"/>
  <c r="N131" i="3"/>
  <c r="O131" i="3"/>
  <c r="P131" i="3"/>
  <c r="Q131" i="3"/>
  <c r="R131" i="3"/>
  <c r="S131" i="3"/>
  <c r="T131" i="3"/>
  <c r="U131" i="3"/>
  <c r="V131" i="3"/>
  <c r="W131" i="3"/>
  <c r="AJ131" i="3"/>
  <c r="Y131" i="3"/>
  <c r="Z131" i="3"/>
  <c r="AA131" i="3"/>
  <c r="AB131" i="3"/>
  <c r="AH131" i="3"/>
  <c r="AD131" i="3"/>
  <c r="AE131" i="3"/>
  <c r="B132" i="3"/>
  <c r="C132" i="3"/>
  <c r="D132" i="3"/>
  <c r="E132" i="3"/>
  <c r="F132" i="3"/>
  <c r="G132" i="3"/>
  <c r="H132" i="3"/>
  <c r="M132" i="3"/>
  <c r="N132" i="3"/>
  <c r="O132" i="3"/>
  <c r="P132" i="3"/>
  <c r="Q132" i="3"/>
  <c r="R132" i="3"/>
  <c r="S132" i="3"/>
  <c r="T132" i="3"/>
  <c r="U132" i="3"/>
  <c r="V132" i="3"/>
  <c r="W132" i="3"/>
  <c r="AJ132" i="3"/>
  <c r="Y132" i="3"/>
  <c r="Z132" i="3"/>
  <c r="AA132" i="3"/>
  <c r="AB132" i="3"/>
  <c r="AH132" i="3"/>
  <c r="AD132" i="3"/>
  <c r="AE132" i="3"/>
  <c r="B133" i="3"/>
  <c r="C133" i="3"/>
  <c r="D133" i="3"/>
  <c r="E133" i="3"/>
  <c r="F133" i="3"/>
  <c r="G133" i="3"/>
  <c r="H133" i="3"/>
  <c r="M133" i="3"/>
  <c r="N133" i="3"/>
  <c r="O133" i="3"/>
  <c r="P133" i="3"/>
  <c r="Q133" i="3"/>
  <c r="R133" i="3"/>
  <c r="S133" i="3"/>
  <c r="T133" i="3"/>
  <c r="U133" i="3"/>
  <c r="V133" i="3"/>
  <c r="W133" i="3"/>
  <c r="AJ133" i="3"/>
  <c r="Y133" i="3"/>
  <c r="Z133" i="3"/>
  <c r="AA133" i="3"/>
  <c r="AB133" i="3"/>
  <c r="AH133" i="3"/>
  <c r="AD133" i="3"/>
  <c r="AE133" i="3"/>
  <c r="B134" i="3"/>
  <c r="C134" i="3"/>
  <c r="D134" i="3"/>
  <c r="E134" i="3"/>
  <c r="F134" i="3"/>
  <c r="G134" i="3"/>
  <c r="H134" i="3"/>
  <c r="M134" i="3"/>
  <c r="N134" i="3"/>
  <c r="O134" i="3"/>
  <c r="P134" i="3"/>
  <c r="Q134" i="3"/>
  <c r="R134" i="3"/>
  <c r="S134" i="3"/>
  <c r="T134" i="3"/>
  <c r="U134" i="3"/>
  <c r="V134" i="3"/>
  <c r="W134" i="3"/>
  <c r="AJ134" i="3"/>
  <c r="Y134" i="3"/>
  <c r="Z134" i="3"/>
  <c r="AA134" i="3"/>
  <c r="AB134" i="3"/>
  <c r="AH134" i="3"/>
  <c r="AD134" i="3"/>
  <c r="AE134" i="3"/>
  <c r="B135" i="3"/>
  <c r="C135" i="3"/>
  <c r="D135" i="3"/>
  <c r="E135" i="3"/>
  <c r="F135" i="3"/>
  <c r="G135" i="3"/>
  <c r="H135" i="3"/>
  <c r="M135" i="3"/>
  <c r="N135" i="3"/>
  <c r="O135" i="3"/>
  <c r="P135" i="3"/>
  <c r="Q135" i="3"/>
  <c r="R135" i="3"/>
  <c r="S135" i="3"/>
  <c r="T135" i="3"/>
  <c r="U135" i="3"/>
  <c r="V135" i="3"/>
  <c r="W135" i="3"/>
  <c r="AJ135" i="3"/>
  <c r="Y135" i="3"/>
  <c r="Z135" i="3"/>
  <c r="AA135" i="3"/>
  <c r="AB135" i="3"/>
  <c r="AH135" i="3"/>
  <c r="AD135" i="3"/>
  <c r="AE135" i="3"/>
  <c r="B136" i="3"/>
  <c r="C136" i="3"/>
  <c r="D136" i="3"/>
  <c r="E136" i="3"/>
  <c r="F136" i="3"/>
  <c r="G136" i="3"/>
  <c r="H136" i="3"/>
  <c r="M136" i="3"/>
  <c r="N136" i="3"/>
  <c r="O136" i="3"/>
  <c r="P136" i="3"/>
  <c r="Q136" i="3"/>
  <c r="R136" i="3"/>
  <c r="S136" i="3"/>
  <c r="T136" i="3"/>
  <c r="U136" i="3"/>
  <c r="V136" i="3"/>
  <c r="W136" i="3"/>
  <c r="AJ136" i="3"/>
  <c r="Y136" i="3"/>
  <c r="Z136" i="3"/>
  <c r="AA136" i="3"/>
  <c r="AB136" i="3"/>
  <c r="AH136" i="3"/>
  <c r="AD136" i="3"/>
  <c r="AE136" i="3"/>
  <c r="B137" i="3"/>
  <c r="C137" i="3"/>
  <c r="D137" i="3"/>
  <c r="E137" i="3"/>
  <c r="F137" i="3"/>
  <c r="G137" i="3"/>
  <c r="H137" i="3"/>
  <c r="M137" i="3"/>
  <c r="N137" i="3"/>
  <c r="O137" i="3"/>
  <c r="P137" i="3"/>
  <c r="Q137" i="3"/>
  <c r="R137" i="3"/>
  <c r="S137" i="3"/>
  <c r="T137" i="3"/>
  <c r="U137" i="3"/>
  <c r="V137" i="3"/>
  <c r="W137" i="3"/>
  <c r="AJ137" i="3"/>
  <c r="Y137" i="3"/>
  <c r="Z137" i="3"/>
  <c r="AA137" i="3"/>
  <c r="AB137" i="3"/>
  <c r="AH137" i="3"/>
  <c r="AD137" i="3"/>
  <c r="AE137" i="3"/>
  <c r="B138" i="3"/>
  <c r="C138" i="3"/>
  <c r="D138" i="3"/>
  <c r="E138" i="3"/>
  <c r="F138" i="3"/>
  <c r="G138" i="3"/>
  <c r="H138" i="3"/>
  <c r="M138" i="3"/>
  <c r="N138" i="3"/>
  <c r="O138" i="3"/>
  <c r="P138" i="3"/>
  <c r="Q138" i="3"/>
  <c r="R138" i="3"/>
  <c r="S138" i="3"/>
  <c r="T138" i="3"/>
  <c r="U138" i="3"/>
  <c r="V138" i="3"/>
  <c r="W138" i="3"/>
  <c r="AJ138" i="3"/>
  <c r="Y138" i="3"/>
  <c r="Z138" i="3"/>
  <c r="AA138" i="3"/>
  <c r="AB138" i="3"/>
  <c r="AH138" i="3"/>
  <c r="AD138" i="3"/>
  <c r="AE138" i="3"/>
  <c r="B139" i="3"/>
  <c r="C139" i="3"/>
  <c r="D139" i="3"/>
  <c r="E139" i="3"/>
  <c r="F139" i="3"/>
  <c r="G139" i="3"/>
  <c r="H139" i="3"/>
  <c r="M139" i="3"/>
  <c r="N139" i="3"/>
  <c r="O139" i="3"/>
  <c r="P139" i="3"/>
  <c r="Q139" i="3"/>
  <c r="R139" i="3"/>
  <c r="S139" i="3"/>
  <c r="T139" i="3"/>
  <c r="U139" i="3"/>
  <c r="V139" i="3"/>
  <c r="W139" i="3"/>
  <c r="AJ139" i="3"/>
  <c r="Y139" i="3"/>
  <c r="Z139" i="3"/>
  <c r="AA139" i="3"/>
  <c r="AB139" i="3"/>
  <c r="AH139" i="3"/>
  <c r="AD139" i="3"/>
  <c r="AE139" i="3"/>
  <c r="B140" i="3"/>
  <c r="C140" i="3"/>
  <c r="D140" i="3"/>
  <c r="E140" i="3"/>
  <c r="F140" i="3"/>
  <c r="G140" i="3"/>
  <c r="H140" i="3"/>
  <c r="M140" i="3"/>
  <c r="N140" i="3"/>
  <c r="O140" i="3"/>
  <c r="P140" i="3"/>
  <c r="Q140" i="3"/>
  <c r="R140" i="3"/>
  <c r="S140" i="3"/>
  <c r="T140" i="3"/>
  <c r="U140" i="3"/>
  <c r="V140" i="3"/>
  <c r="W140" i="3"/>
  <c r="AJ140" i="3"/>
  <c r="Y140" i="3"/>
  <c r="Z140" i="3"/>
  <c r="AA140" i="3"/>
  <c r="AB140" i="3"/>
  <c r="AH140" i="3"/>
  <c r="AD140" i="3"/>
  <c r="AE140" i="3"/>
  <c r="B141" i="3"/>
  <c r="C141" i="3"/>
  <c r="D141" i="3"/>
  <c r="E141" i="3"/>
  <c r="F141" i="3"/>
  <c r="G141" i="3"/>
  <c r="H141" i="3"/>
  <c r="M141" i="3"/>
  <c r="N141" i="3"/>
  <c r="O141" i="3"/>
  <c r="P141" i="3"/>
  <c r="Q141" i="3"/>
  <c r="R141" i="3"/>
  <c r="S141" i="3"/>
  <c r="T141" i="3"/>
  <c r="U141" i="3"/>
  <c r="V141" i="3"/>
  <c r="W141" i="3"/>
  <c r="AJ141" i="3"/>
  <c r="Y141" i="3"/>
  <c r="Z141" i="3"/>
  <c r="AA141" i="3"/>
  <c r="AB141" i="3"/>
  <c r="AH141" i="3"/>
  <c r="AD141" i="3"/>
  <c r="AE141" i="3"/>
  <c r="B142" i="3"/>
  <c r="C142" i="3"/>
  <c r="D142" i="3"/>
  <c r="E142" i="3"/>
  <c r="F142" i="3"/>
  <c r="G142" i="3"/>
  <c r="H142" i="3"/>
  <c r="M142" i="3"/>
  <c r="N142" i="3"/>
  <c r="O142" i="3"/>
  <c r="P142" i="3"/>
  <c r="Q142" i="3"/>
  <c r="R142" i="3"/>
  <c r="S142" i="3"/>
  <c r="T142" i="3"/>
  <c r="U142" i="3"/>
  <c r="V142" i="3"/>
  <c r="W142" i="3"/>
  <c r="AJ142" i="3"/>
  <c r="Y142" i="3"/>
  <c r="Z142" i="3"/>
  <c r="AA142" i="3"/>
  <c r="AB142" i="3"/>
  <c r="AH142" i="3"/>
  <c r="AD142" i="3"/>
  <c r="AE142" i="3"/>
  <c r="B143" i="3"/>
  <c r="C143" i="3"/>
  <c r="D143" i="3"/>
  <c r="E143" i="3"/>
  <c r="F143" i="3"/>
  <c r="G143" i="3"/>
  <c r="H143" i="3"/>
  <c r="M143" i="3"/>
  <c r="N143" i="3"/>
  <c r="O143" i="3"/>
  <c r="P143" i="3"/>
  <c r="Q143" i="3"/>
  <c r="R143" i="3"/>
  <c r="S143" i="3"/>
  <c r="T143" i="3"/>
  <c r="U143" i="3"/>
  <c r="V143" i="3"/>
  <c r="W143" i="3"/>
  <c r="AJ143" i="3"/>
  <c r="Y143" i="3"/>
  <c r="Z143" i="3"/>
  <c r="AA143" i="3"/>
  <c r="AB143" i="3"/>
  <c r="AH143" i="3"/>
  <c r="AD143" i="3"/>
  <c r="AE143" i="3"/>
  <c r="B144" i="3"/>
  <c r="C144" i="3"/>
  <c r="D144" i="3"/>
  <c r="E144" i="3"/>
  <c r="F144" i="3"/>
  <c r="G144" i="3"/>
  <c r="H144" i="3"/>
  <c r="M144" i="3"/>
  <c r="N144" i="3"/>
  <c r="O144" i="3"/>
  <c r="P144" i="3"/>
  <c r="Q144" i="3"/>
  <c r="R144" i="3"/>
  <c r="S144" i="3"/>
  <c r="T144" i="3"/>
  <c r="U144" i="3"/>
  <c r="V144" i="3"/>
  <c r="W144" i="3"/>
  <c r="AJ144" i="3"/>
  <c r="Y144" i="3"/>
  <c r="Z144" i="3"/>
  <c r="AA144" i="3"/>
  <c r="AB144" i="3"/>
  <c r="AH144" i="3"/>
  <c r="AD144" i="3"/>
  <c r="AE144" i="3"/>
  <c r="B145" i="3"/>
  <c r="C145" i="3"/>
  <c r="D145" i="3"/>
  <c r="E145" i="3"/>
  <c r="F145" i="3"/>
  <c r="G145" i="3"/>
  <c r="H145" i="3"/>
  <c r="M145" i="3"/>
  <c r="N145" i="3"/>
  <c r="O145" i="3"/>
  <c r="P145" i="3"/>
  <c r="Q145" i="3"/>
  <c r="R145" i="3"/>
  <c r="S145" i="3"/>
  <c r="T145" i="3"/>
  <c r="U145" i="3"/>
  <c r="V145" i="3"/>
  <c r="W145" i="3"/>
  <c r="AJ145" i="3"/>
  <c r="Y145" i="3"/>
  <c r="Z145" i="3"/>
  <c r="AA145" i="3"/>
  <c r="AB145" i="3"/>
  <c r="AH145" i="3"/>
  <c r="AD145" i="3"/>
  <c r="AE145" i="3"/>
  <c r="B146" i="3"/>
  <c r="C146" i="3"/>
  <c r="D146" i="3"/>
  <c r="E146" i="3"/>
  <c r="F146" i="3"/>
  <c r="G146" i="3"/>
  <c r="H146" i="3"/>
  <c r="M146" i="3"/>
  <c r="N146" i="3"/>
  <c r="P146" i="3"/>
  <c r="Q146" i="3"/>
  <c r="R146" i="3"/>
  <c r="S146" i="3"/>
  <c r="T146" i="3"/>
  <c r="U146" i="3"/>
  <c r="V146" i="3"/>
  <c r="W146" i="3"/>
  <c r="AJ146" i="3"/>
  <c r="Y146" i="3"/>
  <c r="Z146" i="3"/>
  <c r="AA146" i="3"/>
  <c r="AB146" i="3"/>
  <c r="AH146" i="3"/>
  <c r="AD146" i="3"/>
  <c r="AE146" i="3"/>
  <c r="B147" i="3"/>
  <c r="C147" i="3"/>
  <c r="D147" i="3"/>
  <c r="E147" i="3"/>
  <c r="F147" i="3"/>
  <c r="G147" i="3"/>
  <c r="H147" i="3"/>
  <c r="M147" i="3"/>
  <c r="N147" i="3"/>
  <c r="P147" i="3"/>
  <c r="Q147" i="3"/>
  <c r="R147" i="3"/>
  <c r="S147" i="3"/>
  <c r="T147" i="3"/>
  <c r="V147" i="3"/>
  <c r="AJ147" i="3"/>
  <c r="Z147" i="3"/>
  <c r="AA147" i="3"/>
  <c r="AB147" i="3"/>
  <c r="AH147" i="3"/>
  <c r="AD147" i="3"/>
  <c r="AE147" i="3"/>
  <c r="B148" i="3"/>
  <c r="E148" i="3"/>
  <c r="N148" i="3"/>
  <c r="P148" i="3"/>
  <c r="R148" i="3"/>
  <c r="T148" i="3"/>
  <c r="V148" i="3"/>
  <c r="AJ148" i="3"/>
  <c r="Z148" i="3"/>
  <c r="AA148" i="3"/>
  <c r="AH148" i="3"/>
  <c r="AD148" i="3"/>
  <c r="AE148" i="3"/>
  <c r="B149" i="3"/>
  <c r="E149" i="3"/>
  <c r="N149" i="3"/>
  <c r="P149" i="3"/>
  <c r="R149" i="3"/>
  <c r="T149" i="3"/>
  <c r="V149" i="3"/>
  <c r="AJ149" i="3"/>
  <c r="Z149" i="3"/>
  <c r="AA149" i="3"/>
  <c r="AH149" i="3"/>
  <c r="AD149" i="3"/>
  <c r="AE149" i="3"/>
  <c r="B150" i="3"/>
  <c r="E150" i="3"/>
  <c r="N150" i="3"/>
  <c r="P150" i="3"/>
  <c r="R150" i="3"/>
  <c r="T150" i="3"/>
  <c r="V150" i="3"/>
  <c r="AJ150" i="3"/>
  <c r="Z150" i="3"/>
  <c r="AA150" i="3"/>
  <c r="AH150" i="3"/>
  <c r="AD150" i="3"/>
  <c r="AE150" i="3"/>
  <c r="B151" i="3"/>
  <c r="E151" i="3"/>
  <c r="N151" i="3"/>
  <c r="P151" i="3"/>
  <c r="R151" i="3"/>
  <c r="T151" i="3"/>
  <c r="V151" i="3"/>
  <c r="AJ151" i="3"/>
  <c r="Z151" i="3"/>
  <c r="AA151" i="3"/>
  <c r="AH151" i="3"/>
  <c r="AD151" i="3"/>
  <c r="AE151" i="3"/>
  <c r="B152" i="3"/>
  <c r="E152" i="3"/>
  <c r="N152" i="3"/>
  <c r="P152" i="3"/>
  <c r="R152" i="3"/>
  <c r="T152" i="3"/>
  <c r="V152" i="3"/>
  <c r="AJ152" i="3"/>
  <c r="Z152" i="3"/>
  <c r="AA152" i="3"/>
  <c r="AH152" i="3"/>
  <c r="AD152" i="3"/>
  <c r="AE152" i="3"/>
  <c r="B153" i="3"/>
  <c r="E153" i="3"/>
  <c r="N153" i="3"/>
  <c r="P153" i="3"/>
  <c r="R153" i="3"/>
  <c r="T153" i="3"/>
  <c r="V153" i="3"/>
  <c r="AJ153" i="3"/>
  <c r="Z153" i="3"/>
  <c r="AA153" i="3"/>
  <c r="AH153" i="3"/>
  <c r="AD153" i="3"/>
  <c r="AE153" i="3"/>
  <c r="B154" i="3"/>
  <c r="E154" i="3"/>
  <c r="N154" i="3"/>
  <c r="P154" i="3"/>
  <c r="R154" i="3"/>
  <c r="T154" i="3"/>
  <c r="V154" i="3"/>
  <c r="AJ154" i="3"/>
  <c r="Z154" i="3"/>
  <c r="AA154" i="3"/>
  <c r="AH154" i="3"/>
  <c r="AD154" i="3"/>
  <c r="AE154" i="3"/>
  <c r="B155" i="3"/>
  <c r="E155" i="3"/>
  <c r="N155" i="3"/>
  <c r="P155" i="3"/>
  <c r="R155" i="3"/>
  <c r="T155" i="3"/>
  <c r="V155" i="3"/>
  <c r="AJ155" i="3"/>
  <c r="Z155" i="3"/>
  <c r="AA155" i="3"/>
  <c r="AH155" i="3"/>
  <c r="AD155" i="3"/>
  <c r="AE155" i="3"/>
  <c r="B156" i="3"/>
  <c r="E156" i="3"/>
  <c r="N156" i="3"/>
  <c r="P156" i="3"/>
  <c r="R156" i="3"/>
  <c r="T156" i="3"/>
  <c r="V156" i="3"/>
  <c r="AJ156" i="3"/>
  <c r="Z156" i="3"/>
  <c r="AA156" i="3"/>
  <c r="AH156" i="3"/>
  <c r="AD156" i="3"/>
  <c r="AE156" i="3"/>
  <c r="B157" i="3"/>
  <c r="E157" i="3"/>
  <c r="N157" i="3"/>
  <c r="P157" i="3"/>
  <c r="R157" i="3"/>
  <c r="T157" i="3"/>
  <c r="V157" i="3"/>
  <c r="AJ157" i="3"/>
  <c r="Z157" i="3"/>
  <c r="AA157" i="3"/>
  <c r="AH157" i="3"/>
  <c r="AD157" i="3"/>
  <c r="AE157" i="3"/>
  <c r="B158" i="3"/>
  <c r="E158" i="3"/>
  <c r="N158" i="3"/>
  <c r="P158" i="3"/>
  <c r="R158" i="3"/>
  <c r="T158" i="3"/>
  <c r="V158" i="3"/>
  <c r="AJ158" i="3"/>
  <c r="Z158" i="3"/>
  <c r="AA158" i="3"/>
  <c r="AH158" i="3"/>
  <c r="AD158" i="3"/>
  <c r="AE158" i="3"/>
  <c r="B159" i="3"/>
  <c r="E159" i="3"/>
  <c r="N159" i="3"/>
  <c r="P159" i="3"/>
  <c r="R159" i="3"/>
  <c r="T159" i="3"/>
  <c r="V159" i="3"/>
  <c r="AJ159" i="3"/>
  <c r="Z159" i="3"/>
  <c r="AA159" i="3"/>
  <c r="AH159" i="3"/>
  <c r="AD159" i="3"/>
  <c r="AE159" i="3"/>
  <c r="C6" i="1"/>
  <c r="N6" i="1"/>
  <c r="J6" i="1"/>
  <c r="H6" i="1"/>
  <c r="F6" i="1"/>
  <c r="B6" i="1"/>
  <c r="AA1" i="4"/>
  <c r="P5" i="2" l="1"/>
  <c r="R5" i="2" s="1"/>
  <c r="D812" i="4"/>
  <c r="E812" i="4" s="1"/>
  <c r="D811" i="4"/>
  <c r="E811" i="4" s="1"/>
  <c r="D810" i="4"/>
  <c r="E810" i="4" s="1"/>
  <c r="D809" i="4"/>
  <c r="E809" i="4" s="1"/>
  <c r="D808" i="4"/>
  <c r="E808" i="4" s="1"/>
  <c r="D807" i="4"/>
  <c r="E807" i="4" s="1"/>
  <c r="D806" i="4"/>
  <c r="E806" i="4" s="1"/>
  <c r="D805" i="4"/>
  <c r="E805" i="4" s="1"/>
  <c r="D804" i="4"/>
  <c r="E804" i="4" s="1"/>
  <c r="D803" i="4"/>
  <c r="E803" i="4" s="1"/>
  <c r="D802" i="4"/>
  <c r="E802" i="4" s="1"/>
  <c r="D801" i="4"/>
  <c r="E801" i="4" s="1"/>
  <c r="D800" i="4"/>
  <c r="E800" i="4" s="1"/>
  <c r="D799" i="4"/>
  <c r="E799" i="4" s="1"/>
  <c r="D798" i="4"/>
  <c r="E798" i="4" s="1"/>
  <c r="D797" i="4"/>
  <c r="E797" i="4" s="1"/>
  <c r="D796" i="4"/>
  <c r="E796" i="4" s="1"/>
  <c r="D795" i="4"/>
  <c r="E795" i="4" s="1"/>
  <c r="D794" i="4"/>
  <c r="E794" i="4" s="1"/>
  <c r="D793" i="4"/>
  <c r="E793" i="4" s="1"/>
  <c r="D792" i="4"/>
  <c r="E792" i="4" s="1"/>
  <c r="D791" i="4"/>
  <c r="E791" i="4" s="1"/>
  <c r="D790" i="4"/>
  <c r="E790" i="4" s="1"/>
  <c r="D789" i="4"/>
  <c r="E789" i="4" s="1"/>
  <c r="D788" i="4"/>
  <c r="E788" i="4" s="1"/>
  <c r="D787" i="4"/>
  <c r="E787" i="4" s="1"/>
  <c r="D786" i="4"/>
  <c r="E786" i="4" s="1"/>
  <c r="D785" i="4"/>
  <c r="E785" i="4" s="1"/>
  <c r="D784" i="4"/>
  <c r="E784" i="4" s="1"/>
  <c r="D783" i="4"/>
  <c r="E783" i="4" s="1"/>
  <c r="D782" i="4"/>
  <c r="E782" i="4" s="1"/>
  <c r="D781" i="4"/>
  <c r="E781" i="4" s="1"/>
  <c r="D780" i="4"/>
  <c r="E780" i="4" s="1"/>
  <c r="D779" i="4"/>
  <c r="E779" i="4" s="1"/>
  <c r="D778" i="4"/>
  <c r="E778" i="4" s="1"/>
  <c r="D777" i="4"/>
  <c r="E777" i="4" s="1"/>
  <c r="D776" i="4"/>
  <c r="E776" i="4" s="1"/>
  <c r="D775" i="4"/>
  <c r="E775" i="4" s="1"/>
  <c r="D774" i="4"/>
  <c r="E774" i="4" s="1"/>
  <c r="D773" i="4"/>
  <c r="E773" i="4" s="1"/>
  <c r="D772" i="4"/>
  <c r="E772" i="4" s="1"/>
  <c r="D771" i="4"/>
  <c r="E771" i="4" s="1"/>
  <c r="D770" i="4"/>
  <c r="E770" i="4" s="1"/>
  <c r="D769" i="4"/>
  <c r="E769" i="4" s="1"/>
  <c r="D768" i="4"/>
  <c r="E768" i="4" s="1"/>
  <c r="D767" i="4"/>
  <c r="E767" i="4" s="1"/>
  <c r="D766" i="4"/>
  <c r="E766" i="4" s="1"/>
  <c r="D765" i="4"/>
  <c r="E765" i="4" s="1"/>
  <c r="D764" i="4"/>
  <c r="E764" i="4" s="1"/>
  <c r="D763" i="4"/>
  <c r="E763" i="4" s="1"/>
  <c r="D762" i="4"/>
  <c r="E762" i="4" s="1"/>
  <c r="D761" i="4"/>
  <c r="E761" i="4" s="1"/>
  <c r="D760" i="4"/>
  <c r="E760" i="4" s="1"/>
  <c r="D759" i="4"/>
  <c r="E759" i="4" s="1"/>
  <c r="D758" i="4"/>
  <c r="E758" i="4" s="1"/>
  <c r="D757" i="4"/>
  <c r="E757" i="4" s="1"/>
  <c r="D756" i="4"/>
  <c r="E756" i="4" s="1"/>
  <c r="D755" i="4"/>
  <c r="E755" i="4" s="1"/>
  <c r="D754" i="4"/>
  <c r="E754" i="4" s="1"/>
  <c r="D753" i="4"/>
  <c r="E753" i="4" s="1"/>
  <c r="D752" i="4"/>
  <c r="E752" i="4" s="1"/>
  <c r="D751" i="4"/>
  <c r="E751" i="4" s="1"/>
  <c r="D750" i="4"/>
  <c r="E750" i="4" s="1"/>
  <c r="D749" i="4"/>
  <c r="E749" i="4" s="1"/>
  <c r="D748" i="4"/>
  <c r="E748" i="4" s="1"/>
  <c r="D747" i="4"/>
  <c r="E747" i="4" s="1"/>
  <c r="D746" i="4"/>
  <c r="E746" i="4" s="1"/>
  <c r="D745" i="4"/>
  <c r="E745" i="4" s="1"/>
  <c r="D744" i="4"/>
  <c r="E744" i="4" s="1"/>
  <c r="D743" i="4"/>
  <c r="E743" i="4" s="1"/>
  <c r="D742" i="4"/>
  <c r="E742" i="4" s="1"/>
  <c r="D741" i="4"/>
  <c r="E741" i="4" s="1"/>
  <c r="D740" i="4"/>
  <c r="E740" i="4" s="1"/>
  <c r="D739" i="4"/>
  <c r="E739" i="4" s="1"/>
  <c r="D738" i="4"/>
  <c r="E738" i="4" s="1"/>
  <c r="D737" i="4"/>
  <c r="E737" i="4" s="1"/>
  <c r="D736" i="4"/>
  <c r="E736" i="4" s="1"/>
  <c r="D735" i="4"/>
  <c r="E735" i="4" s="1"/>
  <c r="D734" i="4"/>
  <c r="E734" i="4" s="1"/>
  <c r="D733" i="4"/>
  <c r="E733" i="4" s="1"/>
  <c r="D732" i="4"/>
  <c r="E732" i="4" s="1"/>
  <c r="D731" i="4"/>
  <c r="E731" i="4" s="1"/>
  <c r="D730" i="4"/>
  <c r="E730" i="4" s="1"/>
  <c r="D729" i="4"/>
  <c r="E729" i="4" s="1"/>
  <c r="D728" i="4"/>
  <c r="E728" i="4" s="1"/>
  <c r="D727" i="4"/>
  <c r="E727" i="4" s="1"/>
  <c r="D726" i="4"/>
  <c r="E726" i="4" s="1"/>
  <c r="D725" i="4"/>
  <c r="E725" i="4" s="1"/>
  <c r="D724" i="4"/>
  <c r="E724" i="4" s="1"/>
  <c r="D723" i="4"/>
  <c r="E723" i="4" s="1"/>
  <c r="D722" i="4"/>
  <c r="E722" i="4" s="1"/>
  <c r="D721" i="4"/>
  <c r="E721" i="4" s="1"/>
  <c r="D720" i="4"/>
  <c r="E720" i="4" s="1"/>
  <c r="D719" i="4"/>
  <c r="E719" i="4" s="1"/>
  <c r="D718" i="4"/>
  <c r="E718" i="4" s="1"/>
  <c r="D717" i="4"/>
  <c r="E717" i="4" s="1"/>
  <c r="D716" i="4"/>
  <c r="E716" i="4" s="1"/>
  <c r="D715" i="4"/>
  <c r="E715" i="4" s="1"/>
  <c r="D714" i="4"/>
  <c r="E714" i="4" s="1"/>
  <c r="D713" i="4"/>
  <c r="E713" i="4" s="1"/>
  <c r="D712" i="4"/>
  <c r="E712" i="4" s="1"/>
  <c r="D711" i="4"/>
  <c r="E711" i="4" s="1"/>
  <c r="D710" i="4"/>
  <c r="E710" i="4" s="1"/>
  <c r="D709" i="4"/>
  <c r="E709" i="4" s="1"/>
  <c r="D708" i="4"/>
  <c r="E708" i="4" s="1"/>
  <c r="D707" i="4"/>
  <c r="E707" i="4" s="1"/>
  <c r="D706" i="4"/>
  <c r="E706" i="4" s="1"/>
  <c r="D705" i="4"/>
  <c r="E705" i="4" s="1"/>
  <c r="D704" i="4"/>
  <c r="E704" i="4" s="1"/>
  <c r="D703" i="4"/>
  <c r="E703" i="4" s="1"/>
  <c r="D702" i="4"/>
  <c r="E702" i="4" s="1"/>
  <c r="D701" i="4"/>
  <c r="E701" i="4" s="1"/>
  <c r="D700" i="4"/>
  <c r="E700" i="4" s="1"/>
  <c r="D699" i="4"/>
  <c r="E699" i="4" s="1"/>
  <c r="D698" i="4"/>
  <c r="E698" i="4" s="1"/>
  <c r="D697" i="4"/>
  <c r="E697" i="4" s="1"/>
  <c r="D696" i="4"/>
  <c r="E696" i="4" s="1"/>
  <c r="D695" i="4"/>
  <c r="E695" i="4" s="1"/>
  <c r="D694" i="4"/>
  <c r="E694" i="4" s="1"/>
  <c r="D693" i="4"/>
  <c r="E693" i="4" s="1"/>
  <c r="D692" i="4"/>
  <c r="E692" i="4" s="1"/>
  <c r="D691" i="4"/>
  <c r="E691" i="4" s="1"/>
  <c r="D690" i="4"/>
  <c r="E690" i="4" s="1"/>
  <c r="D689" i="4"/>
  <c r="E689" i="4" s="1"/>
  <c r="D688" i="4"/>
  <c r="E688" i="4" s="1"/>
  <c r="D687" i="4"/>
  <c r="E687" i="4" s="1"/>
  <c r="D686" i="4"/>
  <c r="E686" i="4" s="1"/>
  <c r="D685" i="4"/>
  <c r="E685" i="4" s="1"/>
  <c r="D684" i="4"/>
  <c r="E684" i="4" s="1"/>
  <c r="D683" i="4"/>
  <c r="E683" i="4" s="1"/>
  <c r="D682" i="4"/>
  <c r="E682" i="4" s="1"/>
  <c r="D681" i="4"/>
  <c r="E681" i="4" s="1"/>
  <c r="D680" i="4"/>
  <c r="E680" i="4" s="1"/>
  <c r="D679" i="4"/>
  <c r="E679" i="4" s="1"/>
  <c r="D678" i="4"/>
  <c r="E678" i="4" s="1"/>
  <c r="D677" i="4"/>
  <c r="E677" i="4" s="1"/>
  <c r="D676" i="4"/>
  <c r="E676" i="4" s="1"/>
  <c r="D675" i="4"/>
  <c r="E675" i="4" s="1"/>
  <c r="D674" i="4"/>
  <c r="E674" i="4" s="1"/>
  <c r="D673" i="4"/>
  <c r="E673" i="4" s="1"/>
  <c r="D672" i="4"/>
  <c r="E672" i="4" s="1"/>
  <c r="D671" i="4"/>
  <c r="E671" i="4" s="1"/>
  <c r="D670" i="4"/>
  <c r="E670" i="4" s="1"/>
  <c r="D669" i="4"/>
  <c r="E669" i="4" s="1"/>
  <c r="D668" i="4"/>
  <c r="E668" i="4" s="1"/>
  <c r="D667" i="4"/>
  <c r="E667" i="4" s="1"/>
  <c r="D666" i="4"/>
  <c r="E666" i="4" s="1"/>
  <c r="D665" i="4"/>
  <c r="E665" i="4" s="1"/>
  <c r="D664" i="4"/>
  <c r="E664" i="4" s="1"/>
  <c r="D663" i="4"/>
  <c r="E663" i="4" s="1"/>
  <c r="D662" i="4"/>
  <c r="E662" i="4" s="1"/>
  <c r="D661" i="4"/>
  <c r="E661" i="4" s="1"/>
  <c r="D660" i="4"/>
  <c r="E660" i="4" s="1"/>
  <c r="D659" i="4"/>
  <c r="E659" i="4" s="1"/>
  <c r="D658" i="4"/>
  <c r="E658" i="4" s="1"/>
  <c r="D657" i="4"/>
  <c r="E657" i="4" s="1"/>
  <c r="D656" i="4"/>
  <c r="E656" i="4" s="1"/>
  <c r="D655" i="4"/>
  <c r="E655" i="4" s="1"/>
  <c r="D654" i="4"/>
  <c r="E654" i="4" s="1"/>
  <c r="D653" i="4"/>
  <c r="E653" i="4" s="1"/>
  <c r="D652" i="4"/>
  <c r="E652" i="4" s="1"/>
  <c r="D651" i="4"/>
  <c r="E651" i="4" s="1"/>
  <c r="D650" i="4"/>
  <c r="E650" i="4" s="1"/>
  <c r="D649" i="4"/>
  <c r="E649" i="4" s="1"/>
  <c r="D648" i="4"/>
  <c r="E648" i="4" s="1"/>
  <c r="D647" i="4"/>
  <c r="E647" i="4" s="1"/>
  <c r="D646" i="4"/>
  <c r="E646" i="4" s="1"/>
  <c r="D645" i="4"/>
  <c r="E645" i="4" s="1"/>
  <c r="D644" i="4"/>
  <c r="E644" i="4" s="1"/>
  <c r="D643" i="4"/>
  <c r="E643" i="4" s="1"/>
  <c r="D642" i="4"/>
  <c r="E642" i="4" s="1"/>
  <c r="D641" i="4"/>
  <c r="E641" i="4" s="1"/>
  <c r="D640" i="4"/>
  <c r="E640" i="4" s="1"/>
  <c r="D639" i="4"/>
  <c r="E639" i="4" s="1"/>
  <c r="D638" i="4"/>
  <c r="E638" i="4" s="1"/>
  <c r="D637" i="4"/>
  <c r="E637" i="4" s="1"/>
  <c r="D636" i="4"/>
  <c r="E636" i="4" s="1"/>
  <c r="D635" i="4"/>
  <c r="E635" i="4" s="1"/>
  <c r="D634" i="4"/>
  <c r="E634" i="4" s="1"/>
  <c r="D633" i="4"/>
  <c r="E633" i="4" s="1"/>
  <c r="D632" i="4"/>
  <c r="E632" i="4" s="1"/>
  <c r="D631" i="4"/>
  <c r="E631" i="4" s="1"/>
  <c r="D630" i="4"/>
  <c r="E630" i="4" s="1"/>
  <c r="D629" i="4"/>
  <c r="E629" i="4" s="1"/>
  <c r="D628" i="4"/>
  <c r="E628" i="4" s="1"/>
  <c r="D627" i="4"/>
  <c r="E627" i="4" s="1"/>
  <c r="D626" i="4"/>
  <c r="E626" i="4" s="1"/>
  <c r="D625" i="4"/>
  <c r="E625" i="4" s="1"/>
  <c r="D624" i="4"/>
  <c r="E624" i="4" s="1"/>
  <c r="D623" i="4"/>
  <c r="E623" i="4" s="1"/>
  <c r="D622" i="4"/>
  <c r="E622" i="4" s="1"/>
  <c r="D621" i="4"/>
  <c r="E621" i="4" s="1"/>
  <c r="D620" i="4"/>
  <c r="E620" i="4" s="1"/>
  <c r="D619" i="4"/>
  <c r="E619" i="4" s="1"/>
  <c r="D618" i="4"/>
  <c r="E618" i="4" s="1"/>
  <c r="D617" i="4"/>
  <c r="E617" i="4" s="1"/>
  <c r="D616" i="4"/>
  <c r="E616" i="4" s="1"/>
  <c r="D615" i="4"/>
  <c r="E615" i="4" s="1"/>
  <c r="D614" i="4"/>
  <c r="E614" i="4" s="1"/>
  <c r="D613" i="4"/>
  <c r="E613" i="4" s="1"/>
  <c r="D612" i="4"/>
  <c r="E612" i="4" s="1"/>
  <c r="D611" i="4"/>
  <c r="E611" i="4" s="1"/>
  <c r="D610" i="4"/>
  <c r="E610" i="4" s="1"/>
  <c r="D609" i="4"/>
  <c r="E609" i="4" s="1"/>
  <c r="D608" i="4"/>
  <c r="E608" i="4" s="1"/>
  <c r="D607" i="4"/>
  <c r="E607" i="4" s="1"/>
  <c r="D606" i="4"/>
  <c r="E606" i="4" s="1"/>
  <c r="D605" i="4"/>
  <c r="E605" i="4" s="1"/>
  <c r="D604" i="4"/>
  <c r="E604" i="4" s="1"/>
  <c r="D603" i="4"/>
  <c r="E603" i="4" s="1"/>
  <c r="D602" i="4"/>
  <c r="E602" i="4" s="1"/>
  <c r="D601" i="4"/>
  <c r="E601" i="4" s="1"/>
  <c r="D600" i="4"/>
  <c r="E600" i="4" s="1"/>
  <c r="D599" i="4"/>
  <c r="E599" i="4" s="1"/>
  <c r="D598" i="4"/>
  <c r="E598" i="4" s="1"/>
  <c r="D597" i="4"/>
  <c r="E597" i="4" s="1"/>
  <c r="D596" i="4"/>
  <c r="E596" i="4" s="1"/>
  <c r="D595" i="4"/>
  <c r="E595" i="4" s="1"/>
  <c r="D594" i="4"/>
  <c r="E594" i="4" s="1"/>
  <c r="D593" i="4"/>
  <c r="E593" i="4" s="1"/>
  <c r="D592" i="4"/>
  <c r="E592" i="4" s="1"/>
  <c r="D591" i="4"/>
  <c r="E591" i="4" s="1"/>
  <c r="D590" i="4"/>
  <c r="E590" i="4" s="1"/>
  <c r="D589" i="4"/>
  <c r="E589" i="4" s="1"/>
  <c r="D588" i="4"/>
  <c r="E588" i="4" s="1"/>
  <c r="D587" i="4"/>
  <c r="E587" i="4" s="1"/>
  <c r="D586" i="4"/>
  <c r="E586" i="4" s="1"/>
  <c r="D585" i="4"/>
  <c r="E585" i="4" s="1"/>
  <c r="D584" i="4"/>
  <c r="E584" i="4" s="1"/>
  <c r="D583" i="4"/>
  <c r="E583" i="4" s="1"/>
  <c r="D582" i="4"/>
  <c r="E582" i="4" s="1"/>
  <c r="D581" i="4"/>
  <c r="E581" i="4" s="1"/>
  <c r="D580" i="4"/>
  <c r="E580" i="4" s="1"/>
  <c r="D579" i="4"/>
  <c r="E579" i="4" s="1"/>
  <c r="D578" i="4"/>
  <c r="E578" i="4" s="1"/>
  <c r="D577" i="4"/>
  <c r="E577" i="4" s="1"/>
  <c r="D576" i="4"/>
  <c r="E576" i="4" s="1"/>
  <c r="D575" i="4"/>
  <c r="E575" i="4" s="1"/>
  <c r="D574" i="4"/>
  <c r="E574" i="4" s="1"/>
  <c r="D573" i="4"/>
  <c r="E573" i="4" s="1"/>
  <c r="D572" i="4"/>
  <c r="E572" i="4" s="1"/>
  <c r="D571" i="4"/>
  <c r="E571" i="4" s="1"/>
  <c r="D570" i="4"/>
  <c r="E570" i="4" s="1"/>
  <c r="D569" i="4"/>
  <c r="E569" i="4" s="1"/>
  <c r="D568" i="4"/>
  <c r="E568" i="4" s="1"/>
  <c r="D567" i="4"/>
  <c r="E567" i="4" s="1"/>
  <c r="D566" i="4"/>
  <c r="E566" i="4" s="1"/>
  <c r="D565" i="4"/>
  <c r="E565" i="4" s="1"/>
  <c r="D564" i="4"/>
  <c r="E564" i="4" s="1"/>
  <c r="D563" i="4"/>
  <c r="E563" i="4" s="1"/>
  <c r="D562" i="4"/>
  <c r="E562" i="4" s="1"/>
  <c r="D561" i="4"/>
  <c r="E561" i="4" s="1"/>
  <c r="D560" i="4"/>
  <c r="E560" i="4" s="1"/>
  <c r="D559" i="4"/>
  <c r="E559" i="4" s="1"/>
  <c r="D558" i="4"/>
  <c r="E558" i="4" s="1"/>
  <c r="D557" i="4"/>
  <c r="E557" i="4" s="1"/>
  <c r="D556" i="4"/>
  <c r="E556" i="4" s="1"/>
  <c r="D555" i="4"/>
  <c r="E555" i="4" s="1"/>
  <c r="D554" i="4"/>
  <c r="E554" i="4" s="1"/>
  <c r="D553" i="4"/>
  <c r="E553" i="4" s="1"/>
  <c r="D552" i="4"/>
  <c r="E552" i="4" s="1"/>
  <c r="D551" i="4"/>
  <c r="E551" i="4" s="1"/>
  <c r="D550" i="4"/>
  <c r="E550" i="4" s="1"/>
  <c r="D549" i="4"/>
  <c r="E549" i="4" s="1"/>
  <c r="D548" i="4"/>
  <c r="E548" i="4" s="1"/>
  <c r="D547" i="4"/>
  <c r="E547" i="4" s="1"/>
  <c r="D546" i="4"/>
  <c r="E546" i="4" s="1"/>
  <c r="D545" i="4"/>
  <c r="E545" i="4" s="1"/>
  <c r="D544" i="4"/>
  <c r="E544" i="4" s="1"/>
  <c r="D543" i="4"/>
  <c r="E543" i="4" s="1"/>
  <c r="D542" i="4"/>
  <c r="E542" i="4" s="1"/>
  <c r="D541" i="4"/>
  <c r="E541" i="4" s="1"/>
  <c r="D540" i="4"/>
  <c r="E540" i="4" s="1"/>
  <c r="D539" i="4"/>
  <c r="E539" i="4" s="1"/>
  <c r="D538" i="4"/>
  <c r="E538" i="4" s="1"/>
  <c r="D537" i="4"/>
  <c r="E537" i="4" s="1"/>
  <c r="D536" i="4"/>
  <c r="E536" i="4" s="1"/>
  <c r="D535" i="4"/>
  <c r="E535" i="4" s="1"/>
  <c r="D534" i="4"/>
  <c r="E534" i="4" s="1"/>
  <c r="D533" i="4"/>
  <c r="E533" i="4" s="1"/>
  <c r="D532" i="4"/>
  <c r="E532" i="4" s="1"/>
  <c r="D531" i="4"/>
  <c r="E531" i="4" s="1"/>
  <c r="D530" i="4"/>
  <c r="E530" i="4" s="1"/>
  <c r="D529" i="4"/>
  <c r="E529" i="4" s="1"/>
  <c r="D528" i="4"/>
  <c r="E528" i="4" s="1"/>
  <c r="D527" i="4"/>
  <c r="E527" i="4" s="1"/>
  <c r="D526" i="4"/>
  <c r="E526" i="4" s="1"/>
  <c r="D525" i="4"/>
  <c r="E525" i="4" s="1"/>
  <c r="D524" i="4"/>
  <c r="E524" i="4" s="1"/>
  <c r="D523" i="4"/>
  <c r="E523" i="4" s="1"/>
  <c r="D522" i="4"/>
  <c r="E522" i="4" s="1"/>
  <c r="D521" i="4"/>
  <c r="E521" i="4" s="1"/>
  <c r="D520" i="4"/>
  <c r="E520" i="4" s="1"/>
  <c r="D519" i="4"/>
  <c r="E519" i="4" s="1"/>
  <c r="D518" i="4"/>
  <c r="E518" i="4" s="1"/>
  <c r="D517" i="4"/>
  <c r="E517" i="4" s="1"/>
  <c r="D516" i="4"/>
  <c r="E516" i="4" s="1"/>
  <c r="D515" i="4"/>
  <c r="E515" i="4" s="1"/>
  <c r="D514" i="4"/>
  <c r="E514" i="4" s="1"/>
  <c r="D513" i="4"/>
  <c r="E513" i="4" s="1"/>
  <c r="D512" i="4"/>
  <c r="E512" i="4" s="1"/>
  <c r="D511" i="4"/>
  <c r="E511" i="4" s="1"/>
  <c r="D510" i="4"/>
  <c r="E510" i="4" s="1"/>
  <c r="D509" i="4"/>
  <c r="E509" i="4" s="1"/>
  <c r="D508" i="4"/>
  <c r="E508" i="4" s="1"/>
  <c r="D507" i="4"/>
  <c r="E507" i="4" s="1"/>
  <c r="D506" i="4"/>
  <c r="E506" i="4" s="1"/>
  <c r="D505" i="4"/>
  <c r="E505" i="4" s="1"/>
  <c r="D504" i="4"/>
  <c r="E504" i="4" s="1"/>
  <c r="D503" i="4"/>
  <c r="E503" i="4" s="1"/>
  <c r="D502" i="4"/>
  <c r="E502" i="4" s="1"/>
  <c r="D501" i="4"/>
  <c r="E501" i="4" s="1"/>
  <c r="D500" i="4"/>
  <c r="E500" i="4" s="1"/>
  <c r="D499" i="4"/>
  <c r="E499" i="4" s="1"/>
  <c r="D498" i="4"/>
  <c r="E498" i="4" s="1"/>
  <c r="D497" i="4"/>
  <c r="E497" i="4" s="1"/>
  <c r="D496" i="4"/>
  <c r="E496" i="4" s="1"/>
  <c r="D495" i="4"/>
  <c r="E495" i="4" s="1"/>
  <c r="D494" i="4"/>
  <c r="E494" i="4" s="1"/>
  <c r="D493" i="4"/>
  <c r="E493" i="4" s="1"/>
  <c r="D492" i="4"/>
  <c r="E492" i="4" s="1"/>
  <c r="D491" i="4"/>
  <c r="E491" i="4" s="1"/>
  <c r="D490" i="4"/>
  <c r="E490" i="4" s="1"/>
  <c r="D489" i="4"/>
  <c r="E489" i="4" s="1"/>
  <c r="D488" i="4"/>
  <c r="E488" i="4" s="1"/>
  <c r="D487" i="4"/>
  <c r="E487" i="4" s="1"/>
  <c r="D486" i="4"/>
  <c r="E486" i="4" s="1"/>
  <c r="D485" i="4"/>
  <c r="E485" i="4" s="1"/>
  <c r="D484" i="4"/>
  <c r="E484" i="4" s="1"/>
  <c r="D483" i="4"/>
  <c r="E483" i="4" s="1"/>
  <c r="D482" i="4"/>
  <c r="E482" i="4" s="1"/>
  <c r="D481" i="4"/>
  <c r="E481" i="4" s="1"/>
  <c r="D480" i="4"/>
  <c r="E480" i="4" s="1"/>
  <c r="D479" i="4"/>
  <c r="E479" i="4" s="1"/>
  <c r="D478" i="4"/>
  <c r="E478" i="4" s="1"/>
  <c r="D477" i="4"/>
  <c r="E477" i="4" s="1"/>
  <c r="D476" i="4"/>
  <c r="E476" i="4" s="1"/>
  <c r="D475" i="4"/>
  <c r="E475" i="4" s="1"/>
  <c r="D474" i="4"/>
  <c r="E474" i="4" s="1"/>
  <c r="D473" i="4"/>
  <c r="E473" i="4" s="1"/>
  <c r="D472" i="4"/>
  <c r="E472" i="4" s="1"/>
  <c r="D471" i="4"/>
  <c r="E471" i="4" s="1"/>
  <c r="D470" i="4"/>
  <c r="E470" i="4" s="1"/>
  <c r="D469" i="4"/>
  <c r="E469" i="4" s="1"/>
  <c r="D468" i="4"/>
  <c r="E468" i="4" s="1"/>
  <c r="D467" i="4"/>
  <c r="E467" i="4" s="1"/>
  <c r="D466" i="4"/>
  <c r="E466" i="4" s="1"/>
  <c r="D465" i="4"/>
  <c r="E465" i="4" s="1"/>
  <c r="D464" i="4"/>
  <c r="E464" i="4" s="1"/>
  <c r="D463" i="4"/>
  <c r="E463" i="4" s="1"/>
  <c r="D462" i="4"/>
  <c r="E462" i="4" s="1"/>
  <c r="D461" i="4"/>
  <c r="E461" i="4" s="1"/>
  <c r="D460" i="4"/>
  <c r="E460" i="4" s="1"/>
  <c r="D459" i="4"/>
  <c r="E459" i="4" s="1"/>
  <c r="D458" i="4"/>
  <c r="E458" i="4" s="1"/>
  <c r="D457" i="4"/>
  <c r="E457" i="4" s="1"/>
  <c r="D456" i="4"/>
  <c r="E456" i="4" s="1"/>
  <c r="D455" i="4"/>
  <c r="E455" i="4" s="1"/>
  <c r="D454" i="4"/>
  <c r="E454" i="4" s="1"/>
  <c r="D453" i="4"/>
  <c r="E453" i="4" s="1"/>
  <c r="D452" i="4"/>
  <c r="E452" i="4" s="1"/>
  <c r="D451" i="4"/>
  <c r="E451" i="4" s="1"/>
  <c r="D450" i="4"/>
  <c r="E450" i="4" s="1"/>
  <c r="D449" i="4"/>
  <c r="E449" i="4" s="1"/>
  <c r="AH448" i="4"/>
  <c r="D448" i="4"/>
  <c r="E448" i="4" s="1"/>
  <c r="AH447" i="4"/>
  <c r="D447" i="4"/>
  <c r="E447" i="4" s="1"/>
  <c r="AH446" i="4"/>
  <c r="D446" i="4"/>
  <c r="E446" i="4" s="1"/>
  <c r="AH445" i="4"/>
  <c r="D445" i="4"/>
  <c r="E445" i="4" s="1"/>
  <c r="AH444" i="4"/>
  <c r="D444" i="4"/>
  <c r="E444" i="4" s="1"/>
  <c r="AH443" i="4"/>
  <c r="D443" i="4"/>
  <c r="E443" i="4" s="1"/>
  <c r="AH442" i="4"/>
  <c r="D442" i="4"/>
  <c r="E442" i="4" s="1"/>
  <c r="AH441" i="4"/>
  <c r="D441" i="4"/>
  <c r="E441" i="4" s="1"/>
  <c r="AH440" i="4"/>
  <c r="D440" i="4"/>
  <c r="E440" i="4" s="1"/>
  <c r="AH439" i="4"/>
  <c r="D439" i="4"/>
  <c r="E439" i="4" s="1"/>
  <c r="AH438" i="4"/>
  <c r="D438" i="4"/>
  <c r="E438" i="4" s="1"/>
  <c r="AH437" i="4"/>
  <c r="D437" i="4"/>
  <c r="E437" i="4" s="1"/>
  <c r="AH436" i="4"/>
  <c r="D436" i="4"/>
  <c r="E436" i="4" s="1"/>
  <c r="AH435" i="4"/>
  <c r="D435" i="4"/>
  <c r="E435" i="4" s="1"/>
  <c r="AH434" i="4"/>
  <c r="D434" i="4"/>
  <c r="E434" i="4" s="1"/>
  <c r="AH433" i="4"/>
  <c r="D433" i="4"/>
  <c r="E433" i="4" s="1"/>
  <c r="AH432" i="4"/>
  <c r="D432" i="4"/>
  <c r="E432" i="4" s="1"/>
  <c r="AH431" i="4"/>
  <c r="D431" i="4"/>
  <c r="E431" i="4" s="1"/>
  <c r="AH430" i="4"/>
  <c r="D430" i="4"/>
  <c r="E430" i="4" s="1"/>
  <c r="AH429" i="4"/>
  <c r="D429" i="4"/>
  <c r="E429" i="4" s="1"/>
  <c r="AH428" i="4"/>
  <c r="D428" i="4"/>
  <c r="E428" i="4" s="1"/>
  <c r="AH427" i="4"/>
  <c r="D427" i="4"/>
  <c r="E427" i="4" s="1"/>
  <c r="AH426" i="4"/>
  <c r="D426" i="4"/>
  <c r="E426" i="4" s="1"/>
  <c r="AH425" i="4"/>
  <c r="D425" i="4"/>
  <c r="E425" i="4" s="1"/>
  <c r="AH424" i="4"/>
  <c r="D424" i="4"/>
  <c r="E424" i="4" s="1"/>
  <c r="AH423" i="4"/>
  <c r="D423" i="4"/>
  <c r="E423" i="4" s="1"/>
  <c r="AH422" i="4"/>
  <c r="D422" i="4"/>
  <c r="E422" i="4" s="1"/>
  <c r="AH421" i="4"/>
  <c r="D421" i="4"/>
  <c r="E421" i="4" s="1"/>
  <c r="AH420" i="4"/>
  <c r="D420" i="4"/>
  <c r="E420" i="4" s="1"/>
  <c r="AH419" i="4"/>
  <c r="D419" i="4"/>
  <c r="E419" i="4" s="1"/>
  <c r="AH418" i="4"/>
  <c r="D418" i="4"/>
  <c r="E418" i="4" s="1"/>
  <c r="AH417" i="4"/>
  <c r="D417" i="4"/>
  <c r="E417" i="4" s="1"/>
  <c r="AH416" i="4"/>
  <c r="D416" i="4"/>
  <c r="E416" i="4" s="1"/>
  <c r="AH415" i="4"/>
  <c r="D415" i="4"/>
  <c r="E415" i="4" s="1"/>
  <c r="AH414" i="4"/>
  <c r="D414" i="4"/>
  <c r="E414" i="4" s="1"/>
  <c r="AH413" i="4"/>
  <c r="D413" i="4"/>
  <c r="E413" i="4" s="1"/>
  <c r="AH412" i="4"/>
  <c r="D412" i="4"/>
  <c r="E412" i="4" s="1"/>
  <c r="AH411" i="4"/>
  <c r="D411" i="4"/>
  <c r="E411" i="4" s="1"/>
  <c r="AH410" i="4"/>
  <c r="D410" i="4"/>
  <c r="E410" i="4" s="1"/>
  <c r="AH409" i="4"/>
  <c r="D409" i="4"/>
  <c r="E409" i="4" s="1"/>
  <c r="AH408" i="4"/>
  <c r="D408" i="4"/>
  <c r="E408" i="4" s="1"/>
  <c r="AH407" i="4"/>
  <c r="D407" i="4"/>
  <c r="E407" i="4" s="1"/>
  <c r="AH406" i="4"/>
  <c r="D406" i="4"/>
  <c r="E406" i="4" s="1"/>
  <c r="AH405" i="4"/>
  <c r="D405" i="4"/>
  <c r="E405" i="4" s="1"/>
  <c r="AH404" i="4"/>
  <c r="D404" i="4"/>
  <c r="E404" i="4" s="1"/>
  <c r="AH403" i="4"/>
  <c r="D403" i="4"/>
  <c r="E403" i="4" s="1"/>
  <c r="AH402" i="4"/>
  <c r="D402" i="4"/>
  <c r="E402" i="4" s="1"/>
  <c r="AH401" i="4"/>
  <c r="D401" i="4"/>
  <c r="E401" i="4" s="1"/>
  <c r="AH400" i="4"/>
  <c r="D400" i="4"/>
  <c r="E400" i="4" s="1"/>
  <c r="AH399" i="4"/>
  <c r="D399" i="4"/>
  <c r="E399" i="4" s="1"/>
  <c r="AH398" i="4"/>
  <c r="D398" i="4"/>
  <c r="E398" i="4" s="1"/>
  <c r="AH397" i="4"/>
  <c r="D397" i="4"/>
  <c r="E397" i="4" s="1"/>
  <c r="AH396" i="4"/>
  <c r="D396" i="4"/>
  <c r="E396" i="4" s="1"/>
  <c r="AH395" i="4"/>
  <c r="D395" i="4"/>
  <c r="E395" i="4" s="1"/>
  <c r="AH394" i="4"/>
  <c r="D394" i="4"/>
  <c r="E394" i="4" s="1"/>
  <c r="AH393" i="4"/>
  <c r="D393" i="4"/>
  <c r="E393" i="4" s="1"/>
  <c r="AH392" i="4"/>
  <c r="D392" i="4"/>
  <c r="E392" i="4" s="1"/>
  <c r="AH391" i="4"/>
  <c r="D391" i="4"/>
  <c r="E391" i="4" s="1"/>
  <c r="AH390" i="4"/>
  <c r="D390" i="4"/>
  <c r="E390" i="4" s="1"/>
  <c r="AH389" i="4"/>
  <c r="D389" i="4"/>
  <c r="E389" i="4" s="1"/>
  <c r="AH388" i="4"/>
  <c r="D388" i="4"/>
  <c r="E388" i="4" s="1"/>
  <c r="AH387" i="4"/>
  <c r="D387" i="4"/>
  <c r="E387" i="4" s="1"/>
  <c r="AH386" i="4"/>
  <c r="D386" i="4"/>
  <c r="E386" i="4" s="1"/>
  <c r="AH385" i="4"/>
  <c r="D385" i="4"/>
  <c r="E385" i="4" s="1"/>
  <c r="AH384" i="4"/>
  <c r="D384" i="4"/>
  <c r="E384" i="4" s="1"/>
  <c r="AH383" i="4"/>
  <c r="D383" i="4"/>
  <c r="E383" i="4" s="1"/>
  <c r="AH382" i="4"/>
  <c r="D382" i="4"/>
  <c r="E382" i="4" s="1"/>
  <c r="AH381" i="4"/>
  <c r="D381" i="4"/>
  <c r="E381" i="4" s="1"/>
  <c r="AH380" i="4"/>
  <c r="D380" i="4"/>
  <c r="E380" i="4" s="1"/>
  <c r="AH379" i="4"/>
  <c r="D379" i="4"/>
  <c r="E379" i="4" s="1"/>
  <c r="AH378" i="4"/>
  <c r="D378" i="4"/>
  <c r="E378" i="4" s="1"/>
  <c r="AH377" i="4"/>
  <c r="D377" i="4"/>
  <c r="E377" i="4" s="1"/>
  <c r="AH376" i="4"/>
  <c r="D376" i="4"/>
  <c r="E376" i="4" s="1"/>
  <c r="AH375" i="4"/>
  <c r="D375" i="4"/>
  <c r="E375" i="4" s="1"/>
  <c r="AH374" i="4"/>
  <c r="D374" i="4"/>
  <c r="E374" i="4" s="1"/>
  <c r="AH373" i="4"/>
  <c r="D373" i="4"/>
  <c r="E373" i="4" s="1"/>
  <c r="AH372" i="4"/>
  <c r="D372" i="4"/>
  <c r="E372" i="4" s="1"/>
  <c r="AH371" i="4"/>
  <c r="D371" i="4"/>
  <c r="E371" i="4" s="1"/>
  <c r="AH370" i="4"/>
  <c r="D370" i="4"/>
  <c r="E370" i="4" s="1"/>
  <c r="AH369" i="4"/>
  <c r="D369" i="4"/>
  <c r="E369" i="4" s="1"/>
  <c r="AH368" i="4"/>
  <c r="D368" i="4"/>
  <c r="E368" i="4" s="1"/>
  <c r="AH367" i="4"/>
  <c r="D367" i="4"/>
  <c r="E367" i="4" s="1"/>
  <c r="AH366" i="4"/>
  <c r="D366" i="4"/>
  <c r="E366" i="4" s="1"/>
  <c r="AH365" i="4"/>
  <c r="D365" i="4"/>
  <c r="E365" i="4" s="1"/>
  <c r="AH364" i="4"/>
  <c r="D364" i="4"/>
  <c r="E364" i="4" s="1"/>
  <c r="AH363" i="4"/>
  <c r="D363" i="4"/>
  <c r="E363" i="4" s="1"/>
  <c r="AH362" i="4"/>
  <c r="D362" i="4"/>
  <c r="E362" i="4" s="1"/>
  <c r="AH361" i="4"/>
  <c r="D361" i="4"/>
  <c r="E361" i="4" s="1"/>
  <c r="AH360" i="4"/>
  <c r="D360" i="4"/>
  <c r="E360" i="4" s="1"/>
  <c r="AH359" i="4"/>
  <c r="D359" i="4"/>
  <c r="E359" i="4" s="1"/>
  <c r="AH358" i="4"/>
  <c r="D358" i="4"/>
  <c r="E358" i="4" s="1"/>
  <c r="AH357" i="4"/>
  <c r="D357" i="4"/>
  <c r="E357" i="4" s="1"/>
  <c r="AH356" i="4"/>
  <c r="D356" i="4"/>
  <c r="E356" i="4" s="1"/>
  <c r="AH355" i="4"/>
  <c r="D355" i="4"/>
  <c r="E355" i="4" s="1"/>
  <c r="AH354" i="4"/>
  <c r="D354" i="4"/>
  <c r="E354" i="4" s="1"/>
  <c r="AH353" i="4"/>
  <c r="D353" i="4"/>
  <c r="E353" i="4" s="1"/>
  <c r="AH352" i="4"/>
  <c r="D352" i="4"/>
  <c r="E352" i="4" s="1"/>
  <c r="AH351" i="4"/>
  <c r="D351" i="4"/>
  <c r="E351" i="4" s="1"/>
  <c r="AH350" i="4"/>
  <c r="D350" i="4"/>
  <c r="E350" i="4" s="1"/>
  <c r="AH349" i="4"/>
  <c r="D349" i="4"/>
  <c r="E349" i="4" s="1"/>
  <c r="AH348" i="4"/>
  <c r="D348" i="4"/>
  <c r="E348" i="4" s="1"/>
  <c r="AH347" i="4"/>
  <c r="D347" i="4"/>
  <c r="E347" i="4" s="1"/>
  <c r="AH346" i="4"/>
  <c r="D346" i="4"/>
  <c r="E346" i="4" s="1"/>
  <c r="AH345" i="4"/>
  <c r="D345" i="4"/>
  <c r="E345" i="4" s="1"/>
  <c r="AH344" i="4"/>
  <c r="D344" i="4"/>
  <c r="E344" i="4" s="1"/>
  <c r="AH343" i="4"/>
  <c r="D343" i="4"/>
  <c r="E343" i="4" s="1"/>
  <c r="AH342" i="4"/>
  <c r="D342" i="4"/>
  <c r="E342" i="4" s="1"/>
  <c r="AH341" i="4"/>
  <c r="D341" i="4"/>
  <c r="E341" i="4" s="1"/>
  <c r="AH340" i="4"/>
  <c r="D340" i="4"/>
  <c r="E340" i="4" s="1"/>
  <c r="AH339" i="4"/>
  <c r="D339" i="4"/>
  <c r="E339" i="4" s="1"/>
  <c r="AH338" i="4"/>
  <c r="D338" i="4"/>
  <c r="E338" i="4" s="1"/>
  <c r="AH337" i="4"/>
  <c r="D337" i="4"/>
  <c r="E337" i="4" s="1"/>
  <c r="AH336" i="4"/>
  <c r="D336" i="4"/>
  <c r="E336" i="4" s="1"/>
  <c r="AH335" i="4"/>
  <c r="D335" i="4"/>
  <c r="E335" i="4" s="1"/>
  <c r="AH334" i="4"/>
  <c r="D334" i="4"/>
  <c r="E334" i="4" s="1"/>
  <c r="AH333" i="4"/>
  <c r="D333" i="4"/>
  <c r="E333" i="4" s="1"/>
  <c r="AH332" i="4"/>
  <c r="D332" i="4"/>
  <c r="E332" i="4" s="1"/>
  <c r="AH331" i="4"/>
  <c r="D331" i="4"/>
  <c r="E331" i="4" s="1"/>
  <c r="AH330" i="4"/>
  <c r="D330" i="4"/>
  <c r="E330" i="4" s="1"/>
  <c r="AH329" i="4"/>
  <c r="D329" i="4"/>
  <c r="E329" i="4" s="1"/>
  <c r="AH328" i="4"/>
  <c r="D328" i="4"/>
  <c r="E328" i="4" s="1"/>
  <c r="AH327" i="4"/>
  <c r="D327" i="4"/>
  <c r="E327" i="4" s="1"/>
  <c r="AH326" i="4"/>
  <c r="D326" i="4"/>
  <c r="E326" i="4" s="1"/>
  <c r="AH325" i="4"/>
  <c r="D325" i="4"/>
  <c r="E325" i="4" s="1"/>
  <c r="AH324" i="4"/>
  <c r="D324" i="4"/>
  <c r="E324" i="4" s="1"/>
  <c r="AH323" i="4"/>
  <c r="D323" i="4"/>
  <c r="E323" i="4" s="1"/>
  <c r="AH322" i="4"/>
  <c r="D322" i="4"/>
  <c r="E322" i="4" s="1"/>
  <c r="AH321" i="4"/>
  <c r="D321" i="4"/>
  <c r="E321" i="4" s="1"/>
  <c r="AH320" i="4"/>
  <c r="D320" i="4"/>
  <c r="E320" i="4" s="1"/>
  <c r="AH319" i="4"/>
  <c r="D319" i="4"/>
  <c r="E319" i="4" s="1"/>
  <c r="AH318" i="4"/>
  <c r="D318" i="4"/>
  <c r="E318" i="4" s="1"/>
  <c r="AH317" i="4"/>
  <c r="D317" i="4"/>
  <c r="E317" i="4" s="1"/>
  <c r="AH316" i="4"/>
  <c r="D316" i="4"/>
  <c r="E316" i="4" s="1"/>
  <c r="AH315" i="4"/>
  <c r="D315" i="4"/>
  <c r="E315" i="4" s="1"/>
  <c r="AH314" i="4"/>
  <c r="D314" i="4"/>
  <c r="E314" i="4" s="1"/>
  <c r="AH313" i="4"/>
  <c r="D313" i="4"/>
  <c r="E313" i="4" s="1"/>
  <c r="AH312" i="4"/>
  <c r="D312" i="4"/>
  <c r="E312" i="4" s="1"/>
  <c r="AH311" i="4"/>
  <c r="D311" i="4"/>
  <c r="E311" i="4" s="1"/>
  <c r="AH310" i="4"/>
  <c r="D310" i="4"/>
  <c r="E310" i="4" s="1"/>
  <c r="AH309" i="4"/>
  <c r="D309" i="4"/>
  <c r="E309" i="4" s="1"/>
  <c r="AH308" i="4"/>
  <c r="D308" i="4"/>
  <c r="E308" i="4" s="1"/>
  <c r="AH307" i="4"/>
  <c r="D307" i="4"/>
  <c r="E307" i="4" s="1"/>
  <c r="AH306" i="4"/>
  <c r="D306" i="4"/>
  <c r="E306" i="4" s="1"/>
  <c r="AH305" i="4"/>
  <c r="D305" i="4"/>
  <c r="E305" i="4" s="1"/>
  <c r="AH304" i="4"/>
  <c r="D304" i="4"/>
  <c r="E304" i="4" s="1"/>
  <c r="AH303" i="4"/>
  <c r="D303" i="4"/>
  <c r="E303" i="4" s="1"/>
  <c r="AH302" i="4"/>
  <c r="D302" i="4"/>
  <c r="E302" i="4" s="1"/>
  <c r="AH301" i="4"/>
  <c r="D301" i="4"/>
  <c r="E301" i="4" s="1"/>
  <c r="AH300" i="4"/>
  <c r="D300" i="4"/>
  <c r="E300" i="4" s="1"/>
  <c r="AH299" i="4"/>
  <c r="D299" i="4"/>
  <c r="E299" i="4" s="1"/>
  <c r="AH298" i="4"/>
  <c r="D298" i="4"/>
  <c r="E298" i="4" s="1"/>
  <c r="AH297" i="4"/>
  <c r="D297" i="4"/>
  <c r="E297" i="4" s="1"/>
  <c r="AH296" i="4"/>
  <c r="D296" i="4"/>
  <c r="E296" i="4" s="1"/>
  <c r="AH295" i="4"/>
  <c r="D295" i="4"/>
  <c r="E295" i="4" s="1"/>
  <c r="AH294" i="4"/>
  <c r="D294" i="4"/>
  <c r="E294" i="4" s="1"/>
  <c r="AH293" i="4"/>
  <c r="D293" i="4"/>
  <c r="E293" i="4" s="1"/>
  <c r="AH292" i="4"/>
  <c r="D292" i="4"/>
  <c r="E292" i="4" s="1"/>
  <c r="AH291" i="4"/>
  <c r="D291" i="4"/>
  <c r="E291" i="4" s="1"/>
  <c r="AH290" i="4"/>
  <c r="D290" i="4"/>
  <c r="E290" i="4" s="1"/>
  <c r="AH289" i="4"/>
  <c r="D289" i="4"/>
  <c r="E289" i="4" s="1"/>
  <c r="AH288" i="4"/>
  <c r="D288" i="4"/>
  <c r="E288" i="4" s="1"/>
  <c r="AH287" i="4"/>
  <c r="D287" i="4"/>
  <c r="E287" i="4" s="1"/>
  <c r="AH286" i="4"/>
  <c r="D286" i="4"/>
  <c r="E286" i="4" s="1"/>
  <c r="AH285" i="4"/>
  <c r="D285" i="4"/>
  <c r="E285" i="4" s="1"/>
  <c r="AH284" i="4"/>
  <c r="D284" i="4"/>
  <c r="E284" i="4" s="1"/>
  <c r="AH283" i="4"/>
  <c r="D283" i="4"/>
  <c r="E283" i="4" s="1"/>
  <c r="AH282" i="4"/>
  <c r="D282" i="4"/>
  <c r="E282" i="4" s="1"/>
  <c r="AH281" i="4"/>
  <c r="D281" i="4"/>
  <c r="E281" i="4" s="1"/>
  <c r="AH280" i="4"/>
  <c r="D280" i="4"/>
  <c r="E280" i="4" s="1"/>
  <c r="AH279" i="4"/>
  <c r="D279" i="4"/>
  <c r="E279" i="4" s="1"/>
  <c r="AH278" i="4"/>
  <c r="D278" i="4"/>
  <c r="E278" i="4" s="1"/>
  <c r="AH277" i="4"/>
  <c r="D277" i="4"/>
  <c r="E277" i="4" s="1"/>
  <c r="AH276" i="4"/>
  <c r="D276" i="4"/>
  <c r="E276" i="4" s="1"/>
  <c r="AH275" i="4"/>
  <c r="D275" i="4"/>
  <c r="E275" i="4" s="1"/>
  <c r="AH274" i="4"/>
  <c r="D274" i="4"/>
  <c r="E274" i="4" s="1"/>
  <c r="AH273" i="4"/>
  <c r="D273" i="4"/>
  <c r="E273" i="4" s="1"/>
  <c r="AH272" i="4"/>
  <c r="D272" i="4"/>
  <c r="E272" i="4" s="1"/>
  <c r="AH271" i="4"/>
  <c r="D271" i="4"/>
  <c r="E271" i="4" s="1"/>
  <c r="AH270" i="4"/>
  <c r="D270" i="4"/>
  <c r="E270" i="4" s="1"/>
  <c r="AH269" i="4"/>
  <c r="D269" i="4"/>
  <c r="E269" i="4" s="1"/>
  <c r="AH268" i="4"/>
  <c r="D268" i="4"/>
  <c r="E268" i="4" s="1"/>
  <c r="AH267" i="4"/>
  <c r="D267" i="4"/>
  <c r="E267" i="4" s="1"/>
  <c r="AH266" i="4"/>
  <c r="D266" i="4"/>
  <c r="E266" i="4" s="1"/>
  <c r="AH265" i="4"/>
  <c r="D265" i="4"/>
  <c r="E265" i="4" s="1"/>
  <c r="AH264" i="4"/>
  <c r="D264" i="4"/>
  <c r="E264" i="4" s="1"/>
  <c r="AH263" i="4"/>
  <c r="D263" i="4"/>
  <c r="E263" i="4" s="1"/>
  <c r="AH262" i="4"/>
  <c r="D262" i="4"/>
  <c r="E262" i="4" s="1"/>
  <c r="AH261" i="4"/>
  <c r="D261" i="4"/>
  <c r="E261" i="4" s="1"/>
  <c r="AH260" i="4"/>
  <c r="D260" i="4"/>
  <c r="E260" i="4" s="1"/>
  <c r="AH259" i="4"/>
  <c r="D259" i="4"/>
  <c r="E259" i="4" s="1"/>
  <c r="AH258" i="4"/>
  <c r="D258" i="4"/>
  <c r="E258" i="4" s="1"/>
  <c r="AH257" i="4"/>
  <c r="D257" i="4"/>
  <c r="E257" i="4" s="1"/>
  <c r="AH256" i="4"/>
  <c r="D256" i="4"/>
  <c r="E256" i="4" s="1"/>
  <c r="AH255" i="4"/>
  <c r="D255" i="4"/>
  <c r="E255" i="4" s="1"/>
  <c r="AH254" i="4"/>
  <c r="D254" i="4"/>
  <c r="E254" i="4" s="1"/>
  <c r="AH253" i="4"/>
  <c r="D253" i="4"/>
  <c r="E253" i="4" s="1"/>
  <c r="AH252" i="4"/>
  <c r="D252" i="4"/>
  <c r="E252" i="4" s="1"/>
  <c r="AH251" i="4"/>
  <c r="D251" i="4"/>
  <c r="E251" i="4" s="1"/>
  <c r="AH250" i="4"/>
  <c r="D250" i="4"/>
  <c r="E250" i="4" s="1"/>
  <c r="AH249" i="4"/>
  <c r="D249" i="4"/>
  <c r="E249" i="4" s="1"/>
  <c r="AH248" i="4"/>
  <c r="D248" i="4"/>
  <c r="E248" i="4" s="1"/>
  <c r="AH247" i="4"/>
  <c r="D247" i="4"/>
  <c r="E247" i="4" s="1"/>
  <c r="AH246" i="4"/>
  <c r="D246" i="4"/>
  <c r="E246" i="4" s="1"/>
  <c r="AH245" i="4"/>
  <c r="D245" i="4"/>
  <c r="E245" i="4" s="1"/>
  <c r="AH244" i="4"/>
  <c r="D244" i="4"/>
  <c r="E244" i="4" s="1"/>
  <c r="AH243" i="4"/>
  <c r="D243" i="4"/>
  <c r="E243" i="4" s="1"/>
  <c r="AH242" i="4"/>
  <c r="D242" i="4"/>
  <c r="E242" i="4" s="1"/>
  <c r="AH241" i="4"/>
  <c r="D241" i="4"/>
  <c r="E241" i="4" s="1"/>
  <c r="AH240" i="4"/>
  <c r="D240" i="4"/>
  <c r="E240" i="4" s="1"/>
  <c r="AH239" i="4"/>
  <c r="D239" i="4"/>
  <c r="E239" i="4" s="1"/>
  <c r="AH238" i="4"/>
  <c r="D238" i="4"/>
  <c r="E238" i="4" s="1"/>
  <c r="AH237" i="4"/>
  <c r="D237" i="4"/>
  <c r="E237" i="4" s="1"/>
  <c r="AH236" i="4"/>
  <c r="D236" i="4"/>
  <c r="E236" i="4" s="1"/>
  <c r="AH235" i="4"/>
  <c r="D235" i="4"/>
  <c r="E235" i="4" s="1"/>
  <c r="AH234" i="4"/>
  <c r="D234" i="4"/>
  <c r="E234" i="4" s="1"/>
  <c r="AH233" i="4"/>
  <c r="D233" i="4"/>
  <c r="E233" i="4" s="1"/>
  <c r="AH232" i="4"/>
  <c r="D232" i="4"/>
  <c r="E232" i="4" s="1"/>
  <c r="AH231" i="4"/>
  <c r="D231" i="4"/>
  <c r="E231" i="4" s="1"/>
  <c r="AH230" i="4"/>
  <c r="D230" i="4"/>
  <c r="E230" i="4" s="1"/>
  <c r="AH229" i="4"/>
  <c r="D229" i="4"/>
  <c r="E229" i="4" s="1"/>
  <c r="AH228" i="4"/>
  <c r="D228" i="4"/>
  <c r="E228" i="4" s="1"/>
  <c r="AH227" i="4"/>
  <c r="D227" i="4"/>
  <c r="E227" i="4" s="1"/>
  <c r="AH226" i="4"/>
  <c r="D226" i="4"/>
  <c r="E226" i="4" s="1"/>
  <c r="AH225" i="4"/>
  <c r="D225" i="4"/>
  <c r="E225" i="4" s="1"/>
  <c r="AH224" i="4"/>
  <c r="D224" i="4"/>
  <c r="E224" i="4" s="1"/>
  <c r="AH223" i="4"/>
  <c r="D223" i="4"/>
  <c r="E223" i="4" s="1"/>
  <c r="AH222" i="4"/>
  <c r="D222" i="4"/>
  <c r="E222" i="4" s="1"/>
  <c r="AH221" i="4"/>
  <c r="D221" i="4"/>
  <c r="E221" i="4" s="1"/>
  <c r="AH220" i="4"/>
  <c r="D220" i="4"/>
  <c r="E220" i="4" s="1"/>
  <c r="AH219" i="4"/>
  <c r="D219" i="4"/>
  <c r="E219" i="4" s="1"/>
  <c r="AH218" i="4"/>
  <c r="D218" i="4"/>
  <c r="E218" i="4" s="1"/>
  <c r="AH217" i="4"/>
  <c r="D217" i="4"/>
  <c r="E217" i="4" s="1"/>
  <c r="AH216" i="4"/>
  <c r="D216" i="4"/>
  <c r="E216" i="4" s="1"/>
  <c r="AH215" i="4"/>
  <c r="D215" i="4"/>
  <c r="E215" i="4" s="1"/>
  <c r="AH214" i="4"/>
  <c r="D214" i="4"/>
  <c r="E214" i="4" s="1"/>
  <c r="AH213" i="4"/>
  <c r="D213" i="4"/>
  <c r="E213" i="4" s="1"/>
  <c r="AH212" i="4"/>
  <c r="D212" i="4"/>
  <c r="E212" i="4" s="1"/>
  <c r="AH211" i="4"/>
  <c r="D211" i="4"/>
  <c r="E211" i="4" s="1"/>
  <c r="AH210" i="4"/>
  <c r="D210" i="4"/>
  <c r="E210" i="4" s="1"/>
  <c r="AH209" i="4"/>
  <c r="D209" i="4"/>
  <c r="E209" i="4" s="1"/>
  <c r="AH208" i="4"/>
  <c r="D208" i="4"/>
  <c r="E208" i="4" s="1"/>
  <c r="AH207" i="4"/>
  <c r="D207" i="4"/>
  <c r="E207" i="4" s="1"/>
  <c r="AH206" i="4"/>
  <c r="D206" i="4"/>
  <c r="E206" i="4" s="1"/>
  <c r="AH205" i="4"/>
  <c r="D205" i="4"/>
  <c r="E205" i="4" s="1"/>
  <c r="AH204" i="4"/>
  <c r="D204" i="4"/>
  <c r="E204" i="4" s="1"/>
  <c r="AH203" i="4"/>
  <c r="D203" i="4"/>
  <c r="E203" i="4" s="1"/>
  <c r="AH202" i="4"/>
  <c r="D202" i="4"/>
  <c r="E202" i="4" s="1"/>
  <c r="AH201" i="4"/>
  <c r="D201" i="4"/>
  <c r="E201" i="4" s="1"/>
  <c r="AH200" i="4"/>
  <c r="D200" i="4"/>
  <c r="E200" i="4" s="1"/>
  <c r="AH199" i="4"/>
  <c r="D199" i="4"/>
  <c r="E199" i="4" s="1"/>
  <c r="AH198" i="4"/>
  <c r="D198" i="4"/>
  <c r="E198" i="4" s="1"/>
  <c r="AH197" i="4"/>
  <c r="D197" i="4"/>
  <c r="E197" i="4" s="1"/>
  <c r="AH196" i="4"/>
  <c r="D196" i="4"/>
  <c r="E196" i="4" s="1"/>
  <c r="AH195" i="4"/>
  <c r="D195" i="4"/>
  <c r="E195" i="4" s="1"/>
  <c r="AH194" i="4"/>
  <c r="D194" i="4"/>
  <c r="E194" i="4" s="1"/>
  <c r="AH193" i="4"/>
  <c r="D193" i="4"/>
  <c r="E193" i="4" s="1"/>
  <c r="AH192" i="4"/>
  <c r="D192" i="4"/>
  <c r="E192" i="4" s="1"/>
  <c r="AH191" i="4"/>
  <c r="D191" i="4"/>
  <c r="E191" i="4" s="1"/>
  <c r="AH190" i="4"/>
  <c r="D190" i="4"/>
  <c r="E190" i="4" s="1"/>
  <c r="AH189" i="4"/>
  <c r="D189" i="4"/>
  <c r="E189" i="4" s="1"/>
  <c r="AH188" i="4"/>
  <c r="D188" i="4"/>
  <c r="E188" i="4" s="1"/>
  <c r="AH187" i="4"/>
  <c r="D187" i="4"/>
  <c r="E187" i="4" s="1"/>
  <c r="AH186" i="4"/>
  <c r="D186" i="4"/>
  <c r="E186" i="4" s="1"/>
  <c r="AH185" i="4"/>
  <c r="D185" i="4"/>
  <c r="E185" i="4" s="1"/>
  <c r="AH184" i="4"/>
  <c r="D184" i="4"/>
  <c r="E184" i="4" s="1"/>
  <c r="AH183" i="4"/>
  <c r="D183" i="4"/>
  <c r="E183" i="4" s="1"/>
  <c r="AH182" i="4"/>
  <c r="D182" i="4"/>
  <c r="E182" i="4" s="1"/>
  <c r="AH181" i="4"/>
  <c r="D181" i="4"/>
  <c r="E181" i="4" s="1"/>
  <c r="AH180" i="4"/>
  <c r="D180" i="4"/>
  <c r="E180" i="4" s="1"/>
  <c r="AH179" i="4"/>
  <c r="D179" i="4"/>
  <c r="E179" i="4" s="1"/>
  <c r="AH178" i="4"/>
  <c r="D178" i="4"/>
  <c r="E178" i="4" s="1"/>
  <c r="AH177" i="4"/>
  <c r="D177" i="4"/>
  <c r="E177" i="4" s="1"/>
  <c r="AH176" i="4"/>
  <c r="D176" i="4"/>
  <c r="E176" i="4" s="1"/>
  <c r="AH175" i="4"/>
  <c r="D175" i="4"/>
  <c r="E175" i="4" s="1"/>
  <c r="AH174" i="4"/>
  <c r="D174" i="4"/>
  <c r="E174" i="4" s="1"/>
  <c r="AH173" i="4"/>
  <c r="D173" i="4"/>
  <c r="E173" i="4" s="1"/>
  <c r="AH172" i="4"/>
  <c r="D172" i="4"/>
  <c r="E172" i="4" s="1"/>
  <c r="AH171" i="4"/>
  <c r="D171" i="4"/>
  <c r="E171" i="4" s="1"/>
  <c r="AH170" i="4"/>
  <c r="D170" i="4"/>
  <c r="E170" i="4" s="1"/>
  <c r="AH169" i="4"/>
  <c r="D169" i="4"/>
  <c r="E169" i="4" s="1"/>
  <c r="AH168" i="4"/>
  <c r="D168" i="4"/>
  <c r="E168" i="4" s="1"/>
  <c r="AH167" i="4"/>
  <c r="D167" i="4"/>
  <c r="E167" i="4" s="1"/>
  <c r="AH166" i="4"/>
  <c r="D166" i="4"/>
  <c r="E166" i="4" s="1"/>
  <c r="AH165" i="4"/>
  <c r="D165" i="4"/>
  <c r="E165" i="4" s="1"/>
  <c r="AH164" i="4"/>
  <c r="D164" i="4"/>
  <c r="E164" i="4" s="1"/>
  <c r="AH163" i="4"/>
  <c r="D163" i="4"/>
  <c r="E163" i="4" s="1"/>
  <c r="AH162" i="4"/>
  <c r="D162" i="4"/>
  <c r="E162" i="4" s="1"/>
  <c r="AH161" i="4"/>
  <c r="D161" i="4"/>
  <c r="E161" i="4" s="1"/>
  <c r="AH160" i="4"/>
  <c r="D160" i="4"/>
  <c r="E160" i="4" s="1"/>
  <c r="AH159" i="4"/>
  <c r="D159" i="4"/>
  <c r="E159" i="4" s="1"/>
  <c r="AH158" i="4"/>
  <c r="D158" i="4"/>
  <c r="E158" i="4" s="1"/>
  <c r="AH157" i="4"/>
  <c r="D157" i="4"/>
  <c r="E157" i="4" s="1"/>
  <c r="AH156" i="4"/>
  <c r="D156" i="4"/>
  <c r="E156" i="4" s="1"/>
  <c r="AH155" i="4"/>
  <c r="D155" i="4"/>
  <c r="E155" i="4" s="1"/>
  <c r="AH154" i="4"/>
  <c r="D154" i="4"/>
  <c r="E154" i="4" s="1"/>
  <c r="AH153" i="4"/>
  <c r="D153" i="4"/>
  <c r="E153" i="4" s="1"/>
  <c r="AH152" i="4"/>
  <c r="D152" i="4"/>
  <c r="E152" i="4" s="1"/>
  <c r="AH151" i="4"/>
  <c r="D151" i="4"/>
  <c r="E151" i="4" s="1"/>
  <c r="AH150" i="4"/>
  <c r="D150" i="4"/>
  <c r="E150" i="4" s="1"/>
  <c r="AH149" i="4"/>
  <c r="D149" i="4"/>
  <c r="E149" i="4" s="1"/>
  <c r="AH148" i="4"/>
  <c r="D148" i="4"/>
  <c r="E148" i="4" s="1"/>
  <c r="AH147" i="4"/>
  <c r="D147" i="4"/>
  <c r="E147" i="4" s="1"/>
  <c r="AH146" i="4"/>
  <c r="D146" i="4"/>
  <c r="E146" i="4" s="1"/>
  <c r="AH145" i="4"/>
  <c r="D145" i="4"/>
  <c r="E145" i="4" s="1"/>
  <c r="AH144" i="4"/>
  <c r="D144" i="4"/>
  <c r="E144" i="4" s="1"/>
  <c r="AH143" i="4"/>
  <c r="D143" i="4"/>
  <c r="E143" i="4" s="1"/>
  <c r="AH142" i="4"/>
  <c r="D142" i="4"/>
  <c r="E142" i="4" s="1"/>
  <c r="AH141" i="4"/>
  <c r="D141" i="4"/>
  <c r="E141" i="4" s="1"/>
  <c r="AH140" i="4"/>
  <c r="D140" i="4"/>
  <c r="E140" i="4" s="1"/>
  <c r="AH139" i="4"/>
  <c r="D139" i="4"/>
  <c r="E139" i="4" s="1"/>
  <c r="AH138" i="4"/>
  <c r="D138" i="4"/>
  <c r="E138" i="4" s="1"/>
  <c r="AH137" i="4"/>
  <c r="D137" i="4"/>
  <c r="E137" i="4" s="1"/>
  <c r="AH136" i="4"/>
  <c r="D136" i="4"/>
  <c r="E136" i="4" s="1"/>
  <c r="AH135" i="4"/>
  <c r="D135" i="4"/>
  <c r="E135" i="4" s="1"/>
  <c r="AH134" i="4"/>
  <c r="D134" i="4"/>
  <c r="E134" i="4" s="1"/>
  <c r="AH133" i="4"/>
  <c r="D133" i="4"/>
  <c r="E133" i="4" s="1"/>
  <c r="AH132" i="4"/>
  <c r="D132" i="4"/>
  <c r="E132" i="4" s="1"/>
  <c r="AH131" i="4"/>
  <c r="D131" i="4"/>
  <c r="E131" i="4" s="1"/>
  <c r="AH130" i="4"/>
  <c r="D130" i="4"/>
  <c r="E130" i="4" s="1"/>
  <c r="AH129" i="4"/>
  <c r="D129" i="4"/>
  <c r="E129" i="4" s="1"/>
  <c r="AH128" i="4"/>
  <c r="D128" i="4"/>
  <c r="E128" i="4" s="1"/>
  <c r="AH127" i="4"/>
  <c r="D127" i="4"/>
  <c r="E127" i="4" s="1"/>
  <c r="AH126" i="4"/>
  <c r="D126" i="4"/>
  <c r="E126" i="4" s="1"/>
  <c r="AH125" i="4"/>
  <c r="D125" i="4"/>
  <c r="E125" i="4" s="1"/>
  <c r="AH124" i="4"/>
  <c r="D124" i="4"/>
  <c r="E124" i="4" s="1"/>
  <c r="AH123" i="4"/>
  <c r="D123" i="4"/>
  <c r="E123" i="4" s="1"/>
  <c r="AH122" i="4"/>
  <c r="D122" i="4"/>
  <c r="E122" i="4" s="1"/>
  <c r="AH121" i="4"/>
  <c r="D121" i="4"/>
  <c r="E121" i="4" s="1"/>
  <c r="AH120" i="4"/>
  <c r="D120" i="4"/>
  <c r="E120" i="4" s="1"/>
  <c r="AH119" i="4"/>
  <c r="D119" i="4"/>
  <c r="E119" i="4" s="1"/>
  <c r="AH118" i="4"/>
  <c r="D118" i="4"/>
  <c r="E118" i="4" s="1"/>
  <c r="AH117" i="4"/>
  <c r="D117" i="4"/>
  <c r="E117" i="4" s="1"/>
  <c r="AH116" i="4"/>
  <c r="D116" i="4"/>
  <c r="E116" i="4" s="1"/>
  <c r="AH115" i="4"/>
  <c r="D115" i="4"/>
  <c r="E115" i="4" s="1"/>
  <c r="AH114" i="4"/>
  <c r="D114" i="4"/>
  <c r="E114" i="4" s="1"/>
  <c r="AH113" i="4"/>
  <c r="D113" i="4"/>
  <c r="E113" i="4" s="1"/>
  <c r="AH112" i="4"/>
  <c r="D112" i="4"/>
  <c r="E112" i="4" s="1"/>
  <c r="AH111" i="4"/>
  <c r="D111" i="4"/>
  <c r="E111" i="4" s="1"/>
  <c r="AH110" i="4"/>
  <c r="D110" i="4"/>
  <c r="E110" i="4" s="1"/>
  <c r="AH109" i="4"/>
  <c r="D109" i="4"/>
  <c r="E109" i="4" s="1"/>
  <c r="AH108" i="4"/>
  <c r="D108" i="4"/>
  <c r="E108" i="4" s="1"/>
  <c r="AH107" i="4"/>
  <c r="D107" i="4"/>
  <c r="E107" i="4" s="1"/>
  <c r="AH106" i="4"/>
  <c r="D106" i="4"/>
  <c r="E106" i="4" s="1"/>
  <c r="AH105" i="4"/>
  <c r="D105" i="4"/>
  <c r="E105" i="4" s="1"/>
  <c r="AH104" i="4"/>
  <c r="D104" i="4"/>
  <c r="E104" i="4" s="1"/>
  <c r="AH103" i="4"/>
  <c r="D103" i="4"/>
  <c r="E103" i="4" s="1"/>
  <c r="AH102" i="4"/>
  <c r="D102" i="4"/>
  <c r="E102" i="4" s="1"/>
  <c r="AH101" i="4"/>
  <c r="D101" i="4"/>
  <c r="E101" i="4" s="1"/>
  <c r="AH100" i="4"/>
  <c r="D100" i="4"/>
  <c r="E100" i="4" s="1"/>
  <c r="AH99" i="4"/>
  <c r="D99" i="4"/>
  <c r="E99" i="4" s="1"/>
  <c r="AH98" i="4"/>
  <c r="D98" i="4"/>
  <c r="E98" i="4" s="1"/>
  <c r="AH97" i="4"/>
  <c r="D97" i="4"/>
  <c r="E97" i="4" s="1"/>
  <c r="AH96" i="4"/>
  <c r="D96" i="4"/>
  <c r="E96" i="4" s="1"/>
  <c r="AH95" i="4"/>
  <c r="D95" i="4"/>
  <c r="E95" i="4" s="1"/>
  <c r="AH94" i="4"/>
  <c r="D94" i="4"/>
  <c r="E94" i="4" s="1"/>
  <c r="AH93" i="4"/>
  <c r="D93" i="4"/>
  <c r="E93" i="4" s="1"/>
  <c r="AH92" i="4"/>
  <c r="D92" i="4"/>
  <c r="E92" i="4" s="1"/>
  <c r="AH91" i="4"/>
  <c r="D91" i="4"/>
  <c r="E91" i="4" s="1"/>
  <c r="AH90" i="4"/>
  <c r="D90" i="4"/>
  <c r="E90" i="4" s="1"/>
  <c r="AH89" i="4"/>
  <c r="D89" i="4"/>
  <c r="E89" i="4" s="1"/>
  <c r="AH88" i="4"/>
  <c r="D88" i="4"/>
  <c r="E88" i="4" s="1"/>
  <c r="AH87" i="4"/>
  <c r="D87" i="4"/>
  <c r="E87" i="4" s="1"/>
  <c r="AH86" i="4"/>
  <c r="D86" i="4"/>
  <c r="E86" i="4" s="1"/>
  <c r="AH85" i="4"/>
  <c r="D85" i="4"/>
  <c r="E85" i="4" s="1"/>
  <c r="AH84" i="4"/>
  <c r="D84" i="4"/>
  <c r="E84" i="4" s="1"/>
  <c r="AH83" i="4"/>
  <c r="D83" i="4"/>
  <c r="E83" i="4" s="1"/>
  <c r="AH82" i="4"/>
  <c r="D82" i="4"/>
  <c r="E82" i="4" s="1"/>
  <c r="AH81" i="4"/>
  <c r="D81" i="4"/>
  <c r="E81" i="4" s="1"/>
  <c r="AH80" i="4"/>
  <c r="D80" i="4"/>
  <c r="E80" i="4" s="1"/>
  <c r="AH79" i="4"/>
  <c r="D79" i="4"/>
  <c r="E79" i="4" s="1"/>
  <c r="AH78" i="4"/>
  <c r="D78" i="4"/>
  <c r="E78" i="4" s="1"/>
  <c r="AH77" i="4"/>
  <c r="D77" i="4"/>
  <c r="E77" i="4" s="1"/>
  <c r="AH76" i="4"/>
  <c r="D76" i="4"/>
  <c r="E76" i="4" s="1"/>
  <c r="AH75" i="4"/>
  <c r="D75" i="4"/>
  <c r="E75" i="4" s="1"/>
  <c r="AH74" i="4"/>
  <c r="D74" i="4"/>
  <c r="E74" i="4" s="1"/>
  <c r="AH73" i="4"/>
  <c r="D73" i="4"/>
  <c r="E73" i="4" s="1"/>
  <c r="AH72" i="4"/>
  <c r="D72" i="4"/>
  <c r="E72" i="4" s="1"/>
  <c r="AH71" i="4"/>
  <c r="D71" i="4"/>
  <c r="E71" i="4" s="1"/>
  <c r="AH70" i="4"/>
  <c r="D70" i="4"/>
  <c r="E70" i="4" s="1"/>
  <c r="AH69" i="4"/>
  <c r="D69" i="4"/>
  <c r="E69" i="4" s="1"/>
  <c r="AH68" i="4"/>
  <c r="D68" i="4"/>
  <c r="E68" i="4" s="1"/>
  <c r="AH67" i="4"/>
  <c r="D67" i="4"/>
  <c r="E67" i="4" s="1"/>
  <c r="AH66" i="4"/>
  <c r="D66" i="4"/>
  <c r="E66" i="4" s="1"/>
  <c r="AH65" i="4"/>
  <c r="D65" i="4"/>
  <c r="E65" i="4" s="1"/>
  <c r="AH64" i="4"/>
  <c r="D64" i="4"/>
  <c r="E64" i="4" s="1"/>
  <c r="AH63" i="4"/>
  <c r="D63" i="4"/>
  <c r="E63" i="4" s="1"/>
  <c r="AH62" i="4"/>
  <c r="D62" i="4"/>
  <c r="E62" i="4" s="1"/>
  <c r="AH61" i="4"/>
  <c r="D61" i="4"/>
  <c r="E61" i="4" s="1"/>
  <c r="AH60" i="4"/>
  <c r="D60" i="4"/>
  <c r="E60" i="4" s="1"/>
  <c r="AH59" i="4"/>
  <c r="D59" i="4"/>
  <c r="E59" i="4" s="1"/>
  <c r="AH58" i="4"/>
  <c r="D58" i="4"/>
  <c r="E58" i="4" s="1"/>
  <c r="AH57" i="4"/>
  <c r="D57" i="4"/>
  <c r="E57" i="4" s="1"/>
  <c r="AH56" i="4"/>
  <c r="D56" i="4"/>
  <c r="E56" i="4" s="1"/>
  <c r="AH55" i="4"/>
  <c r="D55" i="4"/>
  <c r="E55" i="4" s="1"/>
  <c r="AH54" i="4"/>
  <c r="D54" i="4"/>
  <c r="E54" i="4" s="1"/>
  <c r="AH53" i="4"/>
  <c r="D53" i="4"/>
  <c r="E53" i="4" s="1"/>
  <c r="AH52" i="4"/>
  <c r="D52" i="4"/>
  <c r="E52" i="4" s="1"/>
  <c r="AH51" i="4"/>
  <c r="D51" i="4"/>
  <c r="E51" i="4" s="1"/>
  <c r="AH50" i="4"/>
  <c r="D50" i="4"/>
  <c r="E50" i="4" s="1"/>
  <c r="AH49" i="4"/>
  <c r="D49" i="4"/>
  <c r="E49" i="4" s="1"/>
  <c r="AH48" i="4"/>
  <c r="D48" i="4"/>
  <c r="E48" i="4" s="1"/>
  <c r="AH47" i="4"/>
  <c r="D47" i="4"/>
  <c r="E47" i="4" s="1"/>
  <c r="AH46" i="4"/>
  <c r="D46" i="4"/>
  <c r="E46" i="4" s="1"/>
  <c r="AH45" i="4"/>
  <c r="D45" i="4"/>
  <c r="E45" i="4" s="1"/>
  <c r="AH44" i="4"/>
  <c r="D44" i="4"/>
  <c r="E44" i="4" s="1"/>
  <c r="AH43" i="4"/>
  <c r="D43" i="4"/>
  <c r="E43" i="4" s="1"/>
  <c r="AH42" i="4"/>
  <c r="D42" i="4"/>
  <c r="E42" i="4" s="1"/>
  <c r="AH41" i="4"/>
  <c r="D41" i="4"/>
  <c r="E41" i="4" s="1"/>
  <c r="AH40" i="4"/>
  <c r="D40" i="4"/>
  <c r="E40" i="4" s="1"/>
  <c r="AH39" i="4"/>
  <c r="D39" i="4"/>
  <c r="E39" i="4" s="1"/>
  <c r="AH38" i="4"/>
  <c r="D38" i="4"/>
  <c r="E38" i="4" s="1"/>
  <c r="AH37" i="4"/>
  <c r="D37" i="4"/>
  <c r="E37" i="4" s="1"/>
  <c r="AH36" i="4"/>
  <c r="D36" i="4"/>
  <c r="E36" i="4" s="1"/>
  <c r="AH35" i="4"/>
  <c r="D35" i="4"/>
  <c r="E35" i="4" s="1"/>
  <c r="AH34" i="4"/>
  <c r="D34" i="4"/>
  <c r="E34" i="4" s="1"/>
  <c r="AH33" i="4"/>
  <c r="D33" i="4"/>
  <c r="E33" i="4" s="1"/>
  <c r="AH32" i="4"/>
  <c r="D32" i="4"/>
  <c r="E32" i="4" s="1"/>
  <c r="AH31" i="4"/>
  <c r="D31" i="4"/>
  <c r="E31" i="4" s="1"/>
  <c r="AH30" i="4"/>
  <c r="D30" i="4"/>
  <c r="E30" i="4" s="1"/>
  <c r="AH29" i="4"/>
  <c r="D29" i="4"/>
  <c r="E29" i="4" s="1"/>
  <c r="AH28" i="4"/>
  <c r="D28" i="4"/>
  <c r="E28" i="4" s="1"/>
  <c r="AH27" i="4"/>
  <c r="D27" i="4"/>
  <c r="E27" i="4" s="1"/>
  <c r="AH26" i="4"/>
  <c r="D26" i="4"/>
  <c r="E26" i="4" s="1"/>
  <c r="AH25" i="4"/>
  <c r="D25" i="4"/>
  <c r="E25" i="4" s="1"/>
  <c r="AH24" i="4"/>
  <c r="D24" i="4"/>
  <c r="E24" i="4" s="1"/>
  <c r="AH23" i="4"/>
  <c r="D23" i="4"/>
  <c r="E23" i="4" s="1"/>
  <c r="AH22" i="4"/>
  <c r="D22" i="4"/>
  <c r="E22" i="4" s="1"/>
  <c r="AH21" i="4"/>
  <c r="D21" i="4"/>
  <c r="E21" i="4" s="1"/>
  <c r="AH20" i="4"/>
  <c r="D20" i="4"/>
  <c r="E20" i="4" s="1"/>
  <c r="AH19" i="4"/>
  <c r="D19" i="4"/>
  <c r="E19" i="4" s="1"/>
  <c r="AH18" i="4"/>
  <c r="D18" i="4"/>
  <c r="E18" i="4" s="1"/>
  <c r="AH17" i="4"/>
  <c r="D17" i="4"/>
  <c r="E17" i="4" s="1"/>
  <c r="AH16" i="4"/>
  <c r="D16" i="4"/>
  <c r="E16" i="4" s="1"/>
  <c r="AH15" i="4"/>
  <c r="D15" i="4"/>
  <c r="E15" i="4" s="1"/>
  <c r="AH14" i="4"/>
  <c r="D14" i="4"/>
  <c r="E14" i="4" s="1"/>
  <c r="AH13" i="4"/>
  <c r="D13" i="4"/>
  <c r="E13" i="4" s="1"/>
  <c r="AH12" i="4"/>
  <c r="D12" i="4"/>
  <c r="E12" i="4" s="1"/>
  <c r="AH11" i="4"/>
  <c r="D11" i="4"/>
  <c r="E11" i="4" s="1"/>
  <c r="AH10" i="4"/>
  <c r="D10" i="4"/>
  <c r="E10" i="4" s="1"/>
  <c r="AH9" i="4"/>
  <c r="D9" i="4"/>
  <c r="E9" i="4" s="1"/>
  <c r="AH8" i="4"/>
  <c r="D8" i="4"/>
  <c r="E8" i="4" s="1"/>
  <c r="AH7" i="4"/>
  <c r="D7" i="4"/>
  <c r="E7" i="4" s="1"/>
  <c r="AI6" i="4"/>
  <c r="AF6" i="4"/>
  <c r="AH6" i="4" s="1"/>
  <c r="AE6" i="4"/>
  <c r="AD6" i="4"/>
  <c r="AC6" i="4"/>
  <c r="AB6" i="4"/>
  <c r="AA6" i="4"/>
  <c r="Z6" i="4"/>
  <c r="Y6" i="4"/>
  <c r="X6" i="4"/>
  <c r="W6" i="4"/>
  <c r="V6" i="4"/>
  <c r="U6" i="4"/>
  <c r="T6" i="4"/>
  <c r="S6" i="4"/>
  <c r="R6" i="4"/>
  <c r="Q6" i="4"/>
  <c r="P6" i="4"/>
  <c r="O6" i="4"/>
  <c r="N6" i="4"/>
  <c r="M6" i="4"/>
  <c r="L6" i="4"/>
  <c r="K6" i="4"/>
  <c r="J6" i="4"/>
  <c r="I6" i="4"/>
  <c r="H6" i="4"/>
  <c r="G6" i="4"/>
  <c r="F6" i="4"/>
  <c r="C6" i="4"/>
  <c r="B6" i="4"/>
  <c r="D6" i="4" s="1"/>
  <c r="E6" i="4" s="1"/>
  <c r="AI2" i="4"/>
  <c r="AF2" i="4"/>
  <c r="AE2" i="4"/>
  <c r="AD2" i="4"/>
  <c r="AC2" i="4"/>
  <c r="AB2" i="4"/>
  <c r="AA2" i="4"/>
  <c r="Z2" i="4"/>
  <c r="Y2" i="4"/>
  <c r="X2" i="4"/>
  <c r="W2" i="4"/>
  <c r="V2" i="4"/>
  <c r="U2" i="4"/>
  <c r="T2" i="4"/>
  <c r="S2" i="4"/>
  <c r="R2" i="4"/>
  <c r="Q2" i="4"/>
  <c r="P2" i="4"/>
  <c r="O2" i="4"/>
  <c r="N2" i="4"/>
  <c r="N1" i="4" s="1"/>
  <c r="M2" i="4"/>
  <c r="M1" i="4" s="1"/>
  <c r="L2" i="4"/>
  <c r="K2" i="4"/>
  <c r="K1" i="4" s="1"/>
  <c r="J2" i="4"/>
  <c r="J1" i="4" s="1"/>
  <c r="I2" i="4"/>
  <c r="I1" i="4" s="1"/>
  <c r="H2" i="4"/>
  <c r="G2" i="4"/>
  <c r="F2" i="4"/>
  <c r="F1" i="4" s="1"/>
  <c r="C2" i="4"/>
  <c r="B2" i="4"/>
  <c r="AI1" i="4"/>
  <c r="AD1" i="4"/>
  <c r="AE1" i="4" s="1"/>
  <c r="AB1" i="4"/>
  <c r="W1" i="4"/>
  <c r="X1" i="4" s="1"/>
  <c r="T1" i="4"/>
  <c r="U1" i="4" s="1"/>
  <c r="Q1" i="4"/>
  <c r="R1" i="4" s="1"/>
  <c r="L1" i="4"/>
  <c r="G1" i="4"/>
  <c r="Y1" i="4" l="1"/>
  <c r="H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tc={A0B155BA-BB35-4D10-8305-B5A0EF9DA0ED}</author>
  </authors>
  <commentList>
    <comment ref="AL11" authorId="0" shapeId="0" xr:uid="{A0B155BA-BB35-4D10-8305-B5A0EF9DA0ED}">
      <text>
        <t>[Threaded comment]
Your version of Excel allows you to read this threaded comment; however, any edits to it will get removed if the file is opened in a newer version of Excel. Learn more: https://go.microsoft.com/fwlink/?linkid=870924
Comment:
    Inf_target = 2% since Oct 1992 using as reference RPIX retail price index. This target increase to 2.5% between jun1995 to 2003, when the current 2% target has been stablished</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Gonzales-Berrocal, Carlos</author>
    <author>tc={D8F75692-79CE-4C37-85C5-3A3920570EA6}</author>
  </authors>
  <commentList>
    <comment ref="AF3" authorId="0" shapeId="0" xr:uid="{86D15495-3C19-48EA-B696-BEEBBA1692A8}">
      <text>
        <r>
          <rPr>
            <b/>
            <sz val="9"/>
            <color indexed="81"/>
            <rFont val="Tahoma"/>
            <family val="2"/>
          </rPr>
          <t>Gonzales-Berrocal, Carlos:</t>
        </r>
        <r>
          <rPr>
            <sz val="9"/>
            <color indexed="81"/>
            <rFont val="Tahoma"/>
            <family val="2"/>
          </rPr>
          <t xml:space="preserve">
Update since Nov 2005</t>
        </r>
      </text>
    </comment>
    <comment ref="AG3" authorId="1" shapeId="0" xr:uid="{D8F75692-79CE-4C37-85C5-3A3920570EA6}">
      <text>
        <t>[Threaded comment]
Your version of Excel allows you to read this threaded comment; however, any edits to it will get removed if the file is opened in a newer version of Excel. Learn more: https://go.microsoft.com/fwlink/?linkid=870924
Comment:
    Updated from 2025Q2 ahead consistent with N25 forecast round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Gonzales-Berrocal, Carlos</author>
    <author>tc={D6236C6B-E947-4455-A6B7-0DA0A4B08E31}</author>
  </authors>
  <commentList>
    <comment ref="AO6" authorId="0" shapeId="0" xr:uid="{1CFDF253-5F9B-4485-8BAD-F9051D0AD9CC}">
      <text>
        <r>
          <rPr>
            <b/>
            <sz val="9"/>
            <color indexed="81"/>
            <rFont val="Tahoma"/>
            <family val="2"/>
          </rPr>
          <t>Gonzales-Berrocal, Carlos:</t>
        </r>
        <r>
          <rPr>
            <sz val="9"/>
            <color indexed="81"/>
            <rFont val="Tahoma"/>
            <family val="2"/>
          </rPr>
          <t xml:space="preserve">
OIS tab - ask Davide</t>
        </r>
      </text>
    </comment>
    <comment ref="AP6" authorId="0" shapeId="0" xr:uid="{1237E0A6-118B-4800-B753-FA0E58EE6745}">
      <text>
        <r>
          <rPr>
            <b/>
            <sz val="9"/>
            <color indexed="81"/>
            <rFont val="Tahoma"/>
            <family val="2"/>
          </rPr>
          <t>Gonzales-Berrocal, Carlos:</t>
        </r>
        <r>
          <rPr>
            <sz val="9"/>
            <color indexed="81"/>
            <rFont val="Tahoma"/>
            <family val="2"/>
          </rPr>
          <t xml:space="preserve">
OIS tab - ask Davide</t>
        </r>
      </text>
    </comment>
    <comment ref="AZ6" authorId="0" shapeId="0" xr:uid="{E7284C0E-F24D-480B-A4C5-5535FEB2850B}">
      <text>
        <r>
          <rPr>
            <b/>
            <sz val="9"/>
            <color indexed="81"/>
            <rFont val="Tahoma"/>
            <family val="2"/>
          </rPr>
          <t>Gonzales-Berrocal, Carlos:</t>
        </r>
        <r>
          <rPr>
            <sz val="9"/>
            <color indexed="81"/>
            <rFont val="Tahoma"/>
            <family val="2"/>
          </rPr>
          <t xml:space="preserve">
2020Q4</t>
        </r>
      </text>
    </comment>
    <comment ref="AZ9" authorId="0" shapeId="0" xr:uid="{A2B388F9-D05D-4B6B-AC83-97C4EF4CADD2}">
      <text>
        <r>
          <rPr>
            <b/>
            <sz val="9"/>
            <color indexed="81"/>
            <rFont val="Tahoma"/>
            <family val="2"/>
          </rPr>
          <t>Gonzales-Berrocal, Carlos:</t>
        </r>
        <r>
          <rPr>
            <sz val="9"/>
            <color indexed="81"/>
            <rFont val="Tahoma"/>
            <family val="2"/>
          </rPr>
          <t xml:space="preserve">
Citygroup: 2005Q4</t>
        </r>
      </text>
    </comment>
    <comment ref="BD9" authorId="1" shapeId="0" xr:uid="{D6236C6B-E947-4455-A6B7-0DA0A4B08E31}">
      <text>
        <t>[Threaded comment]
Your version of Excel allows you to read this threaded comment; however, any edits to it will get removed if the file is opened in a newer version of Excel. Learn more: https://go.microsoft.com/fwlink/?linkid=870924
Comment:
    From Wage suite N25</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9C108FF3-2D70-4DAC-B92B-2293280058FB}">
      <text>
        <r>
          <rPr>
            <b/>
            <sz val="9"/>
            <color indexed="81"/>
            <rFont val="Tahoma"/>
            <charset val="1"/>
          </rPr>
          <t>Gonzales-Berrocal, Carlos:</t>
        </r>
        <r>
          <rPr>
            <sz val="9"/>
            <color indexed="81"/>
            <rFont val="Tahoma"/>
            <charset val="1"/>
          </rPr>
          <t xml:space="preserve">
I am including 4 quarters from CECD constrains, and will use </t>
        </r>
      </text>
    </comment>
    <comment ref="E8" authorId="0" shapeId="0" xr:uid="{569DF51F-6B9F-44DC-BB64-5D2C7CBC5650}">
      <text>
        <r>
          <rPr>
            <b/>
            <sz val="9"/>
            <color indexed="81"/>
            <rFont val="Tahoma"/>
            <charset val="1"/>
          </rPr>
          <t>Gonzales-Berrocal, Carlos:</t>
        </r>
        <r>
          <rPr>
            <sz val="9"/>
            <color indexed="81"/>
            <rFont val="Tahoma"/>
            <charset val="1"/>
          </rPr>
          <t xml:space="preserve">
food+alcohol+tobacco. See the right hand side columns</t>
        </r>
      </text>
    </comment>
    <comment ref="L8" authorId="0" shapeId="0" xr:uid="{AD582A7A-6318-41DC-88D9-E64A038B998E}">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4" authorId="0" shapeId="0" xr:uid="{2B00AA31-82BA-48BD-9A09-12BECF31C695}">
      <text>
        <r>
          <rPr>
            <b/>
            <sz val="9"/>
            <color indexed="81"/>
            <rFont val="Tahoma"/>
            <charset val="1"/>
          </rPr>
          <t>Gonzales-Berrocal, Carlos:</t>
        </r>
        <r>
          <rPr>
            <sz val="9"/>
            <color indexed="81"/>
            <rFont val="Tahoma"/>
            <charset val="1"/>
          </rPr>
          <t xml:space="preserve">
I am including 4 quarters from CECD constrains, and will use </t>
        </r>
      </text>
    </comment>
    <comment ref="M8" authorId="0" shapeId="0" xr:uid="{2F6E8ECB-BD84-4C99-A93A-1FD610B28668}">
      <text>
        <r>
          <rPr>
            <b/>
            <sz val="9"/>
            <color indexed="81"/>
            <rFont val="Tahoma"/>
            <family val="2"/>
          </rPr>
          <t>Gonzales-Berrocal, Carlos:</t>
        </r>
        <r>
          <rPr>
            <sz val="9"/>
            <color indexed="81"/>
            <rFont val="Tahoma"/>
            <family val="2"/>
          </rPr>
          <t xml:space="preserve">
This series are directly linked from Wage-Suite/BVAR spreadsheet - not available in FAME currently</t>
        </r>
      </text>
    </comment>
    <comment ref="F10" authorId="0" shapeId="0" xr:uid="{0A316E11-0F8A-4949-A489-87C0F504AFCB}">
      <text>
        <r>
          <rPr>
            <b/>
            <sz val="9"/>
            <color indexed="81"/>
            <rFont val="Tahoma"/>
            <family val="2"/>
          </rPr>
          <t>Gonzales-Berrocal, Carlos:</t>
        </r>
        <r>
          <rPr>
            <sz val="9"/>
            <color indexed="81"/>
            <rFont val="Tahoma"/>
            <family val="2"/>
          </rPr>
          <t xml:space="preserve">
This is an aggregated series: food and non-acohol beverage + alcohol + tabacco</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Gonzales-Berrocal, Carlos</author>
  </authors>
  <commentList>
    <comment ref="AN6" authorId="0" shapeId="0" xr:uid="{18CC79CE-F311-4312-8E03-3EBFF4383BAA}">
      <text>
        <r>
          <rPr>
            <b/>
            <sz val="9"/>
            <color indexed="81"/>
            <rFont val="Tahoma"/>
            <family val="2"/>
          </rPr>
          <t>Gonzales-Berrocal, Carlos:</t>
        </r>
        <r>
          <rPr>
            <sz val="9"/>
            <color indexed="81"/>
            <rFont val="Tahoma"/>
            <family val="2"/>
          </rPr>
          <t xml:space="preserve">
OIS tab - ask Davide</t>
        </r>
      </text>
    </comment>
    <comment ref="AO6" authorId="0" shapeId="0" xr:uid="{D9766478-00E6-4FAF-A8FB-8A86D1D1FF81}">
      <text>
        <r>
          <rPr>
            <b/>
            <sz val="9"/>
            <color indexed="81"/>
            <rFont val="Tahoma"/>
            <family val="2"/>
          </rPr>
          <t>Gonzales-Berrocal, Carlos:</t>
        </r>
        <r>
          <rPr>
            <sz val="9"/>
            <color indexed="81"/>
            <rFont val="Tahoma"/>
            <family val="2"/>
          </rPr>
          <t xml:space="preserve">
OIS tab - ask Davide</t>
        </r>
      </text>
    </comment>
    <comment ref="AY6" authorId="0" shapeId="0" xr:uid="{8CA8CFE2-A964-450E-92E4-16E39A81E2B5}">
      <text>
        <r>
          <rPr>
            <b/>
            <sz val="9"/>
            <color indexed="81"/>
            <rFont val="Tahoma"/>
            <family val="2"/>
          </rPr>
          <t>Gonzales-Berrocal, Carlos:</t>
        </r>
        <r>
          <rPr>
            <sz val="9"/>
            <color indexed="81"/>
            <rFont val="Tahoma"/>
            <family val="2"/>
          </rPr>
          <t xml:space="preserve">
2020Q4</t>
        </r>
      </text>
    </comment>
    <comment ref="AY9" authorId="0" shapeId="0" xr:uid="{C79ACBA2-B3B5-4B11-84B2-3DC8035ECFF5}">
      <text>
        <r>
          <rPr>
            <b/>
            <sz val="9"/>
            <color indexed="81"/>
            <rFont val="Tahoma"/>
            <family val="2"/>
          </rPr>
          <t>Gonzales-Berrocal, Carlos:</t>
        </r>
        <r>
          <rPr>
            <sz val="9"/>
            <color indexed="81"/>
            <rFont val="Tahoma"/>
            <family val="2"/>
          </rPr>
          <t xml:space="preserve">
Citygroup: 2005Q4</t>
        </r>
      </text>
    </comment>
  </commentList>
</comments>
</file>

<file path=xl/sharedStrings.xml><?xml version="1.0" encoding="utf-8"?>
<sst xmlns="http://schemas.openxmlformats.org/spreadsheetml/2006/main" count="1294" uniqueCount="434">
  <si>
    <t>FAME code</t>
  </si>
  <si>
    <t>FAMEDATE</t>
  </si>
  <si>
    <t>CONV2MA(BPROJA(VRPSPOT(OIS,UK,0.25),BPROJA(VRPSPOT(NOM,UK,0.25),VRPSPOT(BLC,UK,0.25),3Mar1997),"E"))</t>
  </si>
  <si>
    <t>bprojm(LPMVVHR.M,convgen(M4PSA.Q,monthly,averaged,cubic,yes),"E")</t>
  </si>
  <si>
    <t>BPROJM((IKBI.M-BQAT.M)/(IKBL.M-BPIC.M),BQKL.M,"E")</t>
  </si>
  <si>
    <t>BPROJM(ECY2_DP.M,K222.M,"E")</t>
  </si>
  <si>
    <t>YBUS.M</t>
  </si>
  <si>
    <t>OVERLAY(KAJ2_DP.M,KAJ2_HIST.M)</t>
  </si>
  <si>
    <t>CONV2MA(SERI.B)</t>
  </si>
  <si>
    <t>BPROJA(cgrp.m,CONVGEN(PUB12MEDIAN.Q,Monthly,Averaged,Cubic,YES),"E")</t>
  </si>
  <si>
    <t>Horizon</t>
  </si>
  <si>
    <t>Notes</t>
  </si>
  <si>
    <t>OIS as far back as it goes (2008), then projected back additively with the gilt curve to 3 March 1997, then projected back additively with the Bank Liability Curve.</t>
  </si>
  <si>
    <r>
      <t xml:space="preserve">The Market Curve, </t>
    </r>
    <r>
      <rPr>
        <b/>
        <sz val="11"/>
        <color theme="1"/>
        <rFont val="Aptos Narrow"/>
        <family val="2"/>
        <scheme val="minor"/>
      </rPr>
      <t>from the "OIS" tab</t>
    </r>
    <r>
      <rPr>
        <sz val="11"/>
        <color theme="1"/>
        <rFont val="Aptos Narrow"/>
        <family val="2"/>
        <scheme val="minor"/>
      </rPr>
      <t>.</t>
    </r>
  </si>
  <si>
    <t>3m OIS - combined</t>
  </si>
  <si>
    <t>Back data adjusted to account for ONS mismeasurement of clothing prices in the late-1990s and early-2000s. Projected forward with the STIF to the official STIF horizon. Seasonally adjusted manually.</t>
  </si>
  <si>
    <t>The official forecast, interpolated to monthly (this also includes back data, but we ignore it as it is only interpolated from quarterly and hasn't been adjusted for clothing mismeasurement).  This is already seasonally adjusted.</t>
  </si>
  <si>
    <t>Combined from the two columns to the left of here.</t>
  </si>
  <si>
    <t>Back data adjusted to account for ONS mismeasurement of clothing prices in the late-1990s and early-2000s. Carleton Webb assures me that although the backdata is coded here as xefnab and not xeatfnab, it does nevertheless still exclude alcohol and tobacco. Projected forward with the STIF to the official STIF horizon. Seasonally adjusted manually.</t>
  </si>
  <si>
    <t>Seasonally adjusted manually.</t>
  </si>
  <si>
    <t>Includes both household energy and motor fuels. Manually perform seasonal adjustment over the pre-Covid period, but don't seasonally adjust things for 2020 onwards. That's because the magnitude of the shocks, when multiplied by the SA factors, makes the forecast look stupid.</t>
  </si>
  <si>
    <t>A&amp;T are heavily regulated prices in the UK, so we separate them out. Manually perform seasonal adjustment.</t>
  </si>
  <si>
    <t>LPMVVHR (monthly) data goes back to Sep 1997. Project back from there with an interpolated version of M4PS (quarterly). Already seasonally adjusted.</t>
  </si>
  <si>
    <t>For 1993-1996 (when this is projected back with BQKL) this is excluding service imports, which isn't technically right but they should be small so it's okay.  Already seasonally adjusted.</t>
  </si>
  <si>
    <t>The forecast, interpolated.  Already seasonally adjusted.</t>
  </si>
  <si>
    <t>Combined</t>
  </si>
  <si>
    <t>Official monthly GDP data back to 1997, then projected back multiplicatively with monthly industrial production. Already seasonally adjusted.</t>
  </si>
  <si>
    <t>The KAJ2_DP series goes back to 2000 and can be trusted, while the KAJ2_HIST series is less trust-worthy, but is the best we have.  Already seasonally adjusted.</t>
  </si>
  <si>
    <t>Sterling exchange rate index - Back data. Shouldn't need any seasonal adjustment.</t>
  </si>
  <si>
    <t>The forecast, interpolated.  Shouldn't need any seasonal adjustment.</t>
  </si>
  <si>
    <t>Citigroup measure back as far as it goes, then projected back additively with the Barclays Basix measure (itself interpolated to monthly).</t>
  </si>
  <si>
    <t>Structural break in Citi series when in August 2022 extra bucketts were added in for respondents to choose for high inflation. Adjusted series over earlier period.</t>
  </si>
  <si>
    <t>InflExp combined</t>
  </si>
  <si>
    <t>Name</t>
  </si>
  <si>
    <t>Month end</t>
  </si>
  <si>
    <t>3m OIS Backdata</t>
  </si>
  <si>
    <t>3m OIS forward</t>
  </si>
  <si>
    <t>3m OIS</t>
  </si>
  <si>
    <t>CPI Backdata (clothing adjusted) and STIF</t>
  </si>
  <si>
    <t>CPI Forecast</t>
  </si>
  <si>
    <t>CPI</t>
  </si>
  <si>
    <t>Core (ex Energy, AT &amp; FNAB) Backdata (clothing adjusted) and STIF</t>
  </si>
  <si>
    <t>All Services</t>
  </si>
  <si>
    <t>Core goods (ex Energy, AT &amp; FNAB) Clothing Adjusted</t>
  </si>
  <si>
    <t>HH Energy</t>
  </si>
  <si>
    <t>Alcohol &amp; tobacco</t>
  </si>
  <si>
    <t>Food &amp; non-alcoholic beverages</t>
  </si>
  <si>
    <t>Household M4</t>
  </si>
  <si>
    <t>Import prices (excluding fuels)</t>
  </si>
  <si>
    <t>GDP Back Data</t>
  </si>
  <si>
    <t>GDP Forecast</t>
  </si>
  <si>
    <t>GDP</t>
  </si>
  <si>
    <t>Total Hours Back Data</t>
  </si>
  <si>
    <t>Total Hours Forecast</t>
  </si>
  <si>
    <t>Total Hours</t>
  </si>
  <si>
    <t>Labour productivity (hours)</t>
  </si>
  <si>
    <t>Private sector regular pay Back Data</t>
  </si>
  <si>
    <t>Private sector regular pay Forecast</t>
  </si>
  <si>
    <t>Private sector regular pay</t>
  </si>
  <si>
    <t>Sterling ERI Back Data</t>
  </si>
  <si>
    <t>Sterling ERI Forecast</t>
  </si>
  <si>
    <t>Sterling ERI</t>
  </si>
  <si>
    <t>1-year-ahead HH inflation expectations</t>
  </si>
  <si>
    <t>Population</t>
  </si>
  <si>
    <t>My code</t>
  </si>
  <si>
    <t>date</t>
  </si>
  <si>
    <t>3mOISBackdata</t>
  </si>
  <si>
    <t>3mOISforward</t>
  </si>
  <si>
    <t>OIS3m</t>
  </si>
  <si>
    <t>cpiBackdataSTIF</t>
  </si>
  <si>
    <t>cpiForecast</t>
  </si>
  <si>
    <t>cpi</t>
  </si>
  <si>
    <t>cpiCore</t>
  </si>
  <si>
    <t>cpiServices</t>
  </si>
  <si>
    <t>cpiCoreGoods</t>
  </si>
  <si>
    <t>cpiEnergy</t>
  </si>
  <si>
    <t>cpiAT</t>
  </si>
  <si>
    <t>cpiFNAB</t>
  </si>
  <si>
    <t>m4HH</t>
  </si>
  <si>
    <t>pmdefxfBackData</t>
  </si>
  <si>
    <t>pmdefxfForecast</t>
  </si>
  <si>
    <t>pmdefxf</t>
  </si>
  <si>
    <t>gdpBackData</t>
  </si>
  <si>
    <t>gdpForecast</t>
  </si>
  <si>
    <t>gdp</t>
  </si>
  <si>
    <t>hrsBackData</t>
  </si>
  <si>
    <t>hrsForecast</t>
  </si>
  <si>
    <t>hrs</t>
  </si>
  <si>
    <t>prodHrs</t>
  </si>
  <si>
    <t>awePSRBackData</t>
  </si>
  <si>
    <t>awePSRForecast</t>
  </si>
  <si>
    <t>awePSR</t>
  </si>
  <si>
    <t>seriBackData</t>
  </si>
  <si>
    <t>seriForecast</t>
  </si>
  <si>
    <t>seri</t>
  </si>
  <si>
    <t>inflExpUnadjusted</t>
  </si>
  <si>
    <t>inflExpBackdata</t>
  </si>
  <si>
    <t>inflExp</t>
  </si>
  <si>
    <t>nhds</t>
  </si>
  <si>
    <t>Variable</t>
  </si>
  <si>
    <t>Indicator</t>
  </si>
  <si>
    <t xml:space="preserve">Resource utilization </t>
  </si>
  <si>
    <t>Labour cost</t>
  </si>
  <si>
    <t>Exchange rate</t>
  </si>
  <si>
    <t>Capac Utiliz</t>
  </si>
  <si>
    <t>Hours worked</t>
  </si>
  <si>
    <t>Wages</t>
  </si>
  <si>
    <t>Unemployment rate</t>
  </si>
  <si>
    <t>3-month OIS</t>
  </si>
  <si>
    <t>Expected average overnight rate</t>
  </si>
  <si>
    <t>mod_hrs.q</t>
  </si>
  <si>
    <t>mod_capu.q</t>
  </si>
  <si>
    <t>mod_unemp.q</t>
  </si>
  <si>
    <t>PUB12MEDIAN.Q</t>
  </si>
  <si>
    <t>PUB12MEAN.Q</t>
  </si>
  <si>
    <t>CONV2QA(cgrp.m)</t>
  </si>
  <si>
    <t>Refresh</t>
  </si>
  <si>
    <t>stif_srv_wgt.m</t>
  </si>
  <si>
    <t>stifidx_wgt.m</t>
  </si>
  <si>
    <t>stif_pu_wgt.m</t>
  </si>
  <si>
    <t>stif_fnab_wgt.m</t>
  </si>
  <si>
    <t>STIF_GDS_XEATFNAB_wgt.m</t>
  </si>
  <si>
    <t>Sheet2</t>
  </si>
  <si>
    <t>$K$5</t>
  </si>
  <si>
    <t>2025m12</t>
  </si>
  <si>
    <t>$L$5</t>
  </si>
  <si>
    <t>$M$5</t>
  </si>
  <si>
    <t>$O$5</t>
  </si>
  <si>
    <t>FAME original series</t>
  </si>
  <si>
    <t>FAME transformation</t>
  </si>
  <si>
    <t>Comments</t>
  </si>
  <si>
    <t>mod_gdpkp.q</t>
  </si>
  <si>
    <t>N25_gdpkp_FIN.q</t>
  </si>
  <si>
    <t>N25_capu_FIN.q</t>
  </si>
  <si>
    <t>N25_hrs_FIN.q</t>
  </si>
  <si>
    <t>N25_unemp_FIN.q</t>
  </si>
  <si>
    <t>N25_AWERPS_FIN.q</t>
  </si>
  <si>
    <t>conv2qa(OVERLAY(KAJ2_DP.M,KAJ2_HIST.M))</t>
  </si>
  <si>
    <t>CONV2QA(SERI.B)</t>
  </si>
  <si>
    <t>N25_EER_FIN.q</t>
  </si>
  <si>
    <t>CONV2QA(BPROJA(VRPSPOT(OIS,UK,0.25),BPROJA(VRPSPOT(NOM,UK,0.25),VRPSPOT(BLC,UK,0.25),3Mar1997),"E"))</t>
  </si>
  <si>
    <t>Headline CPI</t>
  </si>
  <si>
    <t>CPI services</t>
  </si>
  <si>
    <t>CPI core goods</t>
  </si>
  <si>
    <t>CPI energy</t>
  </si>
  <si>
    <t>1990m2</t>
  </si>
  <si>
    <t>Adjusted headline CPI</t>
  </si>
  <si>
    <t>CPI_srv_f</t>
  </si>
  <si>
    <t>CPI_cg_f</t>
  </si>
  <si>
    <t>Core goods</t>
  </si>
  <si>
    <t>Services</t>
  </si>
  <si>
    <t>Food</t>
  </si>
  <si>
    <t>CPI food</t>
  </si>
  <si>
    <t>CPI_f_f</t>
  </si>
  <si>
    <t>Energy</t>
  </si>
  <si>
    <t>CPI_e_f</t>
  </si>
  <si>
    <t>Services interpolated STIF series. Seasonally adjusted manually</t>
  </si>
  <si>
    <t>Official STIF headline CPI series interpolated from monthly to quarterly. Seasonally adjusted manually.</t>
  </si>
  <si>
    <t>Core good interpolated STIF series. Seasonally adjusted manually</t>
  </si>
  <si>
    <t>Food interpolated STIF series. Seasonally adjusted manually</t>
  </si>
  <si>
    <t>Energy interpolated STIF series. Seasonally adjusted manually</t>
  </si>
  <si>
    <t>Import price</t>
  </si>
  <si>
    <t>Inflation expectation</t>
  </si>
  <si>
    <t>Forecasted CPI</t>
  </si>
  <si>
    <t>N25_cpisa_FIN.q</t>
  </si>
  <si>
    <t>Start date</t>
  </si>
  <si>
    <t>Last date</t>
  </si>
  <si>
    <t>$A$10</t>
  </si>
  <si>
    <t>$AE$10</t>
  </si>
  <si>
    <t>$F$10</t>
  </si>
  <si>
    <t>$T$10</t>
  </si>
  <si>
    <t>$AG$10</t>
  </si>
  <si>
    <t>$AL$10</t>
  </si>
  <si>
    <t>$N$10</t>
  </si>
  <si>
    <t>$AA$10</t>
  </si>
  <si>
    <t>$AC$10</t>
  </si>
  <si>
    <t>$H$10</t>
  </si>
  <si>
    <t>$U$10</t>
  </si>
  <si>
    <t>$V$10</t>
  </si>
  <si>
    <t>$AI$10</t>
  </si>
  <si>
    <t>$J$10</t>
  </si>
  <si>
    <t>$X$10</t>
  </si>
  <si>
    <t>$P$10</t>
  </si>
  <si>
    <t>$R$10</t>
  </si>
  <si>
    <t>$L$10</t>
  </si>
  <si>
    <t>$B$10</t>
  </si>
  <si>
    <t>A1:A157</t>
  </si>
  <si>
    <t>1990</t>
  </si>
  <si>
    <t>2028</t>
  </si>
  <si>
    <t>Quarterly</t>
  </si>
  <si>
    <t>$C$10</t>
  </si>
  <si>
    <t>$D$10</t>
  </si>
  <si>
    <t>pmdef</t>
  </si>
  <si>
    <t>mod_pmdef.q</t>
  </si>
  <si>
    <t>Bank Rate (adjusted for QE)</t>
  </si>
  <si>
    <t>UK instantaneous nominal forward
curve (OIS) and Bank calculations</t>
  </si>
  <si>
    <t>mod_rgawqe.q</t>
  </si>
  <si>
    <t>Global inflation</t>
  </si>
  <si>
    <t>cpif</t>
  </si>
  <si>
    <t>mod_cpif.q</t>
  </si>
  <si>
    <t>fprojm(PUB12MEDIAN.Q,CONV2QA(cgrp.m),""L"")</t>
  </si>
  <si>
    <t>$AS$10</t>
  </si>
  <si>
    <t>My R code</t>
  </si>
  <si>
    <t>cpi_a</t>
  </si>
  <si>
    <t>cpi_f</t>
  </si>
  <si>
    <t>food</t>
  </si>
  <si>
    <t>core_gds</t>
  </si>
  <si>
    <t>services</t>
  </si>
  <si>
    <t>services_f</t>
  </si>
  <si>
    <t>core_gds_f</t>
  </si>
  <si>
    <t>food_f</t>
  </si>
  <si>
    <t>energy</t>
  </si>
  <si>
    <t>energy_f</t>
  </si>
  <si>
    <t>gdpkp</t>
  </si>
  <si>
    <t>gdpkp_f</t>
  </si>
  <si>
    <t>capu</t>
  </si>
  <si>
    <t>capu_f</t>
  </si>
  <si>
    <t>hrs_f</t>
  </si>
  <si>
    <t>unemp</t>
  </si>
  <si>
    <t>unemp_f</t>
  </si>
  <si>
    <t>wage</t>
  </si>
  <si>
    <t>wage_f</t>
  </si>
  <si>
    <t>eer</t>
  </si>
  <si>
    <t>eer_f</t>
  </si>
  <si>
    <t>ois_rate</t>
  </si>
  <si>
    <t>bank_rate</t>
  </si>
  <si>
    <t>N25_pmdef_FIN.q</t>
  </si>
  <si>
    <t>N25_cpif_FIN.q</t>
  </si>
  <si>
    <t>pmdef_f</t>
  </si>
  <si>
    <t>cpif_f</t>
  </si>
  <si>
    <t>N25_rgawqe_FIN.q</t>
  </si>
  <si>
    <t>bank_rate_f</t>
  </si>
  <si>
    <t>$AV$10</t>
  </si>
  <si>
    <t>exp_cpi</t>
  </si>
  <si>
    <t>Date</t>
  </si>
  <si>
    <t>Data_FAME</t>
  </si>
  <si>
    <t>$AO$10</t>
  </si>
  <si>
    <t>$AQ$10</t>
  </si>
  <si>
    <t>cpi_qoq</t>
  </si>
  <si>
    <t>cpi_a_qoq</t>
  </si>
  <si>
    <t>cpi_f_qoq</t>
  </si>
  <si>
    <t>T</t>
  </si>
  <si>
    <t>L</t>
  </si>
  <si>
    <t>CPI food + alcohol &amp; tobacco</t>
  </si>
  <si>
    <t>CPI Food_at_f</t>
  </si>
  <si>
    <t>conv2qa(cpi_aggregation(stif_fnab.m, booze.m, fags.m,#,#,#,#,#,#,#,#,#,#,#,#,#,#,#,#,#))</t>
  </si>
  <si>
    <t>food_at</t>
  </si>
  <si>
    <t>food_at_f</t>
  </si>
  <si>
    <t>$AR$10</t>
  </si>
  <si>
    <t>$AH$10</t>
  </si>
  <si>
    <t>$Z$10</t>
  </si>
  <si>
    <t>$AY$10</t>
  </si>
  <si>
    <t>$AZ$10</t>
  </si>
  <si>
    <t>$AK$10</t>
  </si>
  <si>
    <t>$W$10</t>
  </si>
  <si>
    <t>$AN$10</t>
  </si>
  <si>
    <t>$AD$10</t>
  </si>
  <si>
    <t>$Q$10</t>
  </si>
  <si>
    <t>Barclays BASIX 1yr ahead median inflation expectations</t>
  </si>
  <si>
    <t>Citigroup inflation expectation for 12 months ahead since Nov-2005</t>
  </si>
  <si>
    <t>BPROJA(conv2qa(cgrp.m),PUB12MEDIAN.Q,"E")</t>
  </si>
  <si>
    <t>Combined expectation ( B + City growth</t>
  </si>
  <si>
    <t>Combined expectation (City + Barclays backdata growth)</t>
  </si>
  <si>
    <t>$BA$10</t>
  </si>
  <si>
    <t>Import price excluding fuel</t>
  </si>
  <si>
    <t>$AW$10</t>
  </si>
  <si>
    <t>$BB$10</t>
  </si>
  <si>
    <t>$AT$10</t>
  </si>
  <si>
    <t>pmdef_xf</t>
  </si>
  <si>
    <t>CONV2QA(BPROJM((IKBI.M-BQAT.M)/(IKBL.M-BPIC.M),BQKL.M,"E"))</t>
  </si>
  <si>
    <t>inf_exp</t>
  </si>
  <si>
    <t>$AU$10</t>
  </si>
  <si>
    <t>Weights</t>
  </si>
  <si>
    <t>CONV2QA(stif_fnab_wgt.m)</t>
  </si>
  <si>
    <t>CONV2QA(STIF_GDS_XEATFNAB_wgt.m)</t>
  </si>
  <si>
    <t>CONV2QA(stif_pu_wgt.m)</t>
  </si>
  <si>
    <t>CONV2QA(stif_srv_wgt.m)</t>
  </si>
  <si>
    <t>booze_wgt.m</t>
  </si>
  <si>
    <t>fags_wgt.m</t>
  </si>
  <si>
    <t>Alcohol</t>
  </si>
  <si>
    <t>Tabacco</t>
  </si>
  <si>
    <t>Alcohol &amp; Tabacco</t>
  </si>
  <si>
    <t>$BF$10</t>
  </si>
  <si>
    <t>$BG$10</t>
  </si>
  <si>
    <t>$N$5</t>
  </si>
  <si>
    <t>$T$5</t>
  </si>
  <si>
    <t>conv2qa(X12(cpi_aggregation(stif_fnab.m, booze.m, fags.m,#,#,#,#,#,#,#,#,#,#,#,#,#,#,#,#,#),MULT,1990m2,2025m12))</t>
  </si>
  <si>
    <t>food_at_nsa</t>
  </si>
  <si>
    <t>conv2qa(X12(stifidx.m,MULT,1990m2,2025m12))</t>
  </si>
  <si>
    <t>conv2qa(X12(fprojm(stifidx_clothingadjusted.m,stifidx.m,"L"),MULT,1990m2,2025m12))</t>
  </si>
  <si>
    <t>conv2qa(X12(stif_gds_xeatfnab.m,MULT,1990m2,2025m12))</t>
  </si>
  <si>
    <t>conv2qa(X12(stif_fnab.m,MULT,1990m2,2025m12))</t>
  </si>
  <si>
    <t>conv2qa(X12(stif_srv.m,MULT,1990m2,2025m12))</t>
  </si>
  <si>
    <t>inf_exp_f</t>
  </si>
  <si>
    <t>Data_FAME (2)</t>
  </si>
  <si>
    <t>$BH$10</t>
  </si>
  <si>
    <t>A1:A161</t>
  </si>
  <si>
    <t>2029</t>
  </si>
  <si>
    <t/>
  </si>
  <si>
    <t>$U$5</t>
  </si>
  <si>
    <t>$BI$10</t>
  </si>
  <si>
    <t>$O$10</t>
  </si>
  <si>
    <t>$S$10</t>
  </si>
  <si>
    <t>$Y$10</t>
  </si>
  <si>
    <t>$AB$10</t>
  </si>
  <si>
    <t>$AF$10</t>
  </si>
  <si>
    <t>$AJ$10</t>
  </si>
  <si>
    <t>$AM$10</t>
  </si>
  <si>
    <t>$AP$10</t>
  </si>
  <si>
    <t>$AX$10</t>
  </si>
  <si>
    <t>$BC$10</t>
  </si>
  <si>
    <t>$M$10</t>
  </si>
  <si>
    <t>conv2qa(X12(stif_pu.m,MULT,1990m2,2028m12))</t>
  </si>
  <si>
    <t>CONV2QA(booze_wgt.m)</t>
  </si>
  <si>
    <t>CONV2QA(fags_wgt.m)</t>
  </si>
  <si>
    <t>Tobacco</t>
  </si>
  <si>
    <t>Food&amp;at</t>
  </si>
  <si>
    <t>$BK$10</t>
  </si>
  <si>
    <t>cf_wgt</t>
  </si>
  <si>
    <t>e_wgt</t>
  </si>
  <si>
    <t>s_wgt</t>
  </si>
  <si>
    <t>fat_wgt</t>
  </si>
  <si>
    <t>$BL$10</t>
  </si>
  <si>
    <t>$BM$10</t>
  </si>
  <si>
    <t>infl_exp_f</t>
  </si>
  <si>
    <t>infl_exp</t>
  </si>
  <si>
    <t>infl_target</t>
  </si>
  <si>
    <t>ied</t>
  </si>
  <si>
    <t>f26_inf_exp</t>
  </si>
  <si>
    <t>N25_inf_exp_FIN</t>
  </si>
  <si>
    <t>N25_pmdef_FIN</t>
  </si>
  <si>
    <t>core goods</t>
  </si>
  <si>
    <t>import price</t>
  </si>
  <si>
    <t>exchange rate</t>
  </si>
  <si>
    <t>inflation expectation</t>
  </si>
  <si>
    <t>Current Round:</t>
  </si>
  <si>
    <t>M26_</t>
  </si>
  <si>
    <t>2029Q2</t>
  </si>
  <si>
    <t>Run:</t>
  </si>
  <si>
    <t>_bmk2.q</t>
  </si>
  <si>
    <t>Calc:</t>
  </si>
  <si>
    <t>Endogenous</t>
  </si>
  <si>
    <t>Exogenous</t>
  </si>
  <si>
    <t>cpi_MPR</t>
  </si>
  <si>
    <t>cpisa</t>
  </si>
  <si>
    <t>variables</t>
  </si>
  <si>
    <t>MPR FORECAST</t>
  </si>
  <si>
    <t>a_wgt</t>
  </si>
  <si>
    <t>t_wgt</t>
  </si>
  <si>
    <t>f_wgt</t>
  </si>
  <si>
    <t>food_wgt</t>
  </si>
  <si>
    <t>1990Q2</t>
  </si>
  <si>
    <t>encontqoq</t>
  </si>
  <si>
    <t>encontqoq_f</t>
  </si>
  <si>
    <t>2026m12</t>
  </si>
  <si>
    <t>REALISED DATA + CECD CONSTRAINS</t>
  </si>
  <si>
    <t>cg_wgt</t>
  </si>
  <si>
    <t>encont_f</t>
  </si>
  <si>
    <t>encont</t>
  </si>
  <si>
    <t>stif_srv</t>
  </si>
  <si>
    <t>stif_gds_xeatfnab</t>
  </si>
  <si>
    <t>stif_fnab</t>
  </si>
  <si>
    <t>_bmk.m</t>
  </si>
  <si>
    <t>Source: STIF -CECD</t>
  </si>
  <si>
    <t>stif_pu</t>
  </si>
  <si>
    <t>Food including alcohol and tobacco</t>
  </si>
  <si>
    <t>Energy contrib to CPI (yoy)</t>
  </si>
  <si>
    <t>Energy contrib to CPI (qoq)</t>
  </si>
  <si>
    <t>Source: EASE-FAME</t>
  </si>
  <si>
    <t>FAME name</t>
  </si>
  <si>
    <t>FAME data_adj</t>
  </si>
  <si>
    <t>M26_STIF_BMK</t>
  </si>
  <si>
    <t>.q</t>
  </si>
  <si>
    <t>M26_cpisa_bmk2.q</t>
  </si>
  <si>
    <t>M26_pmdef_bmk2.q</t>
  </si>
  <si>
    <t>1996m1</t>
  </si>
  <si>
    <t>1996Q1</t>
  </si>
  <si>
    <t>2025Q4</t>
  </si>
  <si>
    <t>pub_</t>
  </si>
  <si>
    <t>FAME adjust</t>
  </si>
  <si>
    <t>stifidx</t>
  </si>
  <si>
    <t>booze</t>
  </si>
  <si>
    <t>fags</t>
  </si>
  <si>
    <t>food including alcohol and tobacco</t>
  </si>
  <si>
    <t>alcohol</t>
  </si>
  <si>
    <t>tobacco</t>
  </si>
  <si>
    <t>.m</t>
  </si>
  <si>
    <t>Frequency</t>
  </si>
  <si>
    <t>A1:A143</t>
  </si>
  <si>
    <t>DATA SOURCE: FAME</t>
  </si>
  <si>
    <t>DATA SOURCE: STIF-ONS</t>
  </si>
  <si>
    <t>REALISED DATA: 1990Q2-2025Q4</t>
  </si>
  <si>
    <t>2026Q4</t>
  </si>
  <si>
    <t>A1:A134</t>
  </si>
  <si>
    <t>A1:A124</t>
  </si>
  <si>
    <t>conv2qa(X12(M26_stif_srv_bmk.m,MULT,1996m1,2026m12))</t>
  </si>
  <si>
    <t>conv2qa(X12(M26_stif_gds_xeatfnab_bmk.m,MULT,1996m1,2026m12))</t>
  </si>
  <si>
    <t>conv2qa(X12(M26_stifidx_bmk.m,MULT,1996m1,2026m12))</t>
  </si>
  <si>
    <t>Estimation_data</t>
  </si>
  <si>
    <t>$L$12</t>
  </si>
  <si>
    <t>booze.m</t>
  </si>
  <si>
    <t>fags.m</t>
  </si>
  <si>
    <t>stif_fnab.m</t>
  </si>
  <si>
    <t>conv2qa(X12(booze.m,MULT,1996m1,2026m12))</t>
  </si>
  <si>
    <t>conv2qa(X12(fags.m,MULT,1996m1,2026m12))</t>
  </si>
  <si>
    <t>conv2qa(X12(cpi_aggregation(stif_fnab.m, booze.m,fags.m,#,#,#,#,#,#,#,#,#,#,#,#,#,#,#,#,#),MULT,1996m1,2026m12))</t>
  </si>
  <si>
    <t>$K$12</t>
  </si>
  <si>
    <t>$J$12</t>
  </si>
  <si>
    <t>$H$12</t>
  </si>
  <si>
    <t>$D$12</t>
  </si>
  <si>
    <t>$B$12</t>
  </si>
  <si>
    <t>$I$12</t>
  </si>
  <si>
    <t>$G$12</t>
  </si>
  <si>
    <t>$F$12</t>
  </si>
  <si>
    <t>$E$12</t>
  </si>
  <si>
    <t>$C$12</t>
  </si>
  <si>
    <t>conv2qa(X12(M26_stif_fnab_bmk.m,MULT,1996m1,2026m12))</t>
  </si>
  <si>
    <t>M26_encontqoq_bmk2.q</t>
  </si>
  <si>
    <t>M26_encont_bmk2.q</t>
  </si>
  <si>
    <t>$N$12</t>
  </si>
  <si>
    <t>$Q$12</t>
  </si>
  <si>
    <t>$R$12</t>
  </si>
  <si>
    <t>$S$12</t>
  </si>
  <si>
    <t>$P$12</t>
  </si>
  <si>
    <t>$U$12</t>
  </si>
  <si>
    <t>$T$12</t>
  </si>
  <si>
    <t>conv2qa(X12(booze.m,MULT,1990m2,2025m12))</t>
  </si>
  <si>
    <t>conv2qa(X12(fags.m,MULT,1990m2,2025m12))</t>
  </si>
  <si>
    <t>conv2qa(X12(stif_pu.m,MULT,1990m2,2025m12))</t>
  </si>
  <si>
    <t>pub_pmdef.q</t>
  </si>
  <si>
    <t>pub_eer.q</t>
  </si>
  <si>
    <t>$O$12</t>
  </si>
  <si>
    <t>conv2qa(X12(M26_stif_pu_bmk.m,MULT,1996m1,2026m12))</t>
  </si>
  <si>
    <t>M26_eer_bmk2.q</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</si>
</sst>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dd\-mmm\-yyyy"/>
    <numFmt numFmtId="165" formatCode="0.000"/>
    <numFmt numFmtId="166" formatCode="yyyy&quot;m&quot;m"/>
    <numFmt numFmtId="167" formatCode="0.0"/>
    <numFmt numFmtId="168" formatCode="0.000000"/>
    <numFmt numFmtId="169" formatCode="0.0000"/>
  </numFmts>
  <fonts count="14" x14ac:knownFonts="1">
    <font>
      <sz val="11"/>
      <color theme="1"/>
      <name val="Aptos Narrow"/>
      <family val="2"/>
      <scheme val="minor"/>
    </font>
    <font>
      <b/>
      <sz val="11"/>
      <color theme="1"/>
      <name val="Aptos Narrow"/>
      <family val="2"/>
      <scheme val="minor"/>
    </font>
    <font>
      <sz val="11"/>
      <color theme="0"/>
      <name val="Aptos Narrow"/>
      <family val="2"/>
      <scheme val="minor"/>
    </font>
    <font>
      <sz val="9"/>
      <color indexed="81"/>
      <name val="Tahoma"/>
      <family val="2"/>
    </font>
    <font>
      <b/>
      <sz val="9"/>
      <color indexed="81"/>
      <name val="Tahoma"/>
      <family val="2"/>
    </font>
    <font>
      <sz val="11"/>
      <color rgb="FFFF0000"/>
      <name val="Aptos Narrow"/>
      <family val="2"/>
      <scheme val="minor"/>
    </font>
    <font>
      <b/>
      <sz val="11"/>
      <color theme="5"/>
      <name val="Aptos Narrow"/>
      <family val="2"/>
      <scheme val="minor"/>
    </font>
    <font>
      <sz val="11"/>
      <color rgb="FFFFC000"/>
      <name val="Aptos Narrow"/>
      <family val="2"/>
      <scheme val="minor"/>
    </font>
    <font>
      <b/>
      <sz val="11"/>
      <color rgb="FFFFC000"/>
      <name val="Aptos Narrow"/>
      <family val="2"/>
      <scheme val="minor"/>
    </font>
    <font>
      <sz val="9"/>
      <name val="Aptos Narrow"/>
      <family val="2"/>
      <scheme val="minor"/>
    </font>
    <font>
      <sz val="9"/>
      <color theme="1"/>
      <name val="Aptos Narrow"/>
      <family val="2"/>
      <scheme val="minor"/>
    </font>
    <font>
      <sz val="9"/>
      <color indexed="81"/>
      <name val="Tahoma"/>
      <charset val="1"/>
    </font>
    <font>
      <b/>
      <sz val="9"/>
      <color indexed="81"/>
      <name val="Tahoma"/>
      <charset val="1"/>
    </font>
    <font>
      <sz val="11"/>
      <name val="Aptos Narrow"/>
      <family val="2"/>
      <scheme val="minor"/>
    </font>
  </fonts>
  <fills count="17">
    <fill>
      <patternFill patternType="none"/>
    </fill>
    <fill>
      <patternFill patternType="gray125"/>
    </fill>
    <fill>
      <patternFill patternType="solid">
        <fgColor theme="0" tint="-0.14999847407452621"/>
        <bgColor indexed="64"/>
      </patternFill>
    </fill>
    <fill>
      <patternFill patternType="solid">
        <fgColor rgb="FFFFFF00"/>
        <bgColor indexed="64"/>
      </patternFill>
    </fill>
    <fill>
      <patternFill patternType="solid">
        <fgColor theme="5" tint="0.59996337778862885"/>
        <bgColor indexed="64"/>
      </patternFill>
    </fill>
    <fill>
      <patternFill patternType="solid">
        <fgColor rgb="FF92D050"/>
        <bgColor indexed="64"/>
      </patternFill>
    </fill>
    <fill>
      <patternFill patternType="solid">
        <fgColor theme="7" tint="0.79995117038483843"/>
        <bgColor indexed="64"/>
      </patternFill>
    </fill>
    <fill>
      <patternFill patternType="solid">
        <fgColor theme="8" tint="0.79995117038483843"/>
        <bgColor indexed="64"/>
      </patternFill>
    </fill>
    <fill>
      <patternFill patternType="solid">
        <fgColor theme="7"/>
        <bgColor indexed="64"/>
      </patternFill>
    </fill>
    <fill>
      <patternFill patternType="solid">
        <fgColor theme="3" tint="9.9978637043366805E-2"/>
        <bgColor indexed="64"/>
      </patternFill>
    </fill>
    <fill>
      <patternFill patternType="solid">
        <fgColor theme="3" tint="0.499984740745262"/>
        <bgColor indexed="64"/>
      </patternFill>
    </fill>
    <fill>
      <patternFill patternType="solid">
        <fgColor theme="0"/>
        <bgColor indexed="64"/>
      </patternFill>
    </fill>
    <fill>
      <patternFill patternType="solid">
        <fgColor rgb="FFFFFF99"/>
        <bgColor indexed="64"/>
      </patternFill>
    </fill>
    <fill>
      <patternFill patternType="solid">
        <fgColor theme="3" tint="0.89999084444715716"/>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5" tint="0.7999816888943144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1">
    <xf numFmtId="0" fontId="0" fillId="0" borderId="0"/>
  </cellStyleXfs>
  <cellXfs count="101">
    <xf numFmtId="0" fontId="0" fillId="0" borderId="0" xfId="0"/>
    <xf numFmtId="0" fontId="0" fillId="2" borderId="1" xfId="0" applyFill="1" applyBorder="1" applyAlignment="1">
      <alignment horizontal="center" vertical="center" wrapText="1"/>
    </xf>
    <xf numFmtId="164" fontId="0" fillId="3" borderId="1" xfId="0" applyNumberFormat="1" applyFill="1" applyBorder="1" applyAlignment="1">
      <alignment horizontal="center" vertical="center" wrapText="1"/>
    </xf>
    <xf numFmtId="165" fontId="0" fillId="3" borderId="1" xfId="0" applyNumberFormat="1" applyFill="1" applyBorder="1" applyAlignment="1">
      <alignment horizontal="center" vertical="center" wrapText="1"/>
    </xf>
    <xf numFmtId="0" fontId="0" fillId="0" borderId="0" xfId="0" applyAlignment="1">
      <alignment horizontal="center" vertical="center" wrapText="1"/>
    </xf>
    <xf numFmtId="164" fontId="0" fillId="2" borderId="1" xfId="0" applyNumberFormat="1" applyFill="1" applyBorder="1" applyAlignment="1">
      <alignment horizontal="center" vertical="center" wrapText="1"/>
    </xf>
    <xf numFmtId="164" fontId="0" fillId="4" borderId="1" xfId="0" applyNumberFormat="1" applyFill="1" applyBorder="1" applyAlignment="1">
      <alignment horizontal="center" vertical="center" wrapText="1"/>
    </xf>
    <xf numFmtId="166" fontId="0" fillId="4" borderId="1" xfId="0" applyNumberFormat="1" applyFill="1" applyBorder="1" applyAlignment="1">
      <alignment horizontal="center" vertical="center" wrapText="1"/>
    </xf>
    <xf numFmtId="164" fontId="0" fillId="0" borderId="0" xfId="0" applyNumberFormat="1" applyAlignment="1">
      <alignment horizontal="center" vertical="center" wrapText="1"/>
    </xf>
    <xf numFmtId="164" fontId="0" fillId="5" borderId="1" xfId="0" applyNumberFormat="1" applyFill="1" applyBorder="1" applyAlignment="1">
      <alignment horizontal="center" vertical="center" wrapText="1"/>
    </xf>
    <xf numFmtId="165" fontId="0" fillId="5" borderId="1" xfId="0" applyNumberFormat="1" applyFill="1" applyBorder="1" applyAlignment="1">
      <alignment horizontal="center" vertical="center" wrapText="1"/>
    </xf>
    <xf numFmtId="0" fontId="0" fillId="2" borderId="1" xfId="0" applyFill="1" applyBorder="1" applyAlignment="1">
      <alignment horizontal="center" vertical="center"/>
    </xf>
    <xf numFmtId="164" fontId="1" fillId="2" borderId="1" xfId="0" applyNumberFormat="1" applyFont="1" applyFill="1" applyBorder="1" applyAlignment="1">
      <alignment horizontal="center" vertical="center"/>
    </xf>
    <xf numFmtId="165" fontId="1" fillId="2" borderId="1" xfId="0" applyNumberFormat="1" applyFont="1" applyFill="1" applyBorder="1" applyAlignment="1">
      <alignment horizontal="center" vertical="center"/>
    </xf>
    <xf numFmtId="0" fontId="0" fillId="0" borderId="0" xfId="0" applyAlignment="1">
      <alignment horizontal="center" vertical="center"/>
    </xf>
    <xf numFmtId="164" fontId="0" fillId="2" borderId="1" xfId="0" applyNumberFormat="1" applyFill="1" applyBorder="1" applyAlignment="1">
      <alignment horizontal="center" vertical="center"/>
    </xf>
    <xf numFmtId="165" fontId="0" fillId="2" borderId="1" xfId="0" applyNumberFormat="1" applyFill="1" applyBorder="1" applyAlignment="1">
      <alignment horizontal="center" vertical="center"/>
    </xf>
    <xf numFmtId="164" fontId="0" fillId="0" borderId="0" xfId="0" applyNumberFormat="1" applyAlignment="1">
      <alignment horizontal="center" vertical="center"/>
    </xf>
    <xf numFmtId="165" fontId="0" fillId="6" borderId="0" xfId="0" applyNumberFormat="1" applyFill="1" applyAlignment="1">
      <alignment horizontal="center" vertical="center"/>
    </xf>
    <xf numFmtId="165" fontId="0" fillId="7" borderId="0" xfId="0" applyNumberFormat="1" applyFill="1" applyAlignment="1">
      <alignment horizontal="center" vertical="center"/>
    </xf>
    <xf numFmtId="165" fontId="0" fillId="3" borderId="0" xfId="0" applyNumberFormat="1" applyFill="1" applyAlignment="1">
      <alignment horizontal="center" vertical="center"/>
    </xf>
    <xf numFmtId="165" fontId="0" fillId="8" borderId="0" xfId="0" applyNumberFormat="1" applyFill="1" applyAlignment="1">
      <alignment horizontal="center" vertical="center"/>
    </xf>
    <xf numFmtId="165" fontId="0" fillId="0" borderId="0" xfId="0" applyNumberFormat="1" applyAlignment="1">
      <alignment horizontal="center" vertical="center"/>
    </xf>
    <xf numFmtId="0" fontId="0" fillId="0" borderId="0" xfId="0" quotePrefix="1"/>
    <xf numFmtId="22" fontId="0" fillId="0" borderId="0" xfId="0" applyNumberFormat="1"/>
    <xf numFmtId="0" fontId="2" fillId="9" borderId="0" xfId="0" applyFont="1" applyFill="1"/>
    <xf numFmtId="14" fontId="2" fillId="9" borderId="0" xfId="0" applyNumberFormat="1" applyFont="1" applyFill="1"/>
    <xf numFmtId="19" fontId="0" fillId="0" borderId="0" xfId="0" applyNumberFormat="1"/>
    <xf numFmtId="0" fontId="2" fillId="9" borderId="0" xfId="0" applyFont="1" applyFill="1" applyAlignment="1">
      <alignment horizontal="center"/>
    </xf>
    <xf numFmtId="14" fontId="0" fillId="0" borderId="0" xfId="0" applyNumberFormat="1"/>
    <xf numFmtId="0" fontId="2" fillId="10" borderId="0" xfId="0" applyFont="1" applyFill="1"/>
    <xf numFmtId="165" fontId="2" fillId="10" borderId="1" xfId="0" applyNumberFormat="1" applyFont="1" applyFill="1" applyBorder="1" applyAlignment="1">
      <alignment horizontal="center" vertical="center" wrapText="1"/>
    </xf>
    <xf numFmtId="165" fontId="2" fillId="10" borderId="0" xfId="0" applyNumberFormat="1" applyFont="1" applyFill="1" applyAlignment="1">
      <alignment horizontal="center" vertical="center" wrapText="1"/>
    </xf>
    <xf numFmtId="0" fontId="2" fillId="0" borderId="0" xfId="0" applyFont="1"/>
    <xf numFmtId="0" fontId="2" fillId="0" borderId="0" xfId="0" applyFont="1" applyAlignment="1">
      <alignment horizontal="center"/>
    </xf>
    <xf numFmtId="14" fontId="2" fillId="0" borderId="0" xfId="0" applyNumberFormat="1" applyFont="1"/>
    <xf numFmtId="165" fontId="2" fillId="0" borderId="0" xfId="0" applyNumberFormat="1" applyFont="1" applyAlignment="1">
      <alignment horizontal="center" vertical="center" wrapText="1"/>
    </xf>
    <xf numFmtId="0" fontId="2" fillId="10" borderId="0" xfId="0" applyFont="1" applyFill="1" applyAlignment="1">
      <alignment wrapText="1"/>
    </xf>
    <xf numFmtId="0" fontId="2" fillId="10" borderId="0" xfId="0" applyFont="1" applyFill="1" applyAlignment="1">
      <alignment horizontal="left" vertical="center"/>
    </xf>
    <xf numFmtId="0" fontId="5" fillId="0" borderId="0" xfId="0" applyFont="1"/>
    <xf numFmtId="0" fontId="2" fillId="10" borderId="0" xfId="0" applyFont="1" applyFill="1" applyAlignment="1">
      <alignment vertical="center" wrapText="1"/>
    </xf>
    <xf numFmtId="2" fontId="2" fillId="9" borderId="0" xfId="0" applyNumberFormat="1" applyFont="1" applyFill="1"/>
    <xf numFmtId="167" fontId="2" fillId="9" borderId="0" xfId="0" applyNumberFormat="1" applyFont="1" applyFill="1"/>
    <xf numFmtId="14" fontId="2" fillId="9" borderId="2" xfId="0" applyNumberFormat="1" applyFont="1" applyFill="1" applyBorder="1"/>
    <xf numFmtId="2" fontId="2" fillId="9" borderId="2" xfId="0" applyNumberFormat="1" applyFont="1" applyFill="1" applyBorder="1"/>
    <xf numFmtId="167" fontId="2" fillId="9" borderId="2" xfId="0" applyNumberFormat="1" applyFont="1" applyFill="1" applyBorder="1"/>
    <xf numFmtId="14" fontId="2" fillId="0" borderId="2" xfId="0" applyNumberFormat="1" applyFont="1" applyBorder="1"/>
    <xf numFmtId="0" fontId="2" fillId="9" borderId="2" xfId="0" applyFont="1" applyFill="1" applyBorder="1"/>
    <xf numFmtId="0" fontId="2" fillId="0" borderId="2" xfId="0" applyFont="1" applyBorder="1"/>
    <xf numFmtId="167" fontId="2" fillId="0" borderId="0" xfId="0" applyNumberFormat="1" applyFont="1"/>
    <xf numFmtId="167" fontId="2" fillId="0" borderId="2" xfId="0" applyNumberFormat="1" applyFont="1" applyBorder="1"/>
    <xf numFmtId="0" fontId="2" fillId="9" borderId="0" xfId="0" applyFont="1" applyFill="1" applyAlignment="1">
      <alignment wrapText="1"/>
    </xf>
    <xf numFmtId="0" fontId="2" fillId="9" borderId="0" xfId="0" applyFont="1" applyFill="1" applyAlignment="1">
      <alignment horizontal="right"/>
    </xf>
    <xf numFmtId="0" fontId="2" fillId="0" borderId="0" xfId="0" applyFont="1" applyAlignment="1">
      <alignment horizontal="right"/>
    </xf>
    <xf numFmtId="0" fontId="2" fillId="11" borderId="0" xfId="0" applyFont="1" applyFill="1"/>
    <xf numFmtId="0" fontId="5" fillId="11" borderId="0" xfId="0" applyFont="1" applyFill="1"/>
    <xf numFmtId="0" fontId="2" fillId="11" borderId="0" xfId="0" applyFont="1" applyFill="1" applyAlignment="1">
      <alignment horizontal="right"/>
    </xf>
    <xf numFmtId="14" fontId="2" fillId="11" borderId="0" xfId="0" applyNumberFormat="1" applyFont="1" applyFill="1"/>
    <xf numFmtId="14" fontId="2" fillId="11" borderId="2" xfId="0" applyNumberFormat="1" applyFont="1" applyFill="1" applyBorder="1"/>
    <xf numFmtId="165" fontId="6" fillId="9" borderId="0" xfId="0" applyNumberFormat="1" applyFont="1" applyFill="1" applyAlignment="1">
      <alignment horizontal="right" vertical="center" wrapText="1"/>
    </xf>
    <xf numFmtId="0" fontId="6" fillId="9" borderId="0" xfId="0" applyFont="1" applyFill="1" applyAlignment="1">
      <alignment horizontal="right" vertical="center"/>
    </xf>
    <xf numFmtId="0" fontId="6" fillId="11" borderId="0" xfId="0" applyFont="1" applyFill="1" applyAlignment="1">
      <alignment horizontal="right" vertical="center"/>
    </xf>
    <xf numFmtId="0" fontId="6" fillId="0" borderId="0" xfId="0" applyFont="1" applyAlignment="1">
      <alignment horizontal="right" vertical="center"/>
    </xf>
    <xf numFmtId="0" fontId="6" fillId="9" borderId="0" xfId="0" applyFont="1" applyFill="1" applyAlignment="1">
      <alignment vertical="center"/>
    </xf>
    <xf numFmtId="0" fontId="2" fillId="10" borderId="0" xfId="0" applyFont="1" applyFill="1" applyAlignment="1">
      <alignment horizontal="center" vertical="center" wrapText="1"/>
    </xf>
    <xf numFmtId="0" fontId="5" fillId="9" borderId="0" xfId="0" applyFont="1" applyFill="1" applyAlignment="1">
      <alignment horizontal="right"/>
    </xf>
    <xf numFmtId="0" fontId="6" fillId="11" borderId="0" xfId="0" applyFont="1" applyFill="1" applyAlignment="1">
      <alignment vertical="center"/>
    </xf>
    <xf numFmtId="0" fontId="2" fillId="11" borderId="2" xfId="0" applyFont="1" applyFill="1" applyBorder="1"/>
    <xf numFmtId="0" fontId="2" fillId="9" borderId="0" xfId="0" applyFont="1" applyFill="1" applyAlignment="1">
      <alignment horizontal="left"/>
    </xf>
    <xf numFmtId="0" fontId="2" fillId="11" borderId="0" xfId="0" applyFont="1" applyFill="1" applyAlignment="1">
      <alignment horizontal="left"/>
    </xf>
    <xf numFmtId="0" fontId="5" fillId="9" borderId="0" xfId="0" applyFont="1" applyFill="1" applyAlignment="1">
      <alignment horizontal="left"/>
    </xf>
    <xf numFmtId="0" fontId="2" fillId="0" borderId="0" xfId="0" applyFont="1" applyAlignment="1">
      <alignment horizontal="left"/>
    </xf>
    <xf numFmtId="0" fontId="2" fillId="10" borderId="0" xfId="0" applyFont="1" applyFill="1" applyAlignment="1">
      <alignment horizontal="left"/>
    </xf>
    <xf numFmtId="0" fontId="7" fillId="10" borderId="0" xfId="0" applyFont="1" applyFill="1"/>
    <xf numFmtId="0" fontId="8" fillId="10" borderId="0" xfId="0" applyFont="1" applyFill="1"/>
    <xf numFmtId="0" fontId="7" fillId="0" borderId="0" xfId="0" applyFont="1"/>
    <xf numFmtId="0" fontId="7" fillId="9" borderId="0" xfId="0" applyFont="1" applyFill="1"/>
    <xf numFmtId="0" fontId="8" fillId="9" borderId="0" xfId="0" applyFont="1" applyFill="1" applyAlignment="1">
      <alignment vertical="center"/>
    </xf>
    <xf numFmtId="0" fontId="7" fillId="9" borderId="0" xfId="0" applyFont="1" applyFill="1" applyAlignment="1">
      <alignment horizontal="left"/>
    </xf>
    <xf numFmtId="0" fontId="7" fillId="9" borderId="2" xfId="0" applyFont="1" applyFill="1" applyBorder="1"/>
    <xf numFmtId="14" fontId="0" fillId="0" borderId="2" xfId="0" applyNumberFormat="1" applyBorder="1"/>
    <xf numFmtId="0" fontId="0" fillId="0" borderId="2" xfId="0" applyBorder="1"/>
    <xf numFmtId="167" fontId="0" fillId="0" borderId="0" xfId="0" applyNumberFormat="1"/>
    <xf numFmtId="168" fontId="0" fillId="0" borderId="0" xfId="0" applyNumberFormat="1"/>
    <xf numFmtId="2" fontId="0" fillId="0" borderId="0" xfId="0" applyNumberFormat="1"/>
    <xf numFmtId="0" fontId="0" fillId="12" borderId="3" xfId="0" applyFill="1" applyBorder="1" applyAlignment="1">
      <alignment horizontal="center"/>
    </xf>
    <xf numFmtId="0" fontId="1" fillId="0" borderId="0" xfId="0" applyFont="1"/>
    <xf numFmtId="0" fontId="9" fillId="13" borderId="0" xfId="0" applyFont="1" applyFill="1"/>
    <xf numFmtId="0" fontId="10" fillId="0" borderId="0" xfId="0" applyFont="1"/>
    <xf numFmtId="0" fontId="5" fillId="12" borderId="4" xfId="0" applyFont="1" applyFill="1" applyBorder="1" applyAlignment="1">
      <alignment horizontal="center"/>
    </xf>
    <xf numFmtId="0" fontId="1" fillId="14" borderId="0" xfId="0" applyFont="1" applyFill="1"/>
    <xf numFmtId="0" fontId="0" fillId="14" borderId="0" xfId="0" applyFill="1"/>
    <xf numFmtId="0" fontId="1" fillId="15" borderId="0" xfId="0" applyFont="1" applyFill="1"/>
    <xf numFmtId="0" fontId="0" fillId="15" borderId="0" xfId="0" applyFill="1"/>
    <xf numFmtId="0" fontId="1" fillId="16" borderId="0" xfId="0" applyFont="1" applyFill="1"/>
    <xf numFmtId="0" fontId="0" fillId="16" borderId="0" xfId="0" applyFill="1"/>
    <xf numFmtId="169" fontId="0" fillId="0" borderId="0" xfId="0" applyNumberFormat="1"/>
    <xf numFmtId="0" fontId="10" fillId="16" borderId="0" xfId="0" applyFont="1" applyFill="1"/>
    <xf numFmtId="0" fontId="13" fillId="0" borderId="0" xfId="0" applyFont="1"/>
    <xf numFmtId="2" fontId="0" fillId="0" borderId="2" xfId="0" applyNumberFormat="1" applyBorder="1"/>
    <xf numFmtId="0" fontId="2" fillId="9" borderId="0" xfId="0" applyFont="1" applyFill="1" applyAlignment="1">
      <alignment horizontal="center"/>
    </xf>
  </cellXfs>
  <cellStyles count="1">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externalLink" Target="externalLinks/externalLink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1.xml"/><Relationship Id="rId5" Type="http://schemas.openxmlformats.org/officeDocument/2006/relationships/worksheet" Target="worksheets/sheet5.xml"/><Relationship Id="rId15" Type="http://schemas.openxmlformats.org/officeDocument/2006/relationships/externalLink" Target="externalLinks/externalLink5.xml"/><Relationship Id="rId10" Type="http://schemas.openxmlformats.org/officeDocument/2006/relationships/worksheet" Target="worksheets/sheet10.xml"/><Relationship Id="rId19" Type="http://schemas.microsoft.com/office/2017/10/relationships/person" Target="persons/perso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18</xdr:col>
      <xdr:colOff>122144</xdr:colOff>
      <xdr:row>7</xdr:row>
      <xdr:rowOff>39967</xdr:rowOff>
    </xdr:from>
    <xdr:to>
      <xdr:col>37</xdr:col>
      <xdr:colOff>167191</xdr:colOff>
      <xdr:row>36</xdr:row>
      <xdr:rowOff>2141</xdr:rowOff>
    </xdr:to>
    <xdr:pic>
      <xdr:nvPicPr>
        <xdr:cNvPr id="2" name="Picture 1">
          <a:extLst>
            <a:ext uri="{FF2B5EF4-FFF2-40B4-BE49-F238E27FC236}">
              <a16:creationId xmlns:a16="http://schemas.microsoft.com/office/drawing/2014/main" id="{5AE4BE0D-EB92-A76C-2493-C547C01C9195}"/>
            </a:ext>
          </a:extLst>
        </xdr:cNvPr>
        <xdr:cNvPicPr>
          <a:picLocks noChangeAspect="1"/>
        </xdr:cNvPicPr>
      </xdr:nvPicPr>
      <xdr:blipFill>
        <a:blip xmlns:r="http://schemas.openxmlformats.org/officeDocument/2006/relationships" r:embed="rId1"/>
        <a:stretch>
          <a:fillRect/>
        </a:stretch>
      </xdr:blipFill>
      <xdr:spPr>
        <a:xfrm>
          <a:off x="11836026" y="1347320"/>
          <a:ext cx="11684224" cy="537835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A25_draft_Disagg_CPI_VAR_data.xlsx" TargetMode="External"/><Relationship Id="rId2" Type="http://schemas.openxmlformats.org/officeDocument/2006/relationships/externalLinkPath" Target="file:///N:\MPOD\Infrastructure%20Investment\02_Team_members\Carlos\3.%20CPI%20disaggregation%20in%20PT\A25_draft_Disagg_CPI_VAR_data.xlsx" TargetMode="External"/><Relationship Id="rId1" Type="http://schemas.openxmlformats.org/officeDocument/2006/relationships/externalLinkPath" Target="/MPOD/Infrastructure%20Investment/02_Team_members/Carlos/3.%20CPI%20disaggregation%20in%20PT/A25_draft_Disagg_CPI_VAR_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Div4/Fcast%20-%20NEW/Forecast%20rounds/November%202025/Driving/Suite%20models/Wage%20suite/Wage%20growth%20suite%20-%20N25%20DRAFT2.xlsx" TargetMode="External"/><Relationship Id="rId2" Type="http://schemas.openxmlformats.org/officeDocument/2006/relationships/externalLinkPath" Target="file:///N:\Div4\Fcast%20-%20NEW\Forecast%20rounds\November%202025\Driving\Suite%20models\Wage%20suite\Wage%20growth%20suite%20-%20N25%20DRAFT2.xlsx" TargetMode="External"/><Relationship Id="rId1" Type="http://schemas.openxmlformats.org/officeDocument/2006/relationships/externalLinkPath" Target="/Div4/Fcast%20-%20NEW/Forecast%20rounds/November%202025/Driving/Suite%20models/Wage%20suite/Wage%20growth%20suite%20-%20N25%20DRAFT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Program%20Files\Microsoft%20Office\root\Office16\LIBRARY\populator.xlam" TargetMode="External"/><Relationship Id="rId1" Type="http://schemas.microsoft.com/office/2006/relationships/xlExternalLinkPath/xlLibrary" Target="populator.xlam" TargetMode="External"/></Relationships>
</file>

<file path=xl/externalLinks/_rels/externalLink4.xml.rels><?xml version="1.0" encoding="UTF-8" standalone="yes"?>
<Relationships xmlns="http://schemas.openxmlformats.org/package/2006/relationships"><Relationship Id="rId3" Type="http://schemas.openxmlformats.org/officeDocument/2006/relationships/externalLinkPath" Target="../../../../../../../Div4/Fcast%20-%20NEW/Forecast%20rounds/May%202026/Driving/Suite%20models/Wage%20suite/Wage%20growth%20suite%20-%20M26%20bmk2.xlsx" TargetMode="External"/><Relationship Id="rId2" Type="http://schemas.openxmlformats.org/officeDocument/2006/relationships/externalLinkPath" Target="file:///N:\Div4\Fcast%20-%20NEW\Forecast%20rounds\May%202026\Driving\Suite%20models\Wage%20suite\Wage%20growth%20suite%20-%20M26%20bmk2.xlsx" TargetMode="External"/><Relationship Id="rId1" Type="http://schemas.openxmlformats.org/officeDocument/2006/relationships/externalLinkPath" Target="/Div4/Fcast%20-%20NEW/Forecast%20rounds/May%202026/Driving/Suite%20models/Wage%20suite/Wage%20growth%20suite%20-%20M26%20bmk2.xlsx" TargetMode="External"/></Relationships>
</file>

<file path=xl/externalLinks/_rels/externalLink5.xml.rels><?xml version="1.0" encoding="UTF-8" standalone="yes"?>
<Relationships xmlns="http://schemas.openxmlformats.org/package/2006/relationships"><Relationship Id="rId2" Type="http://schemas.openxmlformats.org/officeDocument/2006/relationships/externalLinkPath" Target="file:///C:\Users\340277\Documents\ukt_v2.2.xlam" TargetMode="External"/><Relationship Id="rId1" Type="http://schemas.openxmlformats.org/officeDocument/2006/relationships/externalLinkPath" Target="file:///C:\Users\340277\Documents\ukt_v2.2.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s and README"/>
      <sheetName val="VAR_variables"/>
      <sheetName val="data_levels"/>
      <sheetName val="VAR_controls"/>
      <sheetName val="FAME"/>
      <sheetName val="OIS"/>
      <sheetName val="--&gt; OUTPUT RESULTS (ReadMe)"/>
      <sheetName val="Comp Infl Exp"/>
      <sheetName val="A24Draft vs N24fin"/>
      <sheetName val="mthlyCF_q50"/>
      <sheetName val="mthlyCF_q5"/>
      <sheetName val="mthlyCF_q16"/>
      <sheetName val="mthlyCF_q84"/>
      <sheetName val="mthlyCF_q95"/>
      <sheetName val="mthlyCFMPC_q50"/>
      <sheetName val="mthlyCFQ2_q50"/>
      <sheetName val="mthlyUC_q50"/>
      <sheetName val="qrtlCF_q50"/>
      <sheetName val="qrtlCF_q5"/>
      <sheetName val="qrtlCF_q16"/>
      <sheetName val="qrtlCF_q84"/>
      <sheetName val="qrtlCF_q95"/>
      <sheetName val="qrtlCFMPC_q50"/>
      <sheetName val="qrtlCFQ2_q50"/>
      <sheetName val="qrtlUC_q50"/>
    </sheetNames>
    <sheetDataSet>
      <sheetData sheetId="0"/>
      <sheetData sheetId="1">
        <row r="3">
          <cell r="C3">
            <v>32905</v>
          </cell>
        </row>
        <row r="4">
          <cell r="C4" t="str">
            <v>A25</v>
          </cell>
        </row>
        <row r="5">
          <cell r="C5" t="str">
            <v>draft1</v>
          </cell>
        </row>
        <row r="7">
          <cell r="C7">
            <v>46022</v>
          </cell>
        </row>
        <row r="8">
          <cell r="C8">
            <v>47026</v>
          </cell>
        </row>
      </sheetData>
      <sheetData sheetId="2"/>
      <sheetData sheetId="3"/>
      <sheetData sheetId="4"/>
      <sheetData sheetId="5"/>
      <sheetData sheetId="6">
        <row r="6">
          <cell r="A6">
            <v>45869</v>
          </cell>
          <cell r="B6">
            <v>4.0178774100438917</v>
          </cell>
        </row>
        <row r="7">
          <cell r="A7">
            <v>45900</v>
          </cell>
          <cell r="B7">
            <v>3.937967156640954</v>
          </cell>
        </row>
        <row r="8">
          <cell r="A8">
            <v>45930</v>
          </cell>
          <cell r="B8">
            <v>3.86823554838998</v>
          </cell>
        </row>
        <row r="9">
          <cell r="A9">
            <v>45961</v>
          </cell>
          <cell r="B9">
            <v>3.7990842368917948</v>
          </cell>
        </row>
        <row r="10">
          <cell r="A10">
            <v>45991</v>
          </cell>
          <cell r="B10">
            <v>3.7333336537973483</v>
          </cell>
        </row>
        <row r="11">
          <cell r="A11">
            <v>46022</v>
          </cell>
          <cell r="B11">
            <v>3.6641219214251897</v>
          </cell>
        </row>
        <row r="12">
          <cell r="A12">
            <v>46053</v>
          </cell>
          <cell r="B12">
            <v>3.6079244462499327</v>
          </cell>
        </row>
        <row r="13">
          <cell r="A13">
            <v>46081</v>
          </cell>
          <cell r="B13">
            <v>3.5698558531248703</v>
          </cell>
        </row>
        <row r="14">
          <cell r="A14">
            <v>46112</v>
          </cell>
          <cell r="B14">
            <v>3.5318175829023275</v>
          </cell>
        </row>
        <row r="15">
          <cell r="A15">
            <v>46142</v>
          </cell>
          <cell r="B15">
            <v>3.5129605847232197</v>
          </cell>
        </row>
        <row r="16">
          <cell r="A16">
            <v>46173</v>
          </cell>
          <cell r="B16">
            <v>3.4953291148013914</v>
          </cell>
        </row>
        <row r="17">
          <cell r="A17">
            <v>46203</v>
          </cell>
          <cell r="B17">
            <v>3.4848438363621277</v>
          </cell>
        </row>
        <row r="18">
          <cell r="A18">
            <v>46234</v>
          </cell>
          <cell r="B18">
            <v>3.4880911707228774</v>
          </cell>
        </row>
        <row r="19">
          <cell r="A19">
            <v>46265</v>
          </cell>
          <cell r="B19">
            <v>3.4870972823220465</v>
          </cell>
        </row>
        <row r="20">
          <cell r="A20">
            <v>46295</v>
          </cell>
          <cell r="B20">
            <v>3.4895598488410315</v>
          </cell>
        </row>
        <row r="21">
          <cell r="A21">
            <v>46326</v>
          </cell>
          <cell r="B21">
            <v>3.497455208998137</v>
          </cell>
        </row>
        <row r="22">
          <cell r="A22">
            <v>46356</v>
          </cell>
          <cell r="B22">
            <v>3.5077530351066293</v>
          </cell>
        </row>
        <row r="23">
          <cell r="A23">
            <v>46387</v>
          </cell>
          <cell r="B23">
            <v>3.5124729952869687</v>
          </cell>
        </row>
        <row r="24">
          <cell r="A24">
            <v>46418</v>
          </cell>
          <cell r="B24">
            <v>3.5203975675979269</v>
          </cell>
        </row>
        <row r="25">
          <cell r="A25">
            <v>46446</v>
          </cell>
          <cell r="B25">
            <v>3.5310708465035106</v>
          </cell>
        </row>
        <row r="26">
          <cell r="A26">
            <v>46477</v>
          </cell>
          <cell r="B26">
            <v>3.5374889179737554</v>
          </cell>
        </row>
        <row r="27">
          <cell r="A27">
            <v>46507</v>
          </cell>
          <cell r="B27">
            <v>3.5448339934705539</v>
          </cell>
        </row>
        <row r="28">
          <cell r="A28">
            <v>46538</v>
          </cell>
          <cell r="B28">
            <v>3.5536038787202084</v>
          </cell>
        </row>
        <row r="29">
          <cell r="A29">
            <v>46568</v>
          </cell>
          <cell r="B29">
            <v>3.5622198401776042</v>
          </cell>
        </row>
        <row r="30">
          <cell r="A30">
            <v>46599</v>
          </cell>
          <cell r="B30">
            <v>3.5696036258397426</v>
          </cell>
        </row>
        <row r="31">
          <cell r="A31">
            <v>46630</v>
          </cell>
          <cell r="B31">
            <v>3.5801184199466864</v>
          </cell>
        </row>
        <row r="32">
          <cell r="A32">
            <v>46660</v>
          </cell>
          <cell r="B32">
            <v>3.5900561066432597</v>
          </cell>
        </row>
        <row r="33">
          <cell r="A33">
            <v>46691</v>
          </cell>
          <cell r="B33">
            <v>3.5967881062081939</v>
          </cell>
        </row>
        <row r="34">
          <cell r="A34">
            <v>46721</v>
          </cell>
          <cell r="B34">
            <v>3.6112388655876315</v>
          </cell>
        </row>
        <row r="35">
          <cell r="A35">
            <v>46752</v>
          </cell>
          <cell r="B35">
            <v>3.6209327152223536</v>
          </cell>
        </row>
        <row r="36">
          <cell r="A36">
            <v>46783</v>
          </cell>
          <cell r="B36">
            <v>3.6283403465632387</v>
          </cell>
        </row>
        <row r="37">
          <cell r="A37">
            <v>46812</v>
          </cell>
          <cell r="B37">
            <v>3.6445542420306856</v>
          </cell>
        </row>
        <row r="38">
          <cell r="A38">
            <v>46843</v>
          </cell>
          <cell r="B38">
            <v>3.6548152536273633</v>
          </cell>
        </row>
        <row r="39">
          <cell r="A39">
            <v>46873</v>
          </cell>
          <cell r="B39">
            <v>3.6634198675016818</v>
          </cell>
        </row>
        <row r="40">
          <cell r="A40">
            <v>46904</v>
          </cell>
          <cell r="B40">
            <v>3.6785384316688292</v>
          </cell>
        </row>
        <row r="41">
          <cell r="A41">
            <v>46934</v>
          </cell>
          <cell r="B41">
            <v>3.6916629570846813</v>
          </cell>
        </row>
        <row r="42">
          <cell r="B42" t="e">
            <v>#DIV/0!</v>
          </cell>
        </row>
        <row r="43">
          <cell r="B43" t="e">
            <v>#DIV/0!</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
      <sheetName val="For Drivers"/>
      <sheetName val="Growth &amp; levels swathes"/>
      <sheetName val="StatN24"/>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sheetData sheetId="1"/>
      <sheetData sheetId="2"/>
      <sheetData sheetId="3">
        <row r="12">
          <cell r="T12">
            <v>0</v>
          </cell>
        </row>
      </sheetData>
      <sheetData sheetId="4"/>
      <sheetData sheetId="5"/>
      <sheetData sheetId="6">
        <row r="155">
          <cell r="C155">
            <v>3.9221779082323089</v>
          </cell>
        </row>
        <row r="156">
          <cell r="C156">
            <v>3.4732571502074006</v>
          </cell>
        </row>
        <row r="157">
          <cell r="C157">
            <v>3.2071261939959093</v>
          </cell>
        </row>
        <row r="158">
          <cell r="C158">
            <v>2.9284517086815716</v>
          </cell>
        </row>
        <row r="159">
          <cell r="C159">
            <v>2.7607716912974269</v>
          </cell>
        </row>
        <row r="160">
          <cell r="C160">
            <v>2.6830773693323011</v>
          </cell>
        </row>
        <row r="161">
          <cell r="C161">
            <v>2.6433548325797167</v>
          </cell>
        </row>
        <row r="162">
          <cell r="C162">
            <v>2.6218392983045473</v>
          </cell>
        </row>
        <row r="163">
          <cell r="C163">
            <v>2.6092619946176669</v>
          </cell>
        </row>
        <row r="164">
          <cell r="C164">
            <v>2.6222315651748653</v>
          </cell>
        </row>
        <row r="165">
          <cell r="C165">
            <v>2.6420012529145853</v>
          </cell>
        </row>
        <row r="166">
          <cell r="C166">
            <v>2.6284768304375015</v>
          </cell>
        </row>
        <row r="167">
          <cell r="C167">
            <v>2.6276946779965229</v>
          </cell>
        </row>
      </sheetData>
      <sheetData sheetId="7"/>
      <sheetData sheetId="8"/>
      <sheetData sheetId="9"/>
      <sheetData sheetId="10"/>
      <sheetData sheetId="11"/>
      <sheetData sheetId="12">
        <row r="125">
          <cell r="AV125">
            <v>-7.0903614834066819E-2</v>
          </cell>
        </row>
      </sheetData>
      <sheetData sheetId="13"/>
      <sheetData sheetId="14"/>
      <sheetData sheetId="15"/>
      <sheetData sheetId="16"/>
      <sheetData sheetId="17"/>
      <sheetData sheetId="18"/>
      <sheetData sheetId="19"/>
      <sheetData sheetId="20"/>
      <sheetData sheetId="2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s>
    <definedNames>
      <definedName name="FAMEData"/>
    </definedNames>
    <sheetDataSet>
      <sheetData sheetId="0"/>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FAME Persistence2"/>
      <sheetName val="Control"/>
      <sheetName val="For Drivers"/>
      <sheetName val="Growth &amp; levels swathes"/>
      <sheetName val="Swathes old vs new"/>
      <sheetName val="Forecast round data"/>
      <sheetName val="VAR expectations"/>
      <sheetName val="eviews input"/>
      <sheetName val="Adjustments"/>
      <sheetName val="Adjustments full sample"/>
      <sheetName val="Model 1 (best ECM) awerps"/>
      <sheetName val="Model 2 (Haldane) awerps"/>
      <sheetName val="Model 3 (Yellen) awerps"/>
      <sheetName val="Model 4 (New Yellen) awerps"/>
      <sheetName val="Charts"/>
      <sheetName val="Levels news (ECM)"/>
      <sheetName val="CECD data for adjustments"/>
      <sheetName val="Swathes full samples"/>
      <sheetName val="Model 1 (best ECM) full sample"/>
      <sheetName val="Model 2 (Haldane) full sample"/>
      <sheetName val="Model 3 (Yellen) full sample"/>
      <sheetName val="Model 3 (Yellen) awerps- fit vl"/>
    </sheetNames>
    <sheetDataSet>
      <sheetData sheetId="0"/>
      <sheetData sheetId="1"/>
      <sheetData sheetId="2"/>
      <sheetData sheetId="3"/>
      <sheetData sheetId="4"/>
      <sheetData sheetId="5"/>
      <sheetData sheetId="6">
        <row r="36">
          <cell r="C36">
            <v>2.8151174291133074</v>
          </cell>
        </row>
        <row r="37">
          <cell r="C37">
            <v>2.6154884948264598</v>
          </cell>
        </row>
        <row r="38">
          <cell r="C38">
            <v>2.6428562485995646</v>
          </cell>
        </row>
        <row r="39">
          <cell r="C39">
            <v>2.8292929206876933</v>
          </cell>
        </row>
        <row r="40">
          <cell r="C40">
            <v>2.782809710824401</v>
          </cell>
        </row>
        <row r="41">
          <cell r="C41">
            <v>2.9050115480316223</v>
          </cell>
        </row>
        <row r="42">
          <cell r="C42">
            <v>3.1797827097537499</v>
          </cell>
        </row>
        <row r="43">
          <cell r="C43">
            <v>3.4444390840252752</v>
          </cell>
        </row>
        <row r="44">
          <cell r="C44">
            <v>3.2371139634797124</v>
          </cell>
        </row>
        <row r="45">
          <cell r="C45">
            <v>3.3504016664521434</v>
          </cell>
        </row>
        <row r="46">
          <cell r="C46">
            <v>3.4355092923982902</v>
          </cell>
        </row>
        <row r="47">
          <cell r="C47">
            <v>3.0318466606958814</v>
          </cell>
        </row>
        <row r="48">
          <cell r="C48">
            <v>2.9135124750770758</v>
          </cell>
        </row>
        <row r="49">
          <cell r="C49">
            <v>2.7839723709682413</v>
          </cell>
        </row>
        <row r="50">
          <cell r="C50">
            <v>2.5771344994295728</v>
          </cell>
        </row>
        <row r="51">
          <cell r="C51">
            <v>2.6427151941363944</v>
          </cell>
        </row>
        <row r="52">
          <cell r="C52">
            <v>2.5107508450090452</v>
          </cell>
        </row>
        <row r="53">
          <cell r="C53">
            <v>2.480790509902373</v>
          </cell>
        </row>
        <row r="54">
          <cell r="C54">
            <v>2.4571125053402318</v>
          </cell>
        </row>
        <row r="55">
          <cell r="C55">
            <v>2.4793436532788289</v>
          </cell>
        </row>
        <row r="56">
          <cell r="C56">
            <v>2.2606623386544604</v>
          </cell>
        </row>
        <row r="57">
          <cell r="C57">
            <v>2.2219944984907083</v>
          </cell>
        </row>
        <row r="58">
          <cell r="C58">
            <v>2.3621300730309192</v>
          </cell>
        </row>
        <row r="59">
          <cell r="C59">
            <v>2.1718892232885554</v>
          </cell>
        </row>
        <row r="60">
          <cell r="C60">
            <v>2.2636382290406152</v>
          </cell>
        </row>
        <row r="61">
          <cell r="C61">
            <v>2.420078349479549</v>
          </cell>
        </row>
        <row r="62">
          <cell r="C62">
            <v>2.3348466240519783</v>
          </cell>
        </row>
        <row r="63">
          <cell r="C63">
            <v>2.329046618617225</v>
          </cell>
        </row>
        <row r="64">
          <cell r="C64">
            <v>2.5421835321638784</v>
          </cell>
        </row>
        <row r="65">
          <cell r="C65">
            <v>2.3887461732171329</v>
          </cell>
        </row>
        <row r="66">
          <cell r="C66">
            <v>2.197575219813666</v>
          </cell>
        </row>
        <row r="67">
          <cell r="C67">
            <v>2.507260502799705</v>
          </cell>
        </row>
        <row r="68">
          <cell r="C68">
            <v>2.5370974361013499</v>
          </cell>
        </row>
        <row r="69">
          <cell r="C69">
            <v>2.6184554615948845</v>
          </cell>
        </row>
        <row r="70">
          <cell r="C70">
            <v>2.5768443943169923</v>
          </cell>
        </row>
        <row r="71">
          <cell r="C71">
            <v>2.4054948631666009</v>
          </cell>
        </row>
        <row r="72">
          <cell r="C72">
            <v>2.3903185646503933</v>
          </cell>
        </row>
        <row r="73">
          <cell r="C73">
            <v>2.2621936183541234</v>
          </cell>
        </row>
        <row r="74">
          <cell r="C74">
            <v>2.2761535969954032</v>
          </cell>
        </row>
        <row r="75">
          <cell r="C75">
            <v>2.3383760137173226</v>
          </cell>
        </row>
        <row r="76">
          <cell r="C76">
            <v>2.4666666666666477</v>
          </cell>
        </row>
        <row r="77">
          <cell r="C77">
            <v>2.4000000000000123</v>
          </cell>
        </row>
        <row r="78">
          <cell r="C78">
            <v>2.2999999999999843</v>
          </cell>
        </row>
        <row r="79">
          <cell r="C79">
            <v>2.4333333333333633</v>
          </cell>
        </row>
        <row r="80">
          <cell r="C80">
            <v>2.5333333333333421</v>
          </cell>
        </row>
        <row r="81">
          <cell r="C81">
            <v>2.4666666666666814</v>
          </cell>
        </row>
        <row r="82">
          <cell r="C82">
            <v>2.4999999999999987</v>
          </cell>
        </row>
        <row r="83">
          <cell r="C83">
            <v>2.6999999999999864</v>
          </cell>
        </row>
        <row r="84">
          <cell r="C84">
            <v>3.3233333333333448</v>
          </cell>
        </row>
        <row r="85">
          <cell r="C85">
            <v>4.1266666666667335</v>
          </cell>
        </row>
        <row r="86">
          <cell r="C86">
            <v>4.3404589371979831</v>
          </cell>
        </row>
        <row r="87">
          <cell r="C87">
            <v>1.5441543026706288</v>
          </cell>
        </row>
        <row r="88">
          <cell r="C88">
            <v>1.4821164021163924</v>
          </cell>
        </row>
        <row r="89">
          <cell r="C89">
            <v>1.8160783232406086</v>
          </cell>
        </row>
        <row r="90">
          <cell r="C90">
            <v>1.8710162025955688</v>
          </cell>
        </row>
        <row r="91">
          <cell r="C91">
            <v>2.0075486250838721</v>
          </cell>
        </row>
        <row r="92">
          <cell r="C92">
            <v>2.301390043398611</v>
          </cell>
        </row>
        <row r="93">
          <cell r="C93">
            <v>2.6505886564059562</v>
          </cell>
        </row>
        <row r="94">
          <cell r="C94">
            <v>2.8352346264846378</v>
          </cell>
        </row>
        <row r="95">
          <cell r="C95">
            <v>3.2715136112828467</v>
          </cell>
        </row>
        <row r="96">
          <cell r="C96">
            <v>3.5419702495573993</v>
          </cell>
        </row>
        <row r="97">
          <cell r="C97">
            <v>3.375212504142874</v>
          </cell>
        </row>
        <row r="98">
          <cell r="C98">
            <v>3.4898805472145966</v>
          </cell>
        </row>
        <row r="99">
          <cell r="C99">
            <v>3.2213697643305159</v>
          </cell>
        </row>
        <row r="100">
          <cell r="C100">
            <v>2.6732813585155433</v>
          </cell>
        </row>
        <row r="101">
          <cell r="C101">
            <v>2.7328072825683152</v>
          </cell>
        </row>
        <row r="102">
          <cell r="C102">
            <v>2.6338769922366603</v>
          </cell>
        </row>
        <row r="103">
          <cell r="C103">
            <v>2.8395493192289751</v>
          </cell>
        </row>
        <row r="104">
          <cell r="C104">
            <v>2.7984394444998073</v>
          </cell>
        </row>
        <row r="105">
          <cell r="C105">
            <v>2.5464188172083313</v>
          </cell>
        </row>
        <row r="106">
          <cell r="C106">
            <v>2.5748216030053293</v>
          </cell>
        </row>
        <row r="107">
          <cell r="C107">
            <v>2.8319255146371365</v>
          </cell>
        </row>
        <row r="108">
          <cell r="C108">
            <v>2.2293252935517471</v>
          </cell>
        </row>
        <row r="109">
          <cell r="C109">
            <v>2.056924231171823</v>
          </cell>
        </row>
        <row r="110">
          <cell r="C110">
            <v>2.1248729237613553</v>
          </cell>
        </row>
        <row r="111">
          <cell r="C111">
            <v>1.7035599242558022</v>
          </cell>
        </row>
        <row r="112">
          <cell r="C112">
            <v>1.1817637648378063</v>
          </cell>
        </row>
        <row r="113">
          <cell r="C113">
            <v>1.1947961687177484</v>
          </cell>
        </row>
        <row r="114">
          <cell r="C114">
            <v>1.4668407504949574</v>
          </cell>
        </row>
        <row r="115">
          <cell r="C115">
            <v>1.2905237090286479</v>
          </cell>
        </row>
        <row r="116">
          <cell r="C116">
            <v>1.4081096049117914</v>
          </cell>
        </row>
        <row r="117">
          <cell r="C117">
            <v>1.5354544995855299</v>
          </cell>
        </row>
        <row r="118">
          <cell r="C118">
            <v>1.7661002699234809</v>
          </cell>
        </row>
        <row r="119">
          <cell r="C119">
            <v>2.4293341619440096</v>
          </cell>
        </row>
        <row r="120">
          <cell r="C120">
            <v>2.5776958521780435</v>
          </cell>
        </row>
        <row r="121">
          <cell r="C121">
            <v>2.5814129404766706</v>
          </cell>
        </row>
        <row r="122">
          <cell r="C122">
            <v>2.5453003999512136</v>
          </cell>
        </row>
        <row r="123">
          <cell r="C123">
            <v>2.7170212072523583</v>
          </cell>
        </row>
        <row r="124">
          <cell r="C124">
            <v>2.4396786818528224</v>
          </cell>
        </row>
        <row r="125">
          <cell r="C125">
            <v>2.4860103785103598</v>
          </cell>
        </row>
        <row r="126">
          <cell r="C126">
            <v>2.6759360893479318</v>
          </cell>
        </row>
        <row r="127">
          <cell r="C127">
            <v>2.7140589507350836</v>
          </cell>
        </row>
        <row r="128">
          <cell r="C128">
            <v>2.7331364493732195</v>
          </cell>
        </row>
        <row r="129">
          <cell r="C129">
            <v>2.6212425518623172</v>
          </cell>
        </row>
        <row r="130">
          <cell r="C130">
            <v>2.9781745842670815</v>
          </cell>
        </row>
        <row r="131">
          <cell r="C131">
            <v>2.5033196655575458</v>
          </cell>
        </row>
        <row r="132">
          <cell r="C132">
            <v>2.6753569594618285</v>
          </cell>
        </row>
        <row r="133">
          <cell r="C133">
            <v>3.0786650622291059</v>
          </cell>
        </row>
        <row r="134">
          <cell r="C134">
            <v>3.1319434989789481</v>
          </cell>
        </row>
        <row r="135">
          <cell r="C135">
            <v>3.4145577808828897</v>
          </cell>
        </row>
        <row r="136">
          <cell r="C136">
            <v>2.9821807365306072</v>
          </cell>
        </row>
        <row r="137">
          <cell r="C137">
            <v>2.7653976909254645</v>
          </cell>
        </row>
        <row r="138">
          <cell r="C138">
            <v>3.4330399377282408</v>
          </cell>
        </row>
        <row r="139">
          <cell r="C139">
            <v>5.1936780789271362</v>
          </cell>
        </row>
        <row r="140">
          <cell r="C140">
            <v>6.6732619097853254</v>
          </cell>
        </row>
        <row r="141">
          <cell r="C141">
            <v>8.7447876447877011</v>
          </cell>
        </row>
        <row r="142">
          <cell r="C142">
            <v>8.9090090090090914</v>
          </cell>
        </row>
        <row r="143">
          <cell r="C143">
            <v>7.2128482156615119</v>
          </cell>
        </row>
        <row r="144">
          <cell r="C144">
            <v>5.4496808271530108</v>
          </cell>
        </row>
        <row r="145">
          <cell r="C145">
            <v>4.9659010810981856</v>
          </cell>
        </row>
        <row r="146">
          <cell r="C146">
            <v>4.3007323969777262</v>
          </cell>
        </row>
        <row r="147">
          <cell r="C147">
            <v>3.8582721147576735</v>
          </cell>
        </row>
        <row r="148">
          <cell r="C148">
            <v>3.6255376960251078</v>
          </cell>
        </row>
        <row r="149">
          <cell r="C149">
            <v>2.979353541970323</v>
          </cell>
        </row>
        <row r="150">
          <cell r="C150">
            <v>2.9717312535901965</v>
          </cell>
        </row>
        <row r="151">
          <cell r="C151">
            <v>3.468785277541127</v>
          </cell>
        </row>
        <row r="152">
          <cell r="C152">
            <v>3.8021957884789486</v>
          </cell>
        </row>
        <row r="153">
          <cell r="C153">
            <v>4.011042611251681</v>
          </cell>
        </row>
        <row r="154">
          <cell r="C154">
            <v>3.9691108090385026</v>
          </cell>
        </row>
        <row r="155">
          <cell r="C155">
            <v>3.8470567349792795</v>
          </cell>
        </row>
        <row r="156">
          <cell r="C156">
            <v>4.1639091293730539</v>
          </cell>
        </row>
        <row r="157">
          <cell r="C157">
            <v>5.524922238002989</v>
          </cell>
        </row>
        <row r="158">
          <cell r="C158">
            <v>5.0237627051811629</v>
          </cell>
        </row>
        <row r="159">
          <cell r="C159">
            <v>3.9613433824057798</v>
          </cell>
        </row>
        <row r="160">
          <cell r="C160">
            <v>3.2779595058827211</v>
          </cell>
        </row>
        <row r="161">
          <cell r="C161">
            <v>2.8709031140891614</v>
          </cell>
        </row>
        <row r="162">
          <cell r="C162">
            <v>2.6322218766955587</v>
          </cell>
        </row>
        <row r="163">
          <cell r="C163">
            <v>2.4911847535622886</v>
          </cell>
        </row>
        <row r="164">
          <cell r="C164">
            <v>2.4241616365335545</v>
          </cell>
        </row>
        <row r="165">
          <cell r="C165">
            <v>2.4392216004504763</v>
          </cell>
        </row>
        <row r="166">
          <cell r="C166">
            <v>2.4429234324985263</v>
          </cell>
        </row>
        <row r="167">
          <cell r="C167">
            <v>2.4846460257352136</v>
          </cell>
        </row>
        <row r="168">
          <cell r="C168">
            <v>2.5644821390133745</v>
          </cell>
        </row>
        <row r="169">
          <cell r="C169">
            <v>2.7218437197337955</v>
          </cell>
        </row>
      </sheetData>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Sheet1"/>
      <sheetName val="Sheet3"/>
      <sheetName val="ukt_v2.2"/>
    </sheetNames>
    <definedNames>
      <definedName name="FAMEData"/>
    </definedNames>
    <sheetDataSet>
      <sheetData sheetId="0"/>
      <sheetData sheetId="1"/>
      <sheetData sheetId="2" refreshError="1"/>
    </sheetDataSet>
  </externalBook>
</externalLink>
</file>

<file path=xl/persons/person.xml><?xml version="1.0" encoding="utf-8"?>
<personList xmlns="http://schemas.microsoft.com/office/spreadsheetml/2018/threadedcomments" xmlns:x="http://schemas.openxmlformats.org/spreadsheetml/2006/main">
  <person displayName="Gonzales-Berrocal, Carlos" id="{5B9F8BC5-02C0-4CB0-BDBE-5F24917E05A0}" userId="S::Carlos.Gonzales-Berrocal@bankofengland.co.uk::8e97956f-8842-4c74-aca8-00738e1a9825"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L11" dT="2026-01-21T20:36:40.62" personId="{5B9F8BC5-02C0-4CB0-BDBE-5F24917E05A0}" id="{A0B155BA-BB35-4D10-8305-B5A0EF9DA0ED}">
    <text>Inf_target = 2% since Oct 1992 using as reference RPIX retail price index. This target increase to 2.5% between jun1995 to 2003, when the current 2% target has been stablished</text>
  </threadedComment>
</ThreadedComments>
</file>

<file path=xl/threadedComments/threadedComment2.xml><?xml version="1.0" encoding="utf-8"?>
<ThreadedComments xmlns="http://schemas.microsoft.com/office/spreadsheetml/2018/threadedcomments" xmlns:x="http://schemas.openxmlformats.org/spreadsheetml/2006/main">
  <threadedComment ref="AG3" dT="2026-02-25T20:21:36.24" personId="{5B9F8BC5-02C0-4CB0-BDBE-5F24917E05A0}" id="{D8F75692-79CE-4C37-85C5-3A3920570EA6}">
    <text>Updated from 2025Q2 ahead consistent with N25 forecast round</text>
  </threadedComment>
</ThreadedComments>
</file>

<file path=xl/threadedComments/threadedComment3.xml><?xml version="1.0" encoding="utf-8"?>
<ThreadedComments xmlns="http://schemas.microsoft.com/office/spreadsheetml/2018/threadedcomments" xmlns:x="http://schemas.openxmlformats.org/spreadsheetml/2006/main">
  <threadedComment ref="BD9" dT="2026-02-25T20:20:28.57" personId="{5B9F8BC5-02C0-4CB0-BDBE-5F24917E05A0}" id="{D6236C6B-E947-4455-A6B7-0DA0A4B08E31}">
    <text>From Wage suite N25</text>
  </threadedComment>
</ThreadedComments>
</file>

<file path=xl/worksheets/_rels/sheet2.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8.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1EE72A-174A-4AD7-8E53-CD9C5C5E9F11}">
  <dimension ref="A1:N143"/>
  <sheetViews>
    <sheetView workbookViewId="0"/>
  </sheetViews>
  <sheetFormatPr defaultRowHeight="14.5" x14ac:dyDescent="0.35"/>
  <sheetData>
    <row r="1" spans="1:14" x14ac:dyDescent="0.35">
      <c r="A1">
        <v>122</v>
      </c>
      <c r="B1" t="s">
        <v>398</v>
      </c>
    </row>
    <row r="2" spans="1:14" x14ac:dyDescent="0.35">
      <c r="A2" s="23" t="s">
        <v>294</v>
      </c>
      <c r="B2" t="s">
        <v>295</v>
      </c>
      <c r="C2" t="s">
        <v>186</v>
      </c>
      <c r="D2" t="s">
        <v>275</v>
      </c>
      <c r="E2" s="24">
        <v>46078.879618055558</v>
      </c>
      <c r="F2" t="b">
        <v>1</v>
      </c>
      <c r="G2" s="23" t="s">
        <v>275</v>
      </c>
      <c r="H2" s="23" t="s">
        <v>187</v>
      </c>
      <c r="I2" s="23" t="s">
        <v>188</v>
      </c>
      <c r="J2">
        <v>0</v>
      </c>
      <c r="K2" s="23" t="s">
        <v>189</v>
      </c>
      <c r="L2" t="b">
        <v>0</v>
      </c>
      <c r="M2" t="b">
        <v>1</v>
      </c>
      <c r="N2" t="b">
        <v>0</v>
      </c>
    </row>
    <row r="3" spans="1:14" x14ac:dyDescent="0.35">
      <c r="A3" s="23" t="s">
        <v>294</v>
      </c>
      <c r="B3" t="s">
        <v>283</v>
      </c>
      <c r="C3" t="s">
        <v>186</v>
      </c>
      <c r="D3" t="s">
        <v>274</v>
      </c>
      <c r="E3" s="24">
        <v>46078.879606481481</v>
      </c>
      <c r="F3" t="b">
        <v>1</v>
      </c>
      <c r="G3" s="23" t="s">
        <v>274</v>
      </c>
      <c r="H3" s="23" t="s">
        <v>187</v>
      </c>
      <c r="I3" s="23" t="s">
        <v>188</v>
      </c>
      <c r="J3">
        <v>0</v>
      </c>
      <c r="K3" s="23" t="s">
        <v>189</v>
      </c>
      <c r="L3" t="b">
        <v>0</v>
      </c>
      <c r="M3" t="b">
        <v>1</v>
      </c>
      <c r="N3" t="b">
        <v>0</v>
      </c>
    </row>
    <row r="4" spans="1:14" x14ac:dyDescent="0.35">
      <c r="A4" s="23" t="s">
        <v>294</v>
      </c>
      <c r="B4" t="s">
        <v>282</v>
      </c>
      <c r="D4" t="s">
        <v>116</v>
      </c>
      <c r="E4" s="27">
        <v>0</v>
      </c>
      <c r="G4" s="23"/>
      <c r="H4" s="23"/>
      <c r="I4" s="23"/>
      <c r="K4" s="23"/>
    </row>
    <row r="5" spans="1:14" x14ac:dyDescent="0.35">
      <c r="A5" s="23" t="s">
        <v>294</v>
      </c>
      <c r="B5" t="s">
        <v>191</v>
      </c>
      <c r="C5" t="s">
        <v>186</v>
      </c>
      <c r="D5" t="s">
        <v>164</v>
      </c>
      <c r="E5" s="24">
        <v>46078.810358796298</v>
      </c>
      <c r="F5" t="b">
        <v>1</v>
      </c>
      <c r="G5" s="23" t="s">
        <v>164</v>
      </c>
      <c r="H5" s="23" t="s">
        <v>187</v>
      </c>
      <c r="I5" s="23" t="s">
        <v>188</v>
      </c>
      <c r="J5">
        <v>0</v>
      </c>
      <c r="K5" s="23" t="s">
        <v>189</v>
      </c>
      <c r="L5" t="b">
        <v>0</v>
      </c>
      <c r="M5" t="b">
        <v>1</v>
      </c>
      <c r="N5" t="b">
        <v>0</v>
      </c>
    </row>
    <row r="6" spans="1:14" x14ac:dyDescent="0.35">
      <c r="A6" s="23" t="s">
        <v>294</v>
      </c>
      <c r="B6" t="s">
        <v>167</v>
      </c>
      <c r="C6" t="s">
        <v>186</v>
      </c>
      <c r="D6" t="s">
        <v>1</v>
      </c>
      <c r="E6" s="24">
        <v>46078.81355324074</v>
      </c>
      <c r="F6" t="b">
        <v>1</v>
      </c>
      <c r="G6" s="23" t="s">
        <v>1</v>
      </c>
      <c r="H6" s="23" t="s">
        <v>187</v>
      </c>
      <c r="I6" s="23" t="s">
        <v>188</v>
      </c>
      <c r="J6">
        <v>0</v>
      </c>
      <c r="K6" s="23" t="s">
        <v>189</v>
      </c>
      <c r="L6" t="b">
        <v>0</v>
      </c>
      <c r="M6" t="b">
        <v>1</v>
      </c>
      <c r="N6" t="b">
        <v>0</v>
      </c>
    </row>
    <row r="7" spans="1:14" x14ac:dyDescent="0.35">
      <c r="A7" s="23" t="s">
        <v>294</v>
      </c>
      <c r="B7" t="s">
        <v>185</v>
      </c>
      <c r="C7" t="s">
        <v>296</v>
      </c>
      <c r="D7" t="s">
        <v>288</v>
      </c>
      <c r="E7" s="24">
        <v>46078.816446759258</v>
      </c>
      <c r="F7" t="b">
        <v>1</v>
      </c>
      <c r="G7" s="23" t="s">
        <v>288</v>
      </c>
      <c r="H7" s="23" t="s">
        <v>187</v>
      </c>
      <c r="I7" s="23" t="s">
        <v>297</v>
      </c>
      <c r="J7">
        <v>0</v>
      </c>
      <c r="K7" s="23" t="s">
        <v>189</v>
      </c>
      <c r="L7" t="b">
        <v>0</v>
      </c>
      <c r="M7" t="b">
        <v>1</v>
      </c>
      <c r="N7" t="b">
        <v>0</v>
      </c>
    </row>
    <row r="8" spans="1:14" x14ac:dyDescent="0.35">
      <c r="A8" s="23" t="s">
        <v>294</v>
      </c>
      <c r="B8" t="s">
        <v>190</v>
      </c>
      <c r="C8" t="s">
        <v>186</v>
      </c>
      <c r="D8" t="s">
        <v>289</v>
      </c>
      <c r="E8" s="24">
        <v>46078.817013888889</v>
      </c>
      <c r="F8" t="b">
        <v>1</v>
      </c>
      <c r="G8" s="23" t="s">
        <v>289</v>
      </c>
      <c r="H8" s="23" t="s">
        <v>187</v>
      </c>
      <c r="I8" s="23" t="s">
        <v>188</v>
      </c>
      <c r="J8">
        <v>0</v>
      </c>
      <c r="K8" s="23" t="s">
        <v>189</v>
      </c>
      <c r="L8" t="b">
        <v>0</v>
      </c>
      <c r="M8" t="b">
        <v>1</v>
      </c>
      <c r="N8" t="b">
        <v>0</v>
      </c>
    </row>
    <row r="9" spans="1:14" x14ac:dyDescent="0.35">
      <c r="A9" s="23" t="s">
        <v>294</v>
      </c>
      <c r="B9" t="s">
        <v>176</v>
      </c>
      <c r="C9" t="s">
        <v>186</v>
      </c>
      <c r="D9" t="s">
        <v>290</v>
      </c>
      <c r="E9" s="24">
        <v>46078.817835648151</v>
      </c>
      <c r="F9" t="b">
        <v>1</v>
      </c>
      <c r="G9" s="23" t="s">
        <v>290</v>
      </c>
      <c r="H9" s="23" t="s">
        <v>187</v>
      </c>
      <c r="I9" s="23" t="s">
        <v>188</v>
      </c>
      <c r="J9">
        <v>0</v>
      </c>
      <c r="K9" s="23" t="s">
        <v>189</v>
      </c>
      <c r="L9" t="b">
        <v>0</v>
      </c>
      <c r="M9" t="b">
        <v>1</v>
      </c>
      <c r="N9" t="b">
        <v>0</v>
      </c>
    </row>
    <row r="10" spans="1:14" x14ac:dyDescent="0.35">
      <c r="A10" s="23" t="s">
        <v>294</v>
      </c>
      <c r="B10" t="s">
        <v>180</v>
      </c>
      <c r="C10" t="s">
        <v>186</v>
      </c>
      <c r="D10" t="s">
        <v>291</v>
      </c>
      <c r="E10" s="24">
        <v>46078.81795138889</v>
      </c>
      <c r="F10" t="b">
        <v>1</v>
      </c>
      <c r="G10" s="23" t="s">
        <v>291</v>
      </c>
      <c r="H10" s="23" t="s">
        <v>187</v>
      </c>
      <c r="I10" s="23" t="s">
        <v>188</v>
      </c>
      <c r="J10">
        <v>0</v>
      </c>
      <c r="K10" s="23" t="s">
        <v>189</v>
      </c>
      <c r="L10" t="b">
        <v>0</v>
      </c>
      <c r="M10" t="b">
        <v>1</v>
      </c>
      <c r="N10" t="b">
        <v>0</v>
      </c>
    </row>
    <row r="11" spans="1:14" x14ac:dyDescent="0.35">
      <c r="A11" s="23" t="s">
        <v>294</v>
      </c>
      <c r="B11" t="s">
        <v>301</v>
      </c>
      <c r="D11" t="s">
        <v>116</v>
      </c>
      <c r="E11" s="27">
        <v>0</v>
      </c>
      <c r="F11" t="b">
        <v>0</v>
      </c>
      <c r="G11" s="23"/>
      <c r="H11" s="23"/>
      <c r="I11" s="23"/>
      <c r="K11" s="23"/>
    </row>
    <row r="12" spans="1:14" x14ac:dyDescent="0.35">
      <c r="A12" s="23" t="s">
        <v>294</v>
      </c>
      <c r="B12" t="s">
        <v>183</v>
      </c>
      <c r="C12" t="s">
        <v>186</v>
      </c>
      <c r="D12" t="s">
        <v>131</v>
      </c>
      <c r="E12" s="27">
        <v>0</v>
      </c>
      <c r="F12" t="b">
        <v>1</v>
      </c>
      <c r="G12" s="23" t="s">
        <v>131</v>
      </c>
      <c r="H12" s="23" t="s">
        <v>187</v>
      </c>
      <c r="I12" s="23" t="s">
        <v>188</v>
      </c>
      <c r="J12">
        <v>0</v>
      </c>
      <c r="K12" s="23" t="s">
        <v>189</v>
      </c>
      <c r="L12" t="b">
        <v>0</v>
      </c>
      <c r="M12" t="b">
        <v>1</v>
      </c>
      <c r="N12" t="b">
        <v>0</v>
      </c>
    </row>
    <row r="13" spans="1:14" x14ac:dyDescent="0.35">
      <c r="A13" s="23" t="s">
        <v>294</v>
      </c>
      <c r="B13" t="s">
        <v>302</v>
      </c>
      <c r="D13" t="s">
        <v>116</v>
      </c>
      <c r="E13" s="27">
        <v>0</v>
      </c>
      <c r="F13" t="b">
        <v>0</v>
      </c>
      <c r="G13" s="23"/>
      <c r="H13" s="23"/>
      <c r="I13" s="23"/>
      <c r="K13" s="23"/>
    </row>
    <row r="14" spans="1:14" x14ac:dyDescent="0.35">
      <c r="A14" s="23" t="s">
        <v>294</v>
      </c>
      <c r="B14" t="s">
        <v>177</v>
      </c>
      <c r="C14" t="s">
        <v>186</v>
      </c>
      <c r="D14" t="s">
        <v>111</v>
      </c>
      <c r="E14" s="24">
        <v>46078.818530092591</v>
      </c>
      <c r="F14" t="b">
        <v>1</v>
      </c>
      <c r="G14" s="23" t="s">
        <v>111</v>
      </c>
      <c r="H14" s="23" t="s">
        <v>187</v>
      </c>
      <c r="I14" s="23" t="s">
        <v>188</v>
      </c>
      <c r="J14">
        <v>0</v>
      </c>
      <c r="K14" s="23" t="s">
        <v>189</v>
      </c>
      <c r="L14" t="b">
        <v>0</v>
      </c>
      <c r="M14" t="b">
        <v>1</v>
      </c>
      <c r="N14" t="b">
        <v>0</v>
      </c>
    </row>
    <row r="15" spans="1:14" x14ac:dyDescent="0.35">
      <c r="A15" s="23" t="s">
        <v>294</v>
      </c>
      <c r="B15" t="s">
        <v>178</v>
      </c>
      <c r="D15" t="s">
        <v>116</v>
      </c>
      <c r="E15" s="27">
        <v>0</v>
      </c>
      <c r="F15" t="b">
        <v>0</v>
      </c>
      <c r="G15" s="23"/>
      <c r="H15" s="23"/>
      <c r="I15" s="23"/>
      <c r="K15" s="23"/>
    </row>
    <row r="16" spans="1:14" x14ac:dyDescent="0.35">
      <c r="A16" s="23" t="s">
        <v>294</v>
      </c>
      <c r="B16" t="s">
        <v>181</v>
      </c>
      <c r="C16" t="s">
        <v>186</v>
      </c>
      <c r="D16" t="s">
        <v>110</v>
      </c>
      <c r="E16" s="24">
        <v>46078.818576388891</v>
      </c>
      <c r="F16" t="b">
        <v>1</v>
      </c>
      <c r="G16" s="23" t="s">
        <v>110</v>
      </c>
      <c r="H16" s="23" t="s">
        <v>187</v>
      </c>
      <c r="I16" s="23" t="s">
        <v>188</v>
      </c>
      <c r="J16">
        <v>0</v>
      </c>
      <c r="K16" s="23" t="s">
        <v>189</v>
      </c>
      <c r="L16" t="b">
        <v>0</v>
      </c>
      <c r="M16" t="b">
        <v>1</v>
      </c>
      <c r="N16" t="b">
        <v>0</v>
      </c>
    </row>
    <row r="17" spans="1:14" x14ac:dyDescent="0.35">
      <c r="A17" s="23" t="s">
        <v>294</v>
      </c>
      <c r="B17" t="s">
        <v>303</v>
      </c>
      <c r="D17" t="s">
        <v>116</v>
      </c>
      <c r="E17" s="27">
        <v>0</v>
      </c>
      <c r="F17" t="b">
        <v>0</v>
      </c>
      <c r="G17" s="23"/>
      <c r="H17" s="23"/>
      <c r="I17" s="23"/>
      <c r="K17" s="23"/>
    </row>
    <row r="18" spans="1:14" x14ac:dyDescent="0.35">
      <c r="A18" s="23" t="s">
        <v>294</v>
      </c>
      <c r="B18" t="s">
        <v>174</v>
      </c>
      <c r="C18" t="s">
        <v>186</v>
      </c>
      <c r="D18" t="s">
        <v>112</v>
      </c>
      <c r="E18" s="24">
        <v>46078.818645833337</v>
      </c>
      <c r="F18" t="b">
        <v>1</v>
      </c>
      <c r="G18" s="23" t="s">
        <v>112</v>
      </c>
      <c r="H18" s="23" t="s">
        <v>187</v>
      </c>
      <c r="I18" s="23" t="s">
        <v>188</v>
      </c>
      <c r="J18">
        <v>0</v>
      </c>
      <c r="K18" s="23" t="s">
        <v>189</v>
      </c>
      <c r="L18" t="b">
        <v>0</v>
      </c>
      <c r="M18" t="b">
        <v>1</v>
      </c>
      <c r="N18" t="b">
        <v>0</v>
      </c>
    </row>
    <row r="19" spans="1:14" x14ac:dyDescent="0.35">
      <c r="A19" s="23" t="s">
        <v>294</v>
      </c>
      <c r="B19" t="s">
        <v>304</v>
      </c>
      <c r="D19" t="s">
        <v>116</v>
      </c>
      <c r="E19" s="27">
        <v>0</v>
      </c>
      <c r="F19" t="b">
        <v>0</v>
      </c>
      <c r="G19" s="23"/>
      <c r="H19" s="23"/>
      <c r="I19" s="23"/>
      <c r="K19" s="23"/>
    </row>
    <row r="20" spans="1:14" x14ac:dyDescent="0.35">
      <c r="A20" s="23" t="s">
        <v>294</v>
      </c>
      <c r="B20" t="s">
        <v>256</v>
      </c>
      <c r="D20" t="e">
        <v>#N/A</v>
      </c>
      <c r="E20" s="27">
        <v>0</v>
      </c>
      <c r="F20" t="b">
        <v>1</v>
      </c>
      <c r="G20" s="23" t="s">
        <v>298</v>
      </c>
      <c r="H20" s="23" t="s">
        <v>187</v>
      </c>
      <c r="I20" s="23" t="s">
        <v>188</v>
      </c>
      <c r="J20">
        <v>0</v>
      </c>
      <c r="K20" s="23" t="s">
        <v>189</v>
      </c>
      <c r="L20" t="b">
        <v>0</v>
      </c>
      <c r="M20" t="b">
        <v>1</v>
      </c>
      <c r="N20" t="b">
        <v>0</v>
      </c>
    </row>
    <row r="21" spans="1:14" x14ac:dyDescent="0.35">
      <c r="A21" s="23" t="s">
        <v>294</v>
      </c>
      <c r="B21" t="s">
        <v>168</v>
      </c>
      <c r="C21" t="s">
        <v>186</v>
      </c>
      <c r="D21" t="s">
        <v>137</v>
      </c>
      <c r="E21" s="27">
        <v>0</v>
      </c>
      <c r="F21" t="b">
        <v>1</v>
      </c>
      <c r="G21" s="23" t="s">
        <v>137</v>
      </c>
      <c r="H21" s="23" t="s">
        <v>187</v>
      </c>
      <c r="I21" s="23" t="s">
        <v>188</v>
      </c>
      <c r="J21">
        <v>0</v>
      </c>
      <c r="K21" s="23" t="s">
        <v>189</v>
      </c>
      <c r="L21" t="b">
        <v>0</v>
      </c>
      <c r="M21" t="b">
        <v>1</v>
      </c>
      <c r="N21" t="b">
        <v>0</v>
      </c>
    </row>
    <row r="22" spans="1:14" x14ac:dyDescent="0.35">
      <c r="A22" s="23" t="s">
        <v>294</v>
      </c>
      <c r="B22" t="s">
        <v>305</v>
      </c>
      <c r="D22" t="s">
        <v>116</v>
      </c>
      <c r="E22" s="27">
        <v>0</v>
      </c>
      <c r="F22" t="b">
        <v>0</v>
      </c>
      <c r="G22" s="23"/>
      <c r="H22" s="23"/>
      <c r="I22" s="23"/>
      <c r="K22" s="23"/>
    </row>
    <row r="23" spans="1:14" x14ac:dyDescent="0.35">
      <c r="A23" s="23" t="s">
        <v>294</v>
      </c>
      <c r="B23" t="s">
        <v>249</v>
      </c>
      <c r="D23" t="e">
        <v>#N/A</v>
      </c>
      <c r="E23" s="27">
        <v>0</v>
      </c>
      <c r="F23" t="b">
        <v>1</v>
      </c>
      <c r="G23" s="23" t="s">
        <v>298</v>
      </c>
      <c r="H23" s="23" t="s">
        <v>187</v>
      </c>
      <c r="I23" s="23" t="s">
        <v>188</v>
      </c>
      <c r="J23">
        <v>0</v>
      </c>
      <c r="K23" s="23" t="s">
        <v>189</v>
      </c>
      <c r="L23" t="b">
        <v>0</v>
      </c>
      <c r="M23" t="b">
        <v>1</v>
      </c>
      <c r="N23" t="b">
        <v>0</v>
      </c>
    </row>
    <row r="24" spans="1:14" x14ac:dyDescent="0.35">
      <c r="A24" s="23" t="s">
        <v>294</v>
      </c>
      <c r="B24" t="s">
        <v>179</v>
      </c>
      <c r="C24" t="s">
        <v>186</v>
      </c>
      <c r="D24" t="s">
        <v>138</v>
      </c>
      <c r="E24" s="27">
        <v>0</v>
      </c>
      <c r="F24" t="b">
        <v>1</v>
      </c>
      <c r="G24" s="23" t="s">
        <v>138</v>
      </c>
      <c r="H24" s="23" t="s">
        <v>187</v>
      </c>
      <c r="I24" s="23" t="s">
        <v>188</v>
      </c>
      <c r="J24">
        <v>0</v>
      </c>
      <c r="K24" s="23" t="s">
        <v>189</v>
      </c>
      <c r="L24" t="b">
        <v>0</v>
      </c>
      <c r="M24" t="b">
        <v>1</v>
      </c>
      <c r="N24" t="b">
        <v>0</v>
      </c>
    </row>
    <row r="25" spans="1:14" x14ac:dyDescent="0.35">
      <c r="A25" s="23" t="s">
        <v>294</v>
      </c>
      <c r="B25" t="s">
        <v>306</v>
      </c>
      <c r="D25" t="s">
        <v>116</v>
      </c>
      <c r="E25" s="27">
        <v>0</v>
      </c>
      <c r="F25" t="b">
        <v>0</v>
      </c>
      <c r="G25" s="23"/>
      <c r="H25" s="23"/>
      <c r="I25" s="23"/>
      <c r="K25" s="23"/>
    </row>
    <row r="26" spans="1:14" x14ac:dyDescent="0.35">
      <c r="A26" s="23" t="s">
        <v>294</v>
      </c>
      <c r="B26" t="s">
        <v>172</v>
      </c>
      <c r="D26" t="e">
        <v>#N/A</v>
      </c>
      <c r="E26" s="27">
        <v>0</v>
      </c>
      <c r="F26" t="b">
        <v>1</v>
      </c>
      <c r="G26" s="23" t="s">
        <v>298</v>
      </c>
      <c r="H26" s="23" t="s">
        <v>187</v>
      </c>
      <c r="I26" s="23" t="s">
        <v>188</v>
      </c>
      <c r="J26">
        <v>0</v>
      </c>
      <c r="K26" s="23" t="s">
        <v>189</v>
      </c>
      <c r="L26" t="b">
        <v>0</v>
      </c>
      <c r="M26" t="b">
        <v>1</v>
      </c>
      <c r="N26" t="b">
        <v>0</v>
      </c>
    </row>
    <row r="27" spans="1:14" x14ac:dyDescent="0.35">
      <c r="A27" s="23" t="s">
        <v>294</v>
      </c>
      <c r="B27" t="s">
        <v>307</v>
      </c>
      <c r="D27" t="s">
        <v>116</v>
      </c>
      <c r="E27" s="27">
        <v>0</v>
      </c>
      <c r="F27" t="b">
        <v>0</v>
      </c>
      <c r="G27" s="23"/>
      <c r="H27" s="23"/>
      <c r="I27" s="23"/>
      <c r="K27" s="23"/>
    </row>
    <row r="28" spans="1:14" x14ac:dyDescent="0.35">
      <c r="A28" s="23" t="s">
        <v>294</v>
      </c>
      <c r="B28" t="s">
        <v>236</v>
      </c>
      <c r="C28" t="s">
        <v>186</v>
      </c>
      <c r="D28" t="s">
        <v>196</v>
      </c>
      <c r="E28" s="24">
        <v>46078.818784722222</v>
      </c>
      <c r="F28" t="b">
        <v>1</v>
      </c>
      <c r="G28" s="23" t="s">
        <v>196</v>
      </c>
      <c r="H28" s="23" t="s">
        <v>187</v>
      </c>
      <c r="I28" s="23" t="s">
        <v>188</v>
      </c>
      <c r="J28">
        <v>0</v>
      </c>
      <c r="K28" s="23" t="s">
        <v>189</v>
      </c>
      <c r="L28" t="b">
        <v>0</v>
      </c>
      <c r="M28" t="b">
        <v>1</v>
      </c>
      <c r="N28" t="b">
        <v>0</v>
      </c>
    </row>
    <row r="29" spans="1:14" x14ac:dyDescent="0.35">
      <c r="A29" s="23" t="s">
        <v>294</v>
      </c>
      <c r="B29" t="s">
        <v>308</v>
      </c>
      <c r="D29" t="s">
        <v>116</v>
      </c>
      <c r="E29" s="27">
        <v>0</v>
      </c>
      <c r="F29" t="b">
        <v>0</v>
      </c>
      <c r="G29" s="23"/>
      <c r="H29" s="23"/>
      <c r="I29" s="23"/>
      <c r="K29" s="23"/>
    </row>
    <row r="30" spans="1:14" x14ac:dyDescent="0.35">
      <c r="A30" s="23" t="s">
        <v>294</v>
      </c>
      <c r="B30" t="s">
        <v>248</v>
      </c>
      <c r="D30" t="e">
        <v>#N/A</v>
      </c>
      <c r="E30" s="27">
        <v>0</v>
      </c>
      <c r="F30" t="b">
        <v>1</v>
      </c>
      <c r="G30" s="23" t="s">
        <v>298</v>
      </c>
      <c r="H30" s="23" t="s">
        <v>187</v>
      </c>
      <c r="I30" s="23" t="s">
        <v>188</v>
      </c>
      <c r="J30">
        <v>0</v>
      </c>
      <c r="K30" s="23" t="s">
        <v>189</v>
      </c>
      <c r="L30" t="b">
        <v>0</v>
      </c>
      <c r="M30" t="b">
        <v>1</v>
      </c>
      <c r="N30" t="b">
        <v>0</v>
      </c>
    </row>
    <row r="31" spans="1:14" x14ac:dyDescent="0.35">
      <c r="A31" s="23" t="s">
        <v>294</v>
      </c>
      <c r="B31" t="s">
        <v>201</v>
      </c>
      <c r="C31" t="s">
        <v>186</v>
      </c>
      <c r="D31" t="s">
        <v>193</v>
      </c>
      <c r="E31" s="27">
        <v>0</v>
      </c>
      <c r="F31" t="b">
        <v>1</v>
      </c>
      <c r="G31" s="23" t="s">
        <v>193</v>
      </c>
      <c r="H31" s="23" t="s">
        <v>187</v>
      </c>
      <c r="I31" s="23" t="s">
        <v>188</v>
      </c>
      <c r="J31">
        <v>0</v>
      </c>
      <c r="K31" s="23" t="s">
        <v>189</v>
      </c>
      <c r="L31" t="b">
        <v>0</v>
      </c>
      <c r="M31" t="b">
        <v>1</v>
      </c>
      <c r="N31" t="b">
        <v>0</v>
      </c>
    </row>
    <row r="32" spans="1:14" x14ac:dyDescent="0.35">
      <c r="A32" s="23" t="s">
        <v>294</v>
      </c>
      <c r="B32" t="s">
        <v>267</v>
      </c>
      <c r="C32" t="s">
        <v>186</v>
      </c>
      <c r="D32" t="s">
        <v>226</v>
      </c>
      <c r="E32" s="27">
        <v>0</v>
      </c>
      <c r="F32" t="b">
        <v>1</v>
      </c>
      <c r="G32" s="23" t="s">
        <v>226</v>
      </c>
      <c r="H32" s="23" t="s">
        <v>187</v>
      </c>
      <c r="I32" s="23" t="s">
        <v>188</v>
      </c>
      <c r="J32">
        <v>0</v>
      </c>
      <c r="K32" s="23" t="s">
        <v>189</v>
      </c>
      <c r="L32" t="b">
        <v>0</v>
      </c>
      <c r="M32" t="b">
        <v>1</v>
      </c>
      <c r="N32" t="b">
        <v>0</v>
      </c>
    </row>
    <row r="33" spans="1:14" x14ac:dyDescent="0.35">
      <c r="A33" s="23" t="s">
        <v>294</v>
      </c>
      <c r="B33" t="s">
        <v>271</v>
      </c>
      <c r="D33" t="s">
        <v>116</v>
      </c>
      <c r="E33" s="27">
        <v>0</v>
      </c>
      <c r="F33" t="b">
        <v>0</v>
      </c>
      <c r="G33" s="23"/>
      <c r="H33" s="23"/>
      <c r="I33" s="23"/>
      <c r="K33" s="23"/>
    </row>
    <row r="34" spans="1:14" x14ac:dyDescent="0.35">
      <c r="A34" s="23" t="s">
        <v>294</v>
      </c>
      <c r="B34" t="s">
        <v>265</v>
      </c>
      <c r="C34" t="s">
        <v>186</v>
      </c>
      <c r="D34" t="s">
        <v>199</v>
      </c>
      <c r="E34" s="24">
        <v>46078.818865740737</v>
      </c>
      <c r="F34" t="b">
        <v>1</v>
      </c>
      <c r="G34" s="23" t="s">
        <v>199</v>
      </c>
      <c r="H34" s="23" t="s">
        <v>187</v>
      </c>
      <c r="I34" s="23" t="s">
        <v>188</v>
      </c>
      <c r="J34">
        <v>0</v>
      </c>
      <c r="K34" s="23" t="s">
        <v>189</v>
      </c>
      <c r="L34" t="b">
        <v>0</v>
      </c>
      <c r="M34" t="b">
        <v>1</v>
      </c>
      <c r="N34" t="b">
        <v>0</v>
      </c>
    </row>
    <row r="35" spans="1:14" x14ac:dyDescent="0.35">
      <c r="A35" s="23" t="s">
        <v>294</v>
      </c>
      <c r="B35" t="s">
        <v>309</v>
      </c>
      <c r="D35" t="s">
        <v>116</v>
      </c>
      <c r="E35" s="27">
        <v>0</v>
      </c>
      <c r="F35" t="b">
        <v>0</v>
      </c>
      <c r="G35" s="23"/>
      <c r="H35" s="23"/>
      <c r="I35" s="23"/>
      <c r="K35" s="23"/>
    </row>
    <row r="36" spans="1:14" x14ac:dyDescent="0.35">
      <c r="A36" s="23" t="s">
        <v>294</v>
      </c>
      <c r="B36" t="s">
        <v>252</v>
      </c>
      <c r="C36" t="s">
        <v>186</v>
      </c>
      <c r="D36" t="s">
        <v>113</v>
      </c>
      <c r="E36" s="24">
        <v>46078.818877314814</v>
      </c>
      <c r="F36" t="b">
        <v>1</v>
      </c>
      <c r="G36" s="23" t="s">
        <v>113</v>
      </c>
      <c r="H36" s="23" t="s">
        <v>187</v>
      </c>
      <c r="I36" s="23" t="s">
        <v>188</v>
      </c>
      <c r="J36">
        <v>0</v>
      </c>
      <c r="K36" s="23" t="s">
        <v>189</v>
      </c>
      <c r="L36" t="b">
        <v>0</v>
      </c>
      <c r="M36" t="b">
        <v>1</v>
      </c>
      <c r="N36" t="b">
        <v>0</v>
      </c>
    </row>
    <row r="37" spans="1:14" x14ac:dyDescent="0.35">
      <c r="A37" s="23" t="s">
        <v>294</v>
      </c>
      <c r="B37" t="s">
        <v>263</v>
      </c>
      <c r="C37" t="s">
        <v>186</v>
      </c>
      <c r="D37" t="s">
        <v>115</v>
      </c>
      <c r="E37" s="27">
        <v>0</v>
      </c>
      <c r="F37" t="b">
        <v>1</v>
      </c>
      <c r="G37" s="23" t="s">
        <v>115</v>
      </c>
      <c r="H37" s="23" t="s">
        <v>187</v>
      </c>
      <c r="I37" s="23" t="s">
        <v>188</v>
      </c>
      <c r="J37">
        <v>0</v>
      </c>
      <c r="K37" s="23" t="s">
        <v>189</v>
      </c>
      <c r="L37" t="b">
        <v>0</v>
      </c>
      <c r="M37" t="b">
        <v>1</v>
      </c>
      <c r="N37" t="b">
        <v>0</v>
      </c>
    </row>
    <row r="38" spans="1:14" x14ac:dyDescent="0.35">
      <c r="A38" s="23" t="s">
        <v>294</v>
      </c>
      <c r="B38" t="s">
        <v>266</v>
      </c>
      <c r="C38" t="s">
        <v>186</v>
      </c>
      <c r="D38" t="s">
        <v>200</v>
      </c>
      <c r="E38" s="27">
        <v>0</v>
      </c>
      <c r="F38" t="b">
        <v>1</v>
      </c>
      <c r="G38" s="23" t="s">
        <v>200</v>
      </c>
      <c r="H38" s="23" t="s">
        <v>187</v>
      </c>
      <c r="I38" s="23" t="s">
        <v>188</v>
      </c>
      <c r="J38">
        <v>0</v>
      </c>
      <c r="K38" s="23" t="s">
        <v>189</v>
      </c>
      <c r="L38" t="b">
        <v>0</v>
      </c>
      <c r="M38" t="b">
        <v>1</v>
      </c>
      <c r="N38" t="b">
        <v>0</v>
      </c>
    </row>
    <row r="39" spans="1:14" x14ac:dyDescent="0.35">
      <c r="A39" s="23" t="s">
        <v>294</v>
      </c>
      <c r="B39" t="s">
        <v>310</v>
      </c>
      <c r="D39" t="s">
        <v>116</v>
      </c>
      <c r="E39" s="27">
        <v>0</v>
      </c>
      <c r="F39" t="b">
        <v>0</v>
      </c>
      <c r="G39" s="23"/>
      <c r="H39" s="23"/>
      <c r="I39" s="23"/>
      <c r="K39" s="23"/>
    </row>
    <row r="40" spans="1:14" x14ac:dyDescent="0.35">
      <c r="A40" s="23" t="s">
        <v>294</v>
      </c>
      <c r="B40" t="s">
        <v>169</v>
      </c>
      <c r="C40" t="s">
        <v>186</v>
      </c>
      <c r="D40" t="s">
        <v>292</v>
      </c>
      <c r="E40" s="24">
        <v>46078.818969907406</v>
      </c>
      <c r="F40" t="b">
        <v>1</v>
      </c>
      <c r="G40" s="23" t="s">
        <v>292</v>
      </c>
      <c r="H40" s="23" t="s">
        <v>187</v>
      </c>
      <c r="I40" s="23" t="s">
        <v>188</v>
      </c>
      <c r="J40">
        <v>0</v>
      </c>
      <c r="K40" s="23" t="s">
        <v>189</v>
      </c>
      <c r="L40" t="b">
        <v>0</v>
      </c>
      <c r="M40" t="b">
        <v>1</v>
      </c>
      <c r="N40" t="b">
        <v>0</v>
      </c>
    </row>
    <row r="41" spans="1:14" x14ac:dyDescent="0.35">
      <c r="A41" s="23" t="s">
        <v>294</v>
      </c>
      <c r="B41" t="s">
        <v>311</v>
      </c>
      <c r="C41" t="s">
        <v>186</v>
      </c>
      <c r="D41" t="s">
        <v>286</v>
      </c>
      <c r="E41" s="24">
        <v>46078.85392361111</v>
      </c>
      <c r="F41" t="b">
        <v>1</v>
      </c>
      <c r="G41" s="23" t="s">
        <v>286</v>
      </c>
      <c r="H41" s="23" t="s">
        <v>187</v>
      </c>
      <c r="I41" s="23" t="s">
        <v>188</v>
      </c>
      <c r="J41">
        <v>0</v>
      </c>
      <c r="K41" s="23" t="s">
        <v>189</v>
      </c>
      <c r="L41" t="b">
        <v>0</v>
      </c>
      <c r="M41" t="b">
        <v>1</v>
      </c>
      <c r="N41" t="b">
        <v>0</v>
      </c>
    </row>
    <row r="42" spans="1:14" x14ac:dyDescent="0.35">
      <c r="A42" s="23" t="s">
        <v>294</v>
      </c>
      <c r="B42" t="s">
        <v>184</v>
      </c>
      <c r="C42" t="s">
        <v>186</v>
      </c>
      <c r="D42" t="s">
        <v>245</v>
      </c>
      <c r="E42" s="24">
        <v>46078.85392361111</v>
      </c>
      <c r="F42" t="b">
        <v>1</v>
      </c>
      <c r="G42" s="23" t="s">
        <v>245</v>
      </c>
      <c r="H42" s="23" t="s">
        <v>187</v>
      </c>
      <c r="I42" s="23" t="s">
        <v>188</v>
      </c>
      <c r="J42">
        <v>0</v>
      </c>
      <c r="K42" s="23" t="s">
        <v>189</v>
      </c>
      <c r="L42" t="b">
        <v>0</v>
      </c>
      <c r="M42" t="b">
        <v>1</v>
      </c>
      <c r="N42" t="b">
        <v>0</v>
      </c>
    </row>
    <row r="43" spans="1:14" x14ac:dyDescent="0.35">
      <c r="A43" s="23" t="s">
        <v>294</v>
      </c>
      <c r="B43" t="s">
        <v>182</v>
      </c>
      <c r="C43" t="s">
        <v>186</v>
      </c>
      <c r="D43" t="s">
        <v>312</v>
      </c>
      <c r="E43" s="24">
        <v>46078.860856481479</v>
      </c>
      <c r="F43" t="b">
        <v>1</v>
      </c>
      <c r="G43" s="23" t="s">
        <v>312</v>
      </c>
      <c r="H43" s="23" t="s">
        <v>187</v>
      </c>
      <c r="I43" s="23" t="s">
        <v>188</v>
      </c>
      <c r="J43">
        <v>0</v>
      </c>
      <c r="K43" s="23" t="s">
        <v>189</v>
      </c>
      <c r="L43" t="b">
        <v>0</v>
      </c>
      <c r="M43" t="b">
        <v>1</v>
      </c>
      <c r="N43" t="b">
        <v>0</v>
      </c>
    </row>
    <row r="44" spans="1:14" x14ac:dyDescent="0.35">
      <c r="A44" s="23" t="s">
        <v>294</v>
      </c>
      <c r="B44" t="s">
        <v>300</v>
      </c>
      <c r="C44" t="s">
        <v>186</v>
      </c>
      <c r="D44" t="s">
        <v>276</v>
      </c>
      <c r="E44" s="24">
        <v>46078.879629629628</v>
      </c>
      <c r="F44" t="b">
        <v>1</v>
      </c>
      <c r="G44" s="23" t="s">
        <v>276</v>
      </c>
      <c r="H44" s="23" t="s">
        <v>187</v>
      </c>
      <c r="I44" s="23" t="s">
        <v>188</v>
      </c>
      <c r="J44">
        <v>0</v>
      </c>
      <c r="K44" s="23" t="s">
        <v>189</v>
      </c>
      <c r="L44" t="b">
        <v>0</v>
      </c>
      <c r="M44" t="b">
        <v>1</v>
      </c>
      <c r="N44" t="b">
        <v>0</v>
      </c>
    </row>
    <row r="45" spans="1:14" x14ac:dyDescent="0.35">
      <c r="A45" s="23" t="s">
        <v>294</v>
      </c>
      <c r="B45" t="s">
        <v>317</v>
      </c>
      <c r="C45" t="s">
        <v>186</v>
      </c>
      <c r="D45" t="s">
        <v>273</v>
      </c>
      <c r="E45" s="24">
        <v>46078.879652777781</v>
      </c>
      <c r="F45" t="b">
        <v>1</v>
      </c>
      <c r="G45" s="23" t="s">
        <v>273</v>
      </c>
      <c r="H45" s="23" t="s">
        <v>187</v>
      </c>
      <c r="I45" s="23" t="s">
        <v>188</v>
      </c>
      <c r="J45">
        <v>0</v>
      </c>
      <c r="K45" s="23" t="s">
        <v>189</v>
      </c>
      <c r="L45" t="b">
        <v>0</v>
      </c>
      <c r="M45" t="b">
        <v>1</v>
      </c>
      <c r="N45" t="b">
        <v>0</v>
      </c>
    </row>
    <row r="46" spans="1:14" x14ac:dyDescent="0.35">
      <c r="A46" s="23" t="s">
        <v>294</v>
      </c>
      <c r="B46" t="s">
        <v>322</v>
      </c>
      <c r="C46" t="s">
        <v>186</v>
      </c>
      <c r="D46" t="s">
        <v>313</v>
      </c>
      <c r="E46" s="24">
        <v>46078.879664351851</v>
      </c>
      <c r="F46" t="b">
        <v>1</v>
      </c>
      <c r="G46" s="23" t="s">
        <v>313</v>
      </c>
      <c r="H46" s="23" t="s">
        <v>187</v>
      </c>
      <c r="I46" s="23" t="s">
        <v>188</v>
      </c>
      <c r="J46">
        <v>0</v>
      </c>
      <c r="K46" s="23" t="s">
        <v>189</v>
      </c>
      <c r="L46" t="b">
        <v>0</v>
      </c>
      <c r="M46" t="b">
        <v>1</v>
      </c>
      <c r="N46" t="b">
        <v>0</v>
      </c>
    </row>
    <row r="47" spans="1:14" x14ac:dyDescent="0.35">
      <c r="A47" s="23" t="s">
        <v>294</v>
      </c>
      <c r="B47" t="s">
        <v>323</v>
      </c>
      <c r="C47" t="s">
        <v>186</v>
      </c>
      <c r="D47" t="s">
        <v>314</v>
      </c>
      <c r="E47" s="24">
        <v>46078.879687499997</v>
      </c>
      <c r="F47" t="b">
        <v>1</v>
      </c>
      <c r="G47" s="23" t="s">
        <v>314</v>
      </c>
      <c r="H47" s="23" t="s">
        <v>187</v>
      </c>
      <c r="I47" s="23" t="s">
        <v>188</v>
      </c>
      <c r="J47">
        <v>0</v>
      </c>
      <c r="K47" s="23" t="s">
        <v>189</v>
      </c>
      <c r="L47" t="b">
        <v>0</v>
      </c>
      <c r="M47" t="b">
        <v>1</v>
      </c>
      <c r="N47" t="b">
        <v>0</v>
      </c>
    </row>
    <row r="48" spans="1:14" x14ac:dyDescent="0.35">
      <c r="A48" s="23" t="s">
        <v>294</v>
      </c>
      <c r="B48" t="s">
        <v>257</v>
      </c>
      <c r="D48" t="s">
        <v>116</v>
      </c>
      <c r="E48" s="27">
        <v>0</v>
      </c>
      <c r="F48" t="b">
        <v>0</v>
      </c>
      <c r="G48" s="23"/>
      <c r="H48" s="23"/>
      <c r="I48" s="23"/>
      <c r="K48" s="23"/>
    </row>
    <row r="49" spans="1:14" x14ac:dyDescent="0.35">
      <c r="A49" s="23" t="s">
        <v>398</v>
      </c>
      <c r="B49" t="s">
        <v>399</v>
      </c>
      <c r="C49" t="s">
        <v>388</v>
      </c>
      <c r="D49">
        <v>8.6373833902161579</v>
      </c>
      <c r="E49" s="24">
        <v>46136.647777777776</v>
      </c>
      <c r="F49" t="b">
        <v>1</v>
      </c>
      <c r="G49" s="23" t="s">
        <v>260</v>
      </c>
      <c r="H49" s="23" t="s">
        <v>351</v>
      </c>
      <c r="I49" s="23" t="s">
        <v>377</v>
      </c>
      <c r="J49">
        <v>0</v>
      </c>
      <c r="K49" s="23" t="s">
        <v>189</v>
      </c>
      <c r="L49" t="b">
        <v>0</v>
      </c>
      <c r="M49" t="b">
        <v>0</v>
      </c>
      <c r="N49" t="b">
        <v>0</v>
      </c>
    </row>
    <row r="50" spans="1:14" x14ac:dyDescent="0.35">
      <c r="A50" s="23" t="s">
        <v>398</v>
      </c>
      <c r="B50" t="s">
        <v>415</v>
      </c>
      <c r="C50" t="s">
        <v>388</v>
      </c>
      <c r="D50">
        <v>37.291624274552866</v>
      </c>
      <c r="E50" s="24">
        <v>46136.767939814818</v>
      </c>
      <c r="F50" t="b">
        <v>1</v>
      </c>
      <c r="G50" s="23" t="s">
        <v>292</v>
      </c>
      <c r="H50" s="23" t="s">
        <v>351</v>
      </c>
      <c r="I50" s="23" t="s">
        <v>377</v>
      </c>
      <c r="J50">
        <v>0</v>
      </c>
      <c r="K50" s="23" t="s">
        <v>189</v>
      </c>
      <c r="L50" t="b">
        <v>0</v>
      </c>
      <c r="M50" t="b">
        <v>0</v>
      </c>
      <c r="N50" t="b">
        <v>0</v>
      </c>
    </row>
    <row r="51" spans="1:14" x14ac:dyDescent="0.35">
      <c r="A51" s="23" t="s">
        <v>398</v>
      </c>
      <c r="B51" t="s">
        <v>409</v>
      </c>
      <c r="C51" t="s">
        <v>388</v>
      </c>
      <c r="D51">
        <v>109.49190013681634</v>
      </c>
      <c r="E51" s="24">
        <v>46136.767997685187</v>
      </c>
      <c r="F51" t="b">
        <v>1</v>
      </c>
      <c r="G51" s="23" t="s">
        <v>290</v>
      </c>
      <c r="H51" s="23" t="s">
        <v>351</v>
      </c>
      <c r="I51" s="23" t="s">
        <v>377</v>
      </c>
      <c r="J51">
        <v>0</v>
      </c>
      <c r="K51" s="23" t="s">
        <v>189</v>
      </c>
      <c r="L51" t="b">
        <v>0</v>
      </c>
      <c r="M51" t="b">
        <v>0</v>
      </c>
      <c r="N51" t="b">
        <v>0</v>
      </c>
    </row>
    <row r="52" spans="1:14" x14ac:dyDescent="0.35">
      <c r="A52" s="23" t="s">
        <v>398</v>
      </c>
      <c r="B52" t="s">
        <v>414</v>
      </c>
      <c r="C52" t="s">
        <v>388</v>
      </c>
      <c r="D52">
        <v>46.254605437496444</v>
      </c>
      <c r="E52" s="24">
        <v>46136.768078703702</v>
      </c>
      <c r="F52" t="b">
        <v>1</v>
      </c>
      <c r="G52" s="23" t="s">
        <v>286</v>
      </c>
      <c r="H52" s="23" t="s">
        <v>351</v>
      </c>
      <c r="I52" s="23" t="s">
        <v>377</v>
      </c>
      <c r="J52">
        <v>0</v>
      </c>
      <c r="K52" s="23" t="s">
        <v>189</v>
      </c>
      <c r="L52" t="b">
        <v>0</v>
      </c>
      <c r="M52" t="b">
        <v>0</v>
      </c>
      <c r="N52" t="b">
        <v>0</v>
      </c>
    </row>
    <row r="53" spans="1:14" x14ac:dyDescent="0.35">
      <c r="A53" s="23" t="s">
        <v>398</v>
      </c>
      <c r="B53" t="s">
        <v>413</v>
      </c>
      <c r="C53" t="s">
        <v>388</v>
      </c>
      <c r="D53">
        <v>55.346351848943236</v>
      </c>
      <c r="E53" s="24">
        <v>46136.768136574072</v>
      </c>
      <c r="F53" t="b">
        <v>1</v>
      </c>
      <c r="G53" s="23" t="s">
        <v>291</v>
      </c>
      <c r="H53" s="23" t="s">
        <v>351</v>
      </c>
      <c r="I53" s="23" t="s">
        <v>377</v>
      </c>
      <c r="J53">
        <v>0</v>
      </c>
      <c r="K53" s="23" t="s">
        <v>189</v>
      </c>
      <c r="L53" t="b">
        <v>0</v>
      </c>
      <c r="M53" t="b">
        <v>0</v>
      </c>
      <c r="N53" t="b">
        <v>0</v>
      </c>
    </row>
    <row r="54" spans="1:14" x14ac:dyDescent="0.35">
      <c r="A54" s="23" t="s">
        <v>398</v>
      </c>
      <c r="B54" t="s">
        <v>412</v>
      </c>
      <c r="C54" t="s">
        <v>388</v>
      </c>
      <c r="D54">
        <v>61.765235556425999</v>
      </c>
      <c r="E54" s="24">
        <v>46136.768194444441</v>
      </c>
      <c r="F54" t="b">
        <v>1</v>
      </c>
      <c r="G54" s="23" t="s">
        <v>426</v>
      </c>
      <c r="H54" s="23" t="s">
        <v>351</v>
      </c>
      <c r="I54" s="23" t="s">
        <v>377</v>
      </c>
      <c r="J54">
        <v>0</v>
      </c>
      <c r="K54" s="23" t="s">
        <v>189</v>
      </c>
      <c r="L54" t="b">
        <v>0</v>
      </c>
      <c r="M54" t="b">
        <v>0</v>
      </c>
      <c r="N54" t="b">
        <v>0</v>
      </c>
    </row>
    <row r="55" spans="1:14" x14ac:dyDescent="0.35">
      <c r="A55" s="23" t="s">
        <v>398</v>
      </c>
      <c r="B55" t="s">
        <v>408</v>
      </c>
      <c r="C55" t="s">
        <v>388</v>
      </c>
      <c r="D55">
        <v>17.93520697815913</v>
      </c>
      <c r="E55" s="24">
        <v>46136.768240740741</v>
      </c>
      <c r="F55" t="b">
        <v>1</v>
      </c>
      <c r="G55" s="23" t="s">
        <v>427</v>
      </c>
      <c r="H55" s="23" t="s">
        <v>351</v>
      </c>
      <c r="I55" s="23" t="s">
        <v>377</v>
      </c>
      <c r="J55">
        <v>0</v>
      </c>
      <c r="K55" s="23" t="s">
        <v>189</v>
      </c>
      <c r="L55" t="b">
        <v>0</v>
      </c>
      <c r="M55" t="b">
        <v>0</v>
      </c>
      <c r="N55" t="b">
        <v>0</v>
      </c>
    </row>
    <row r="56" spans="1:14" x14ac:dyDescent="0.35">
      <c r="A56" s="23" t="s">
        <v>398</v>
      </c>
      <c r="B56" t="s">
        <v>411</v>
      </c>
      <c r="C56" t="s">
        <v>388</v>
      </c>
      <c r="D56">
        <v>33.809154638834293</v>
      </c>
      <c r="E56" s="24">
        <v>46136.76829861111</v>
      </c>
      <c r="F56" t="b">
        <v>1</v>
      </c>
      <c r="G56" s="23" t="s">
        <v>428</v>
      </c>
      <c r="H56" s="23" t="s">
        <v>351</v>
      </c>
      <c r="I56" s="23" t="s">
        <v>377</v>
      </c>
      <c r="J56">
        <v>0</v>
      </c>
      <c r="K56" s="23" t="s">
        <v>189</v>
      </c>
      <c r="L56" t="b">
        <v>0</v>
      </c>
      <c r="M56" t="b">
        <v>0</v>
      </c>
      <c r="N56" t="b">
        <v>0</v>
      </c>
    </row>
    <row r="57" spans="1:14" x14ac:dyDescent="0.35">
      <c r="A57" s="23" t="s">
        <v>398</v>
      </c>
      <c r="B57" t="s">
        <v>407</v>
      </c>
      <c r="C57" t="s">
        <v>388</v>
      </c>
      <c r="D57">
        <v>0.57773628183261783</v>
      </c>
      <c r="E57" s="24">
        <v>46136.768310185187</v>
      </c>
      <c r="F57" t="b">
        <v>1</v>
      </c>
      <c r="G57" s="23" t="s">
        <v>429</v>
      </c>
      <c r="H57" s="23" t="s">
        <v>351</v>
      </c>
      <c r="I57" s="23" t="s">
        <v>377</v>
      </c>
      <c r="J57">
        <v>0</v>
      </c>
      <c r="K57" s="23" t="s">
        <v>189</v>
      </c>
      <c r="L57" t="b">
        <v>0</v>
      </c>
      <c r="M57" t="b">
        <v>0</v>
      </c>
      <c r="N57" t="b">
        <v>0</v>
      </c>
    </row>
    <row r="58" spans="1:14" x14ac:dyDescent="0.35">
      <c r="A58" s="23" t="s">
        <v>398</v>
      </c>
      <c r="B58" t="s">
        <v>406</v>
      </c>
      <c r="C58" t="s">
        <v>388</v>
      </c>
      <c r="D58">
        <v>93.06864615384616</v>
      </c>
      <c r="E58" s="24">
        <v>46136.768310185187</v>
      </c>
      <c r="F58" t="b">
        <v>1</v>
      </c>
      <c r="G58" s="23" t="s">
        <v>430</v>
      </c>
      <c r="H58" s="23" t="s">
        <v>351</v>
      </c>
      <c r="I58" s="23" t="s">
        <v>377</v>
      </c>
      <c r="J58">
        <v>0</v>
      </c>
      <c r="K58" s="23" t="s">
        <v>189</v>
      </c>
      <c r="L58" t="b">
        <v>0</v>
      </c>
      <c r="M58" t="b">
        <v>0</v>
      </c>
      <c r="N58" t="b">
        <v>0</v>
      </c>
    </row>
    <row r="59" spans="1:14" x14ac:dyDescent="0.35">
      <c r="A59" s="23" t="s">
        <v>398</v>
      </c>
      <c r="B59" t="s">
        <v>410</v>
      </c>
      <c r="C59" t="s">
        <v>388</v>
      </c>
      <c r="D59">
        <v>55.216191585426863</v>
      </c>
      <c r="E59" s="24">
        <v>46136.768368055556</v>
      </c>
      <c r="F59" t="b">
        <v>1</v>
      </c>
      <c r="G59" s="23" t="s">
        <v>288</v>
      </c>
      <c r="H59" s="23" t="s">
        <v>351</v>
      </c>
      <c r="I59" s="23" t="s">
        <v>377</v>
      </c>
      <c r="J59">
        <v>0</v>
      </c>
      <c r="K59" s="23" t="s">
        <v>189</v>
      </c>
      <c r="L59" t="b">
        <v>0</v>
      </c>
      <c r="M59" t="b">
        <v>0</v>
      </c>
      <c r="N59" t="b">
        <v>0</v>
      </c>
    </row>
    <row r="60" spans="1:14" x14ac:dyDescent="0.35">
      <c r="A60" s="23" t="s">
        <v>371</v>
      </c>
      <c r="B60" t="s">
        <v>409</v>
      </c>
      <c r="C60" t="s">
        <v>394</v>
      </c>
      <c r="D60">
        <v>120.21245566186201</v>
      </c>
      <c r="E60" s="24">
        <v>46136.770671296297</v>
      </c>
      <c r="F60" t="b">
        <v>1</v>
      </c>
      <c r="G60" s="23" t="s">
        <v>396</v>
      </c>
      <c r="H60" s="23" t="s">
        <v>376</v>
      </c>
      <c r="I60" s="23" t="s">
        <v>392</v>
      </c>
      <c r="J60">
        <v>0</v>
      </c>
      <c r="K60" s="23" t="s">
        <v>189</v>
      </c>
      <c r="L60" t="b">
        <v>0</v>
      </c>
      <c r="M60" t="b">
        <v>0</v>
      </c>
      <c r="N60" t="b">
        <v>0</v>
      </c>
    </row>
    <row r="61" spans="1:14" x14ac:dyDescent="0.35">
      <c r="A61" s="23" t="s">
        <v>371</v>
      </c>
      <c r="B61" t="s">
        <v>411</v>
      </c>
      <c r="C61" t="s">
        <v>393</v>
      </c>
      <c r="D61">
        <v>43.611058577426</v>
      </c>
      <c r="E61" s="24">
        <v>46136.770949074074</v>
      </c>
      <c r="F61" t="b">
        <v>1</v>
      </c>
      <c r="G61" s="23" t="s">
        <v>432</v>
      </c>
      <c r="H61" s="23" t="s">
        <v>376</v>
      </c>
      <c r="I61" s="23" t="s">
        <v>337</v>
      </c>
      <c r="J61">
        <v>0</v>
      </c>
      <c r="K61" s="23" t="s">
        <v>189</v>
      </c>
      <c r="L61" t="b">
        <v>0</v>
      </c>
      <c r="M61" t="b">
        <v>0</v>
      </c>
      <c r="N61" t="b">
        <v>0</v>
      </c>
    </row>
    <row r="62" spans="1:14" x14ac:dyDescent="0.35">
      <c r="A62" s="23" t="s">
        <v>371</v>
      </c>
      <c r="B62" t="s">
        <v>415</v>
      </c>
      <c r="C62" t="s">
        <v>394</v>
      </c>
      <c r="D62">
        <v>50.967979582518161</v>
      </c>
      <c r="E62" s="24">
        <v>46136.770613425928</v>
      </c>
      <c r="F62" t="b">
        <v>1</v>
      </c>
      <c r="G62" s="23" t="s">
        <v>395</v>
      </c>
      <c r="H62" s="23" t="s">
        <v>376</v>
      </c>
      <c r="I62" s="23" t="s">
        <v>392</v>
      </c>
      <c r="J62">
        <v>0</v>
      </c>
      <c r="K62" s="23" t="s">
        <v>189</v>
      </c>
      <c r="L62" t="b">
        <v>0</v>
      </c>
      <c r="M62" t="b">
        <v>0</v>
      </c>
      <c r="N62" t="b">
        <v>0</v>
      </c>
    </row>
    <row r="63" spans="1:14" x14ac:dyDescent="0.35">
      <c r="A63" s="23" t="s">
        <v>371</v>
      </c>
      <c r="B63" t="s">
        <v>410</v>
      </c>
      <c r="C63" t="s">
        <v>394</v>
      </c>
      <c r="D63">
        <v>68.336249781639438</v>
      </c>
      <c r="E63" s="24">
        <v>46136.771006944444</v>
      </c>
      <c r="F63" t="b">
        <v>1</v>
      </c>
      <c r="G63" s="23" t="s">
        <v>397</v>
      </c>
      <c r="H63" s="23" t="s">
        <v>376</v>
      </c>
      <c r="I63" s="23" t="s">
        <v>392</v>
      </c>
      <c r="J63">
        <v>0</v>
      </c>
      <c r="K63" s="23" t="s">
        <v>189</v>
      </c>
      <c r="L63" t="b">
        <v>0</v>
      </c>
      <c r="M63" t="b">
        <v>0</v>
      </c>
      <c r="N63" t="b">
        <v>0</v>
      </c>
    </row>
    <row r="64" spans="1:14" x14ac:dyDescent="0.35">
      <c r="A64" s="23" t="s">
        <v>371</v>
      </c>
      <c r="B64" t="s">
        <v>412</v>
      </c>
      <c r="C64" t="s">
        <v>394</v>
      </c>
      <c r="D64">
        <v>77.833862631324294</v>
      </c>
      <c r="E64" s="24">
        <v>46136.770833333336</v>
      </c>
      <c r="F64" t="b">
        <v>1</v>
      </c>
      <c r="G64" s="23" t="s">
        <v>403</v>
      </c>
      <c r="H64" s="23" t="s">
        <v>376</v>
      </c>
      <c r="I64" s="23" t="s">
        <v>392</v>
      </c>
      <c r="J64">
        <v>0</v>
      </c>
      <c r="K64" s="23" t="s">
        <v>189</v>
      </c>
      <c r="L64" t="b">
        <v>0</v>
      </c>
      <c r="M64" t="b">
        <v>0</v>
      </c>
      <c r="N64" t="b">
        <v>0</v>
      </c>
    </row>
    <row r="65" spans="1:14" x14ac:dyDescent="0.35">
      <c r="A65" s="23" t="s">
        <v>371</v>
      </c>
      <c r="B65" t="s">
        <v>408</v>
      </c>
      <c r="C65" t="s">
        <v>394</v>
      </c>
      <c r="D65">
        <v>30.054561207357068</v>
      </c>
      <c r="E65" s="24">
        <v>46136.770891203705</v>
      </c>
      <c r="F65" t="b">
        <v>1</v>
      </c>
      <c r="G65" s="23" t="s">
        <v>404</v>
      </c>
      <c r="H65" s="23" t="s">
        <v>376</v>
      </c>
      <c r="I65" s="23" t="s">
        <v>392</v>
      </c>
      <c r="J65">
        <v>0</v>
      </c>
      <c r="K65" s="23" t="s">
        <v>189</v>
      </c>
      <c r="L65" t="b">
        <v>0</v>
      </c>
      <c r="M65" t="b">
        <v>0</v>
      </c>
      <c r="N65" t="b">
        <v>0</v>
      </c>
    </row>
    <row r="66" spans="1:14" x14ac:dyDescent="0.35">
      <c r="A66" s="23" t="s">
        <v>371</v>
      </c>
      <c r="B66" t="s">
        <v>414</v>
      </c>
      <c r="C66" t="s">
        <v>394</v>
      </c>
      <c r="D66">
        <v>58.553707089085371</v>
      </c>
      <c r="E66" s="24">
        <v>46136.770729166667</v>
      </c>
      <c r="F66" t="b">
        <v>1</v>
      </c>
      <c r="G66" s="23" t="s">
        <v>405</v>
      </c>
      <c r="H66" s="23" t="s">
        <v>376</v>
      </c>
      <c r="I66" s="23" t="s">
        <v>392</v>
      </c>
      <c r="J66">
        <v>0</v>
      </c>
      <c r="K66" s="23" t="s">
        <v>189</v>
      </c>
      <c r="L66" t="b">
        <v>0</v>
      </c>
      <c r="M66" t="b">
        <v>0</v>
      </c>
      <c r="N66" t="b">
        <v>0</v>
      </c>
    </row>
    <row r="67" spans="1:14" x14ac:dyDescent="0.35">
      <c r="A67" s="23" t="s">
        <v>371</v>
      </c>
      <c r="B67" t="s">
        <v>413</v>
      </c>
      <c r="C67" t="s">
        <v>394</v>
      </c>
      <c r="D67">
        <v>65.579758001123139</v>
      </c>
      <c r="E67" s="24">
        <v>46136.778182870374</v>
      </c>
      <c r="F67" t="b">
        <v>1</v>
      </c>
      <c r="G67" s="23" t="s">
        <v>416</v>
      </c>
      <c r="H67" s="23" t="s">
        <v>376</v>
      </c>
      <c r="I67" s="23" t="s">
        <v>392</v>
      </c>
      <c r="J67">
        <v>0</v>
      </c>
      <c r="K67" s="23" t="s">
        <v>189</v>
      </c>
      <c r="L67" t="b">
        <v>0</v>
      </c>
      <c r="M67" t="b">
        <v>0</v>
      </c>
      <c r="N67" t="b">
        <v>0</v>
      </c>
    </row>
    <row r="68" spans="1:14" x14ac:dyDescent="0.35">
      <c r="A68" s="23" t="s">
        <v>371</v>
      </c>
      <c r="B68" t="s">
        <v>431</v>
      </c>
      <c r="C68" t="s">
        <v>393</v>
      </c>
      <c r="D68">
        <v>0.20789577611610899</v>
      </c>
      <c r="E68" s="24">
        <v>46139.584537037037</v>
      </c>
      <c r="F68" t="b">
        <v>1</v>
      </c>
      <c r="G68" s="23" t="s">
        <v>417</v>
      </c>
      <c r="H68" s="23" t="s">
        <v>376</v>
      </c>
      <c r="I68" s="23" t="s">
        <v>337</v>
      </c>
      <c r="J68">
        <v>0</v>
      </c>
      <c r="K68" s="23" t="s">
        <v>189</v>
      </c>
      <c r="L68" t="b">
        <v>0</v>
      </c>
      <c r="M68" t="b">
        <v>0</v>
      </c>
      <c r="N68" t="b">
        <v>0</v>
      </c>
    </row>
    <row r="69" spans="1:14" x14ac:dyDescent="0.35">
      <c r="A69" s="23" t="s">
        <v>371</v>
      </c>
      <c r="B69" t="s">
        <v>423</v>
      </c>
      <c r="C69" t="s">
        <v>393</v>
      </c>
      <c r="D69">
        <v>330</v>
      </c>
      <c r="E69" s="24">
        <v>46139.584548611114</v>
      </c>
      <c r="F69" t="b">
        <v>1</v>
      </c>
      <c r="G69" s="23" t="s">
        <v>274</v>
      </c>
      <c r="H69" s="23" t="s">
        <v>376</v>
      </c>
      <c r="I69" s="23" t="s">
        <v>337</v>
      </c>
      <c r="J69">
        <v>0</v>
      </c>
      <c r="K69" s="23" t="s">
        <v>189</v>
      </c>
      <c r="L69" t="b">
        <v>0</v>
      </c>
      <c r="M69" t="b">
        <v>0</v>
      </c>
      <c r="N69" t="b">
        <v>0</v>
      </c>
    </row>
    <row r="70" spans="1:14" x14ac:dyDescent="0.35">
      <c r="A70" s="23" t="s">
        <v>371</v>
      </c>
      <c r="B70" t="s">
        <v>420</v>
      </c>
      <c r="C70" t="s">
        <v>393</v>
      </c>
      <c r="D70">
        <v>85</v>
      </c>
      <c r="E70" s="24">
        <v>46139.584548611114</v>
      </c>
      <c r="F70" t="b">
        <v>1</v>
      </c>
      <c r="G70" s="23" t="s">
        <v>275</v>
      </c>
      <c r="H70" s="23" t="s">
        <v>376</v>
      </c>
      <c r="I70" s="23" t="s">
        <v>337</v>
      </c>
      <c r="J70">
        <v>0</v>
      </c>
      <c r="K70" s="23" t="s">
        <v>189</v>
      </c>
      <c r="L70" t="b">
        <v>0</v>
      </c>
      <c r="M70" t="b">
        <v>0</v>
      </c>
      <c r="N70" t="b">
        <v>0</v>
      </c>
    </row>
    <row r="71" spans="1:14" x14ac:dyDescent="0.35">
      <c r="A71" s="23" t="s">
        <v>371</v>
      </c>
      <c r="B71" t="s">
        <v>421</v>
      </c>
      <c r="C71" t="s">
        <v>393</v>
      </c>
      <c r="D71">
        <v>359</v>
      </c>
      <c r="E71" s="24">
        <v>46139.584548611114</v>
      </c>
      <c r="F71" t="b">
        <v>1</v>
      </c>
      <c r="G71" s="23" t="s">
        <v>276</v>
      </c>
      <c r="H71" s="23" t="s">
        <v>376</v>
      </c>
      <c r="I71" s="23" t="s">
        <v>337</v>
      </c>
      <c r="J71">
        <v>0</v>
      </c>
      <c r="K71" s="23" t="s">
        <v>189</v>
      </c>
      <c r="L71" t="b">
        <v>0</v>
      </c>
      <c r="M71" t="b">
        <v>0</v>
      </c>
      <c r="N71" t="b">
        <v>0</v>
      </c>
    </row>
    <row r="72" spans="1:14" x14ac:dyDescent="0.35">
      <c r="A72" s="23" t="s">
        <v>371</v>
      </c>
      <c r="B72" t="s">
        <v>422</v>
      </c>
      <c r="C72" t="s">
        <v>393</v>
      </c>
      <c r="D72">
        <v>156</v>
      </c>
      <c r="E72" s="24">
        <v>46139.584548611114</v>
      </c>
      <c r="F72" t="b">
        <v>1</v>
      </c>
      <c r="G72" s="23" t="s">
        <v>273</v>
      </c>
      <c r="H72" s="23" t="s">
        <v>376</v>
      </c>
      <c r="I72" s="23" t="s">
        <v>337</v>
      </c>
      <c r="J72">
        <v>0</v>
      </c>
      <c r="K72" s="23" t="s">
        <v>189</v>
      </c>
      <c r="L72" t="b">
        <v>0</v>
      </c>
      <c r="M72" t="b">
        <v>0</v>
      </c>
      <c r="N72" t="b">
        <v>0</v>
      </c>
    </row>
    <row r="73" spans="1:14" x14ac:dyDescent="0.35">
      <c r="A73" s="23" t="s">
        <v>371</v>
      </c>
      <c r="B73" t="s">
        <v>425</v>
      </c>
      <c r="C73" t="s">
        <v>393</v>
      </c>
      <c r="D73">
        <v>35</v>
      </c>
      <c r="E73" s="24">
        <v>46139.584560185183</v>
      </c>
      <c r="F73" t="b">
        <v>1</v>
      </c>
      <c r="G73" s="23" t="s">
        <v>313</v>
      </c>
      <c r="H73" s="23" t="s">
        <v>376</v>
      </c>
      <c r="I73" s="23" t="s">
        <v>337</v>
      </c>
      <c r="J73">
        <v>0</v>
      </c>
      <c r="K73" s="23" t="s">
        <v>189</v>
      </c>
      <c r="L73" t="b">
        <v>0</v>
      </c>
      <c r="M73" t="b">
        <v>0</v>
      </c>
      <c r="N73" t="b">
        <v>0</v>
      </c>
    </row>
    <row r="74" spans="1:14" x14ac:dyDescent="0.35">
      <c r="A74" s="23" t="s">
        <v>371</v>
      </c>
      <c r="B74" t="s">
        <v>424</v>
      </c>
      <c r="C74" t="s">
        <v>393</v>
      </c>
      <c r="D74">
        <v>35</v>
      </c>
      <c r="E74" s="24">
        <v>46139.584560185183</v>
      </c>
      <c r="F74" t="b">
        <v>1</v>
      </c>
      <c r="G74" s="23" t="s">
        <v>314</v>
      </c>
      <c r="H74" s="23" t="s">
        <v>376</v>
      </c>
      <c r="I74" s="23" t="s">
        <v>337</v>
      </c>
      <c r="J74">
        <v>0</v>
      </c>
      <c r="K74" s="23" t="s">
        <v>189</v>
      </c>
      <c r="L74" t="b">
        <v>0</v>
      </c>
      <c r="M74" t="b">
        <v>0</v>
      </c>
      <c r="N74" t="b">
        <v>0</v>
      </c>
    </row>
    <row r="75" spans="1:14" x14ac:dyDescent="0.35">
      <c r="A75" s="23" t="s">
        <v>371</v>
      </c>
      <c r="B75" t="s">
        <v>419</v>
      </c>
      <c r="C75" t="s">
        <v>393</v>
      </c>
      <c r="D75">
        <v>0.3</v>
      </c>
      <c r="E75" s="24">
        <v>46139.584560185183</v>
      </c>
      <c r="F75" t="b">
        <v>1</v>
      </c>
      <c r="G75" s="23" t="s">
        <v>418</v>
      </c>
      <c r="H75" s="23" t="s">
        <v>376</v>
      </c>
      <c r="I75" s="23" t="s">
        <v>337</v>
      </c>
      <c r="J75">
        <v>0</v>
      </c>
      <c r="K75" s="23" t="s">
        <v>189</v>
      </c>
      <c r="L75" t="b">
        <v>0</v>
      </c>
      <c r="M75" t="b">
        <v>0</v>
      </c>
      <c r="N75" t="b">
        <v>0</v>
      </c>
    </row>
    <row r="76" spans="1:14" x14ac:dyDescent="0.35">
      <c r="A76" s="23" t="s">
        <v>371</v>
      </c>
      <c r="B76" t="s">
        <v>406</v>
      </c>
      <c r="C76" t="s">
        <v>393</v>
      </c>
      <c r="D76">
        <v>0.69676277490104199</v>
      </c>
      <c r="E76" s="24">
        <v>46139.584652777776</v>
      </c>
      <c r="F76" t="b">
        <v>1</v>
      </c>
      <c r="G76" s="23" t="s">
        <v>374</v>
      </c>
      <c r="H76" s="23" t="s">
        <v>376</v>
      </c>
      <c r="I76" s="23" t="s">
        <v>337</v>
      </c>
      <c r="J76">
        <v>0</v>
      </c>
      <c r="K76" s="23" t="s">
        <v>189</v>
      </c>
      <c r="L76" t="b">
        <v>0</v>
      </c>
      <c r="M76" t="b">
        <v>0</v>
      </c>
      <c r="N76" t="b">
        <v>0</v>
      </c>
    </row>
    <row r="77" spans="1:14" x14ac:dyDescent="0.35">
      <c r="A77" s="23" t="s">
        <v>371</v>
      </c>
      <c r="B77" t="s">
        <v>399</v>
      </c>
      <c r="C77" t="s">
        <v>393</v>
      </c>
      <c r="D77">
        <v>80.896181538461505</v>
      </c>
      <c r="E77" s="24">
        <v>46139.584652777776</v>
      </c>
      <c r="F77" t="b">
        <v>1</v>
      </c>
      <c r="G77" s="23" t="s">
        <v>433</v>
      </c>
      <c r="H77" s="23" t="s">
        <v>376</v>
      </c>
      <c r="I77" s="23" t="s">
        <v>337</v>
      </c>
      <c r="J77">
        <v>0</v>
      </c>
      <c r="K77" s="23" t="s">
        <v>189</v>
      </c>
      <c r="L77" t="b">
        <v>0</v>
      </c>
      <c r="M77" t="b">
        <v>0</v>
      </c>
      <c r="N77" t="b">
        <v>0</v>
      </c>
    </row>
    <row r="78" spans="1:14" x14ac:dyDescent="0.35">
      <c r="A78" s="23" t="s">
        <v>371</v>
      </c>
      <c r="B78" t="s">
        <v>407</v>
      </c>
      <c r="C78" t="s">
        <v>393</v>
      </c>
      <c r="D78">
        <v>68.274786212460796</v>
      </c>
      <c r="E78" s="24">
        <v>46139.584652777776</v>
      </c>
      <c r="F78" t="b">
        <v>1</v>
      </c>
      <c r="G78" s="23" t="s">
        <v>373</v>
      </c>
      <c r="H78" s="23" t="s">
        <v>376</v>
      </c>
      <c r="I78" s="23" t="s">
        <v>337</v>
      </c>
      <c r="J78">
        <v>0</v>
      </c>
      <c r="K78" s="23" t="s">
        <v>189</v>
      </c>
      <c r="L78" t="b">
        <v>0</v>
      </c>
      <c r="M78" t="b">
        <v>0</v>
      </c>
      <c r="N78" t="b">
        <v>0</v>
      </c>
    </row>
    <row r="79" spans="1:14" x14ac:dyDescent="0.35">
      <c r="A79" s="23" t="s">
        <v>235</v>
      </c>
      <c r="B79" t="s">
        <v>256</v>
      </c>
      <c r="D79" t="s">
        <v>116</v>
      </c>
      <c r="E79" s="27">
        <v>0</v>
      </c>
      <c r="F79" t="b">
        <v>0</v>
      </c>
      <c r="G79" s="23"/>
      <c r="H79" s="23"/>
      <c r="I79" s="23"/>
      <c r="K79" s="23"/>
    </row>
    <row r="80" spans="1:14" x14ac:dyDescent="0.35">
      <c r="A80" s="23" t="s">
        <v>235</v>
      </c>
      <c r="B80" t="s">
        <v>168</v>
      </c>
      <c r="D80" t="s">
        <v>116</v>
      </c>
      <c r="E80" s="27">
        <v>0</v>
      </c>
      <c r="F80" t="b">
        <v>0</v>
      </c>
      <c r="G80" s="23"/>
      <c r="H80" s="23"/>
      <c r="I80" s="23"/>
      <c r="K80" s="23"/>
    </row>
    <row r="81" spans="1:11" x14ac:dyDescent="0.35">
      <c r="A81" s="23" t="s">
        <v>235</v>
      </c>
      <c r="B81" t="s">
        <v>173</v>
      </c>
      <c r="D81" t="s">
        <v>116</v>
      </c>
      <c r="E81" s="27">
        <v>0</v>
      </c>
      <c r="F81" t="b">
        <v>0</v>
      </c>
      <c r="G81" s="23"/>
      <c r="H81" s="23"/>
      <c r="I81" s="23"/>
      <c r="K81" s="23"/>
    </row>
    <row r="82" spans="1:11" x14ac:dyDescent="0.35">
      <c r="A82" s="23" t="s">
        <v>235</v>
      </c>
      <c r="B82" t="s">
        <v>263</v>
      </c>
      <c r="D82" t="s">
        <v>116</v>
      </c>
      <c r="E82" s="27">
        <v>0</v>
      </c>
      <c r="F82" t="b">
        <v>0</v>
      </c>
      <c r="G82" s="23"/>
      <c r="H82" s="23"/>
      <c r="I82" s="23"/>
      <c r="K82" s="23"/>
    </row>
    <row r="83" spans="1:11" x14ac:dyDescent="0.35">
      <c r="A83" s="23" t="s">
        <v>235</v>
      </c>
      <c r="B83" t="s">
        <v>183</v>
      </c>
      <c r="D83" t="s">
        <v>116</v>
      </c>
      <c r="E83" s="27">
        <v>0</v>
      </c>
      <c r="F83" t="b">
        <v>0</v>
      </c>
      <c r="G83" s="23"/>
      <c r="H83" s="23"/>
      <c r="I83" s="23"/>
      <c r="K83" s="23"/>
    </row>
    <row r="84" spans="1:11" x14ac:dyDescent="0.35">
      <c r="A84" s="23" t="s">
        <v>235</v>
      </c>
      <c r="B84" t="s">
        <v>267</v>
      </c>
      <c r="D84" t="s">
        <v>116</v>
      </c>
      <c r="E84" s="27">
        <v>0</v>
      </c>
      <c r="F84" t="b">
        <v>0</v>
      </c>
      <c r="G84" s="23"/>
      <c r="H84" s="23"/>
      <c r="I84" s="23"/>
      <c r="K84" s="23"/>
    </row>
    <row r="85" spans="1:11" x14ac:dyDescent="0.35">
      <c r="A85" s="23" t="s">
        <v>235</v>
      </c>
      <c r="B85" t="s">
        <v>167</v>
      </c>
      <c r="D85" t="s">
        <v>116</v>
      </c>
      <c r="E85" s="27">
        <v>0</v>
      </c>
      <c r="F85" t="b">
        <v>0</v>
      </c>
      <c r="G85" s="23"/>
      <c r="H85" s="23"/>
      <c r="I85" s="23"/>
      <c r="K85" s="23"/>
    </row>
    <row r="86" spans="1:11" x14ac:dyDescent="0.35">
      <c r="A86" s="23" t="s">
        <v>235</v>
      </c>
      <c r="B86" t="s">
        <v>174</v>
      </c>
      <c r="D86" t="s">
        <v>116</v>
      </c>
      <c r="E86" s="27">
        <v>0</v>
      </c>
      <c r="F86" t="b">
        <v>0</v>
      </c>
      <c r="G86" s="23"/>
      <c r="H86" s="23"/>
      <c r="I86" s="23"/>
      <c r="K86" s="23"/>
    </row>
    <row r="87" spans="1:11" x14ac:dyDescent="0.35">
      <c r="A87" s="23" t="s">
        <v>235</v>
      </c>
      <c r="B87" t="s">
        <v>175</v>
      </c>
      <c r="D87" t="s">
        <v>116</v>
      </c>
      <c r="E87" s="27">
        <v>0</v>
      </c>
      <c r="F87" t="b">
        <v>0</v>
      </c>
      <c r="G87" s="23"/>
      <c r="H87" s="23"/>
      <c r="I87" s="23"/>
      <c r="K87" s="23"/>
    </row>
    <row r="88" spans="1:11" x14ac:dyDescent="0.35">
      <c r="A88" s="23" t="s">
        <v>235</v>
      </c>
      <c r="B88" t="s">
        <v>184</v>
      </c>
      <c r="D88" t="s">
        <v>116</v>
      </c>
      <c r="E88" s="27">
        <v>0</v>
      </c>
      <c r="F88" t="b">
        <v>0</v>
      </c>
      <c r="G88" s="23"/>
      <c r="H88" s="23"/>
      <c r="I88" s="23"/>
      <c r="K88" s="23"/>
    </row>
    <row r="89" spans="1:11" x14ac:dyDescent="0.35">
      <c r="A89" s="23" t="s">
        <v>235</v>
      </c>
      <c r="B89" t="s">
        <v>254</v>
      </c>
      <c r="D89" t="s">
        <v>116</v>
      </c>
      <c r="E89" s="27">
        <v>0</v>
      </c>
      <c r="F89" t="b">
        <v>0</v>
      </c>
      <c r="G89" s="23"/>
      <c r="H89" s="23"/>
      <c r="I89" s="23"/>
      <c r="K89" s="23"/>
    </row>
    <row r="90" spans="1:11" x14ac:dyDescent="0.35">
      <c r="A90" s="23" t="s">
        <v>235</v>
      </c>
      <c r="B90" t="s">
        <v>248</v>
      </c>
      <c r="D90" t="s">
        <v>116</v>
      </c>
      <c r="E90" s="27">
        <v>0</v>
      </c>
      <c r="F90" t="b">
        <v>0</v>
      </c>
      <c r="G90" s="23"/>
      <c r="H90" s="23"/>
      <c r="I90" s="23"/>
      <c r="K90" s="23"/>
    </row>
    <row r="91" spans="1:11" x14ac:dyDescent="0.35">
      <c r="A91" s="23" t="s">
        <v>235</v>
      </c>
      <c r="B91" t="s">
        <v>236</v>
      </c>
      <c r="D91" t="s">
        <v>116</v>
      </c>
      <c r="E91" s="27">
        <v>0</v>
      </c>
      <c r="F91" t="b">
        <v>0</v>
      </c>
      <c r="G91" s="23"/>
      <c r="H91" s="23"/>
      <c r="I91" s="23"/>
      <c r="K91" s="23"/>
    </row>
    <row r="92" spans="1:11" x14ac:dyDescent="0.35">
      <c r="A92" s="23" t="s">
        <v>235</v>
      </c>
      <c r="B92" t="s">
        <v>180</v>
      </c>
      <c r="D92" t="s">
        <v>116</v>
      </c>
      <c r="E92" s="27">
        <v>0</v>
      </c>
      <c r="F92" t="b">
        <v>0</v>
      </c>
      <c r="G92" s="23"/>
      <c r="H92" s="23"/>
      <c r="I92" s="23"/>
      <c r="K92" s="23"/>
    </row>
    <row r="93" spans="1:11" x14ac:dyDescent="0.35">
      <c r="A93" s="23" t="s">
        <v>235</v>
      </c>
      <c r="B93" t="s">
        <v>179</v>
      </c>
      <c r="D93" t="s">
        <v>116</v>
      </c>
      <c r="E93" s="27">
        <v>0</v>
      </c>
      <c r="F93" t="b">
        <v>0</v>
      </c>
      <c r="G93" s="23"/>
      <c r="H93" s="23"/>
      <c r="I93" s="23"/>
      <c r="K93" s="23"/>
    </row>
    <row r="94" spans="1:11" x14ac:dyDescent="0.35">
      <c r="A94" s="23" t="s">
        <v>235</v>
      </c>
      <c r="B94" t="s">
        <v>253</v>
      </c>
      <c r="D94" t="s">
        <v>116</v>
      </c>
      <c r="E94" s="27">
        <v>0</v>
      </c>
      <c r="F94" t="b">
        <v>0</v>
      </c>
      <c r="G94" s="23"/>
      <c r="H94" s="23"/>
      <c r="I94" s="23"/>
      <c r="K94" s="23"/>
    </row>
    <row r="95" spans="1:11" x14ac:dyDescent="0.35">
      <c r="A95" s="23" t="s">
        <v>235</v>
      </c>
      <c r="B95" t="s">
        <v>172</v>
      </c>
      <c r="D95" t="s">
        <v>116</v>
      </c>
      <c r="E95" s="27">
        <v>0</v>
      </c>
      <c r="F95" t="b">
        <v>0</v>
      </c>
      <c r="G95" s="23"/>
      <c r="H95" s="23"/>
      <c r="I95" s="23"/>
      <c r="K95" s="23"/>
    </row>
    <row r="96" spans="1:11" x14ac:dyDescent="0.35">
      <c r="A96" s="23" t="s">
        <v>235</v>
      </c>
      <c r="B96" t="s">
        <v>185</v>
      </c>
      <c r="D96" t="s">
        <v>116</v>
      </c>
      <c r="E96" s="27">
        <v>0</v>
      </c>
      <c r="F96" t="b">
        <v>0</v>
      </c>
      <c r="G96" s="23"/>
      <c r="H96" s="23"/>
      <c r="I96" s="23"/>
      <c r="K96" s="23"/>
    </row>
    <row r="97" spans="1:11" x14ac:dyDescent="0.35">
      <c r="A97" s="23" t="s">
        <v>235</v>
      </c>
      <c r="B97" t="s">
        <v>169</v>
      </c>
      <c r="D97" t="s">
        <v>116</v>
      </c>
      <c r="E97" s="27">
        <v>0</v>
      </c>
      <c r="F97" t="b">
        <v>0</v>
      </c>
      <c r="G97" s="23"/>
      <c r="H97" s="23"/>
      <c r="I97" s="23"/>
      <c r="K97" s="23"/>
    </row>
    <row r="98" spans="1:11" x14ac:dyDescent="0.35">
      <c r="A98" s="23" t="s">
        <v>235</v>
      </c>
      <c r="B98" t="s">
        <v>201</v>
      </c>
      <c r="D98" t="s">
        <v>116</v>
      </c>
      <c r="E98" s="27">
        <v>0</v>
      </c>
      <c r="F98" t="b">
        <v>0</v>
      </c>
      <c r="G98" s="23"/>
      <c r="H98" s="23"/>
      <c r="I98" s="23"/>
      <c r="K98" s="23"/>
    </row>
    <row r="99" spans="1:11" x14ac:dyDescent="0.35">
      <c r="A99" s="23" t="s">
        <v>235</v>
      </c>
      <c r="B99" t="s">
        <v>232</v>
      </c>
      <c r="D99" t="s">
        <v>116</v>
      </c>
      <c r="E99" s="27">
        <v>0</v>
      </c>
      <c r="F99" t="b">
        <v>0</v>
      </c>
      <c r="G99" s="23"/>
      <c r="H99" s="23"/>
      <c r="I99" s="23"/>
      <c r="K99" s="23"/>
    </row>
    <row r="100" spans="1:11" x14ac:dyDescent="0.35">
      <c r="A100" s="23" t="s">
        <v>235</v>
      </c>
      <c r="B100" t="s">
        <v>252</v>
      </c>
      <c r="D100" t="s">
        <v>116</v>
      </c>
      <c r="E100" s="27">
        <v>0</v>
      </c>
      <c r="F100" t="b">
        <v>0</v>
      </c>
      <c r="G100" s="23"/>
      <c r="H100" s="23"/>
      <c r="I100" s="23"/>
      <c r="K100" s="23"/>
    </row>
    <row r="101" spans="1:11" x14ac:dyDescent="0.35">
      <c r="A101" s="23" t="s">
        <v>235</v>
      </c>
      <c r="B101" t="s">
        <v>237</v>
      </c>
      <c r="D101" t="s">
        <v>116</v>
      </c>
      <c r="E101" s="27">
        <v>0</v>
      </c>
      <c r="F101" t="b">
        <v>0</v>
      </c>
      <c r="G101" s="23"/>
      <c r="H101" s="23"/>
      <c r="I101" s="23"/>
      <c r="K101" s="23"/>
    </row>
    <row r="102" spans="1:11" x14ac:dyDescent="0.35">
      <c r="A102" s="23" t="s">
        <v>235</v>
      </c>
      <c r="B102" t="s">
        <v>251</v>
      </c>
      <c r="D102" t="s">
        <v>116</v>
      </c>
      <c r="E102" s="27">
        <v>0</v>
      </c>
      <c r="F102" t="b">
        <v>0</v>
      </c>
      <c r="G102" s="23"/>
      <c r="H102" s="23"/>
      <c r="I102" s="23"/>
      <c r="K102" s="23"/>
    </row>
    <row r="103" spans="1:11" x14ac:dyDescent="0.35">
      <c r="A103" s="23" t="s">
        <v>235</v>
      </c>
      <c r="B103" t="s">
        <v>255</v>
      </c>
      <c r="D103" t="s">
        <v>116</v>
      </c>
      <c r="E103" s="27">
        <v>0</v>
      </c>
      <c r="F103" t="b">
        <v>0</v>
      </c>
      <c r="G103" s="23"/>
      <c r="H103" s="23"/>
      <c r="I103" s="23"/>
      <c r="K103" s="23"/>
    </row>
    <row r="104" spans="1:11" x14ac:dyDescent="0.35">
      <c r="A104" s="23" t="s">
        <v>235</v>
      </c>
      <c r="B104" t="s">
        <v>190</v>
      </c>
      <c r="D104" t="s">
        <v>116</v>
      </c>
      <c r="E104" s="27">
        <v>0</v>
      </c>
      <c r="F104" t="b">
        <v>0</v>
      </c>
      <c r="G104" s="23"/>
      <c r="H104" s="23"/>
      <c r="I104" s="23"/>
      <c r="K104" s="23"/>
    </row>
    <row r="105" spans="1:11" x14ac:dyDescent="0.35">
      <c r="A105" s="23" t="s">
        <v>235</v>
      </c>
      <c r="B105" t="s">
        <v>265</v>
      </c>
      <c r="D105" t="s">
        <v>116</v>
      </c>
      <c r="E105" s="27">
        <v>0</v>
      </c>
      <c r="F105" t="b">
        <v>0</v>
      </c>
      <c r="G105" s="23"/>
      <c r="H105" s="23"/>
      <c r="I105" s="23"/>
      <c r="K105" s="23"/>
    </row>
    <row r="106" spans="1:11" x14ac:dyDescent="0.35">
      <c r="A106" s="23" t="s">
        <v>235</v>
      </c>
      <c r="B106" t="s">
        <v>171</v>
      </c>
      <c r="D106" t="s">
        <v>116</v>
      </c>
      <c r="E106" s="27">
        <v>0</v>
      </c>
      <c r="F106" t="b">
        <v>0</v>
      </c>
      <c r="G106" s="23"/>
      <c r="H106" s="23"/>
      <c r="I106" s="23"/>
      <c r="K106" s="23"/>
    </row>
    <row r="107" spans="1:11" x14ac:dyDescent="0.35">
      <c r="A107" s="23" t="s">
        <v>235</v>
      </c>
      <c r="B107" t="s">
        <v>249</v>
      </c>
      <c r="D107" t="s">
        <v>116</v>
      </c>
      <c r="E107" s="27">
        <v>0</v>
      </c>
      <c r="F107" t="b">
        <v>0</v>
      </c>
      <c r="G107" s="23"/>
      <c r="H107" s="23"/>
      <c r="I107" s="23"/>
      <c r="K107" s="23"/>
    </row>
    <row r="108" spans="1:11" x14ac:dyDescent="0.35">
      <c r="A108" s="23" t="s">
        <v>235</v>
      </c>
      <c r="B108" t="s">
        <v>177</v>
      </c>
      <c r="D108" t="s">
        <v>116</v>
      </c>
      <c r="E108" s="27">
        <v>0</v>
      </c>
      <c r="F108" t="b">
        <v>0</v>
      </c>
      <c r="G108" s="23"/>
      <c r="H108" s="23"/>
      <c r="I108" s="23"/>
      <c r="K108" s="23"/>
    </row>
    <row r="109" spans="1:11" x14ac:dyDescent="0.35">
      <c r="A109" s="23" t="s">
        <v>235</v>
      </c>
      <c r="B109" t="s">
        <v>257</v>
      </c>
      <c r="D109" t="s">
        <v>116</v>
      </c>
      <c r="E109" s="27">
        <v>0</v>
      </c>
      <c r="F109" t="b">
        <v>0</v>
      </c>
      <c r="G109" s="23"/>
      <c r="H109" s="23"/>
      <c r="I109" s="23"/>
      <c r="K109" s="23"/>
    </row>
    <row r="110" spans="1:11" x14ac:dyDescent="0.35">
      <c r="A110" s="23" t="s">
        <v>235</v>
      </c>
      <c r="B110" t="s">
        <v>191</v>
      </c>
      <c r="D110" t="s">
        <v>116</v>
      </c>
      <c r="E110" s="27">
        <v>0</v>
      </c>
      <c r="F110" t="b">
        <v>0</v>
      </c>
      <c r="G110" s="23"/>
      <c r="H110" s="23"/>
      <c r="I110" s="23"/>
      <c r="K110" s="23"/>
    </row>
    <row r="111" spans="1:11" x14ac:dyDescent="0.35">
      <c r="A111" s="23" t="s">
        <v>235</v>
      </c>
      <c r="B111" t="s">
        <v>266</v>
      </c>
      <c r="D111" t="s">
        <v>116</v>
      </c>
      <c r="E111" s="27">
        <v>0</v>
      </c>
      <c r="F111" t="b">
        <v>0</v>
      </c>
      <c r="G111" s="23"/>
      <c r="H111" s="23"/>
      <c r="I111" s="23"/>
      <c r="K111" s="23"/>
    </row>
    <row r="112" spans="1:11" x14ac:dyDescent="0.35">
      <c r="A112" s="23" t="s">
        <v>235</v>
      </c>
      <c r="B112" t="s">
        <v>170</v>
      </c>
      <c r="D112" t="s">
        <v>116</v>
      </c>
      <c r="E112" s="27">
        <v>0</v>
      </c>
      <c r="F112" t="b">
        <v>0</v>
      </c>
      <c r="G112" s="23"/>
      <c r="H112" s="23"/>
      <c r="I112" s="23"/>
      <c r="K112" s="23"/>
    </row>
    <row r="113" spans="1:11" x14ac:dyDescent="0.35">
      <c r="A113" s="23" t="s">
        <v>235</v>
      </c>
      <c r="B113" t="s">
        <v>182</v>
      </c>
      <c r="D113" t="s">
        <v>116</v>
      </c>
      <c r="E113" s="27">
        <v>0</v>
      </c>
      <c r="F113" t="b">
        <v>0</v>
      </c>
      <c r="G113" s="23"/>
      <c r="H113" s="23"/>
      <c r="I113" s="23"/>
      <c r="K113" s="23"/>
    </row>
    <row r="114" spans="1:11" x14ac:dyDescent="0.35">
      <c r="A114" s="23" t="s">
        <v>235</v>
      </c>
      <c r="B114" t="s">
        <v>181</v>
      </c>
      <c r="D114" t="s">
        <v>116</v>
      </c>
      <c r="E114" s="27">
        <v>0</v>
      </c>
      <c r="F114" t="b">
        <v>0</v>
      </c>
      <c r="G114" s="23"/>
      <c r="H114" s="23"/>
      <c r="I114" s="23"/>
      <c r="K114" s="23"/>
    </row>
    <row r="115" spans="1:11" x14ac:dyDescent="0.35">
      <c r="A115" s="23" t="s">
        <v>235</v>
      </c>
      <c r="B115" t="s">
        <v>250</v>
      </c>
      <c r="D115" t="s">
        <v>116</v>
      </c>
      <c r="E115" s="27">
        <v>0</v>
      </c>
      <c r="F115" t="b">
        <v>0</v>
      </c>
      <c r="G115" s="23"/>
      <c r="H115" s="23"/>
      <c r="I115" s="23"/>
      <c r="K115" s="23"/>
    </row>
    <row r="116" spans="1:11" x14ac:dyDescent="0.35">
      <c r="A116" s="23" t="s">
        <v>235</v>
      </c>
      <c r="B116" t="s">
        <v>176</v>
      </c>
      <c r="D116" t="s">
        <v>116</v>
      </c>
      <c r="E116" s="27">
        <v>0</v>
      </c>
      <c r="F116" t="b">
        <v>0</v>
      </c>
      <c r="G116" s="23"/>
      <c r="H116" s="23"/>
      <c r="I116" s="23"/>
      <c r="K116" s="23"/>
    </row>
    <row r="117" spans="1:11" x14ac:dyDescent="0.35">
      <c r="A117" s="23" t="s">
        <v>122</v>
      </c>
      <c r="B117" t="s">
        <v>127</v>
      </c>
      <c r="D117" t="s">
        <v>116</v>
      </c>
      <c r="E117" s="27">
        <v>0</v>
      </c>
      <c r="F117" t="b">
        <v>0</v>
      </c>
      <c r="G117" s="23"/>
      <c r="H117" s="23"/>
      <c r="I117" s="23"/>
      <c r="K117" s="23"/>
    </row>
    <row r="118" spans="1:11" x14ac:dyDescent="0.35">
      <c r="A118" s="23" t="s">
        <v>122</v>
      </c>
      <c r="B118" t="s">
        <v>125</v>
      </c>
      <c r="D118" t="s">
        <v>116</v>
      </c>
      <c r="E118" s="27">
        <v>0</v>
      </c>
      <c r="F118" t="b">
        <v>0</v>
      </c>
    </row>
    <row r="119" spans="1:11" x14ac:dyDescent="0.35">
      <c r="A119" s="23" t="s">
        <v>122</v>
      </c>
      <c r="B119" t="s">
        <v>284</v>
      </c>
      <c r="D119" t="s">
        <v>116</v>
      </c>
      <c r="E119" s="27">
        <v>0</v>
      </c>
      <c r="F119" t="b">
        <v>0</v>
      </c>
    </row>
    <row r="120" spans="1:11" x14ac:dyDescent="0.35">
      <c r="A120" s="23" t="s">
        <v>122</v>
      </c>
      <c r="B120" t="s">
        <v>126</v>
      </c>
      <c r="D120" t="s">
        <v>116</v>
      </c>
      <c r="E120" s="27">
        <v>0</v>
      </c>
      <c r="F120" t="b">
        <v>0</v>
      </c>
    </row>
    <row r="121" spans="1:11" x14ac:dyDescent="0.35">
      <c r="A121" s="23" t="s">
        <v>122</v>
      </c>
      <c r="B121" t="s">
        <v>299</v>
      </c>
      <c r="D121" t="s">
        <v>116</v>
      </c>
      <c r="E121" s="27">
        <v>0</v>
      </c>
      <c r="F121" t="b">
        <v>0</v>
      </c>
    </row>
    <row r="122" spans="1:11" x14ac:dyDescent="0.35">
      <c r="A122" s="23" t="s">
        <v>122</v>
      </c>
      <c r="B122" t="s">
        <v>285</v>
      </c>
      <c r="D122" t="s">
        <v>116</v>
      </c>
      <c r="E122" s="27">
        <v>0</v>
      </c>
      <c r="F122" t="b">
        <v>0</v>
      </c>
    </row>
    <row r="123" spans="1:11" x14ac:dyDescent="0.35">
      <c r="A123" s="23" t="s">
        <v>122</v>
      </c>
      <c r="B123" t="s">
        <v>123</v>
      </c>
      <c r="D123" t="s">
        <v>116</v>
      </c>
      <c r="E123" s="27">
        <v>0</v>
      </c>
      <c r="F123" t="b">
        <v>0</v>
      </c>
    </row>
    <row r="124" spans="1:11" x14ac:dyDescent="0.35">
      <c r="A124" s="23"/>
      <c r="E124" s="27"/>
      <c r="G124" s="23"/>
      <c r="H124" s="23"/>
      <c r="I124" s="23"/>
      <c r="K124" s="23"/>
    </row>
    <row r="125" spans="1:11" x14ac:dyDescent="0.35">
      <c r="A125" s="23"/>
      <c r="E125" s="27"/>
    </row>
    <row r="126" spans="1:11" x14ac:dyDescent="0.35">
      <c r="A126" s="23"/>
      <c r="E126" s="27"/>
    </row>
    <row r="127" spans="1:11" x14ac:dyDescent="0.35">
      <c r="A127" s="23"/>
      <c r="E127" s="27"/>
    </row>
    <row r="128" spans="1:11" x14ac:dyDescent="0.35">
      <c r="A128" s="23"/>
      <c r="E128" s="27"/>
    </row>
    <row r="129" spans="1:5" x14ac:dyDescent="0.35">
      <c r="A129" s="23"/>
      <c r="E129" s="27"/>
    </row>
    <row r="130" spans="1:5" x14ac:dyDescent="0.35">
      <c r="A130" s="23"/>
      <c r="E130" s="27"/>
    </row>
    <row r="131" spans="1:5" x14ac:dyDescent="0.35">
      <c r="A131" s="23"/>
      <c r="E131" s="27"/>
    </row>
    <row r="132" spans="1:5" x14ac:dyDescent="0.35">
      <c r="A132" s="23"/>
      <c r="E132" s="27"/>
    </row>
    <row r="133" spans="1:5" x14ac:dyDescent="0.35">
      <c r="A133" s="23"/>
      <c r="E133" s="27"/>
    </row>
    <row r="134" spans="1:5" x14ac:dyDescent="0.35">
      <c r="A134" s="23"/>
      <c r="E134" s="27"/>
    </row>
    <row r="135" spans="1:5" x14ac:dyDescent="0.35">
      <c r="A135" s="23"/>
      <c r="E135" s="27"/>
    </row>
    <row r="136" spans="1:5" x14ac:dyDescent="0.35">
      <c r="A136" s="23"/>
      <c r="E136" s="27"/>
    </row>
    <row r="137" spans="1:5" x14ac:dyDescent="0.35">
      <c r="A137" s="23"/>
      <c r="E137" s="27"/>
    </row>
    <row r="138" spans="1:5" x14ac:dyDescent="0.35">
      <c r="A138" s="23"/>
      <c r="E138" s="27"/>
    </row>
    <row r="139" spans="1:5" x14ac:dyDescent="0.35">
      <c r="A139" s="23"/>
      <c r="E139" s="27"/>
    </row>
    <row r="140" spans="1:5" x14ac:dyDescent="0.35">
      <c r="A140" s="23"/>
      <c r="E140" s="27"/>
    </row>
    <row r="141" spans="1:5" x14ac:dyDescent="0.35">
      <c r="A141" s="23"/>
      <c r="E141" s="27"/>
    </row>
    <row r="142" spans="1:5" x14ac:dyDescent="0.35">
      <c r="A142" s="23"/>
      <c r="E142" s="27"/>
    </row>
    <row r="143" spans="1:5" x14ac:dyDescent="0.35">
      <c r="A143" s="23"/>
      <c r="E143" s="27"/>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4B0398-5E93-44AD-958D-C9F09E4A0003}">
  <dimension ref="A1:AM173"/>
  <sheetViews>
    <sheetView zoomScaleNormal="100" workbookViewId="0">
      <pane xSplit="1" ySplit="1" topLeftCell="B138" activePane="bottomRight" state="frozen"/>
      <selection pane="topRight" activeCell="B1" sqref="B1"/>
      <selection pane="bottomLeft" activeCell="A2" sqref="A2"/>
      <selection pane="bottomRight" activeCell="K158" sqref="K158:L173"/>
    </sheetView>
  </sheetViews>
  <sheetFormatPr defaultRowHeight="14.5" x14ac:dyDescent="0.35"/>
  <cols>
    <col min="1" max="1" width="13.6328125" customWidth="1"/>
    <col min="38" max="38" width="9.36328125" bestFit="1" customWidth="1"/>
  </cols>
  <sheetData>
    <row r="1" spans="1:39" x14ac:dyDescent="0.35">
      <c r="A1" t="s">
        <v>234</v>
      </c>
      <c r="B1" t="s">
        <v>71</v>
      </c>
      <c r="C1" t="s">
        <v>203</v>
      </c>
      <c r="D1" t="s">
        <v>204</v>
      </c>
      <c r="E1" t="s">
        <v>207</v>
      </c>
      <c r="F1" t="s">
        <v>206</v>
      </c>
      <c r="G1" t="s">
        <v>205</v>
      </c>
      <c r="H1" t="s">
        <v>287</v>
      </c>
      <c r="I1" t="s">
        <v>246</v>
      </c>
      <c r="J1" t="s">
        <v>211</v>
      </c>
      <c r="K1" t="s">
        <v>212</v>
      </c>
      <c r="L1" t="s">
        <v>213</v>
      </c>
      <c r="M1" t="s">
        <v>214</v>
      </c>
      <c r="N1" t="s">
        <v>215</v>
      </c>
      <c r="O1" t="s">
        <v>216</v>
      </c>
      <c r="P1" t="s">
        <v>87</v>
      </c>
      <c r="Q1" t="s">
        <v>217</v>
      </c>
      <c r="R1" t="s">
        <v>218</v>
      </c>
      <c r="S1" t="s">
        <v>219</v>
      </c>
      <c r="T1" t="s">
        <v>220</v>
      </c>
      <c r="U1" t="s">
        <v>221</v>
      </c>
      <c r="V1" t="s">
        <v>222</v>
      </c>
      <c r="W1" t="s">
        <v>223</v>
      </c>
      <c r="X1" t="s">
        <v>224</v>
      </c>
      <c r="Y1" t="s">
        <v>225</v>
      </c>
      <c r="Z1" t="s">
        <v>231</v>
      </c>
      <c r="AA1" t="s">
        <v>192</v>
      </c>
      <c r="AB1" t="s">
        <v>228</v>
      </c>
      <c r="AC1" t="s">
        <v>268</v>
      </c>
      <c r="AD1" t="s">
        <v>198</v>
      </c>
      <c r="AE1" t="s">
        <v>229</v>
      </c>
      <c r="AF1" t="s">
        <v>325</v>
      </c>
      <c r="AG1" t="s">
        <v>324</v>
      </c>
      <c r="AH1" t="s">
        <v>321</v>
      </c>
      <c r="AI1" t="s">
        <v>318</v>
      </c>
      <c r="AJ1" t="s">
        <v>319</v>
      </c>
      <c r="AK1" t="s">
        <v>320</v>
      </c>
      <c r="AL1" t="s">
        <v>326</v>
      </c>
      <c r="AM1" t="s">
        <v>327</v>
      </c>
    </row>
    <row r="2" spans="1:39" x14ac:dyDescent="0.35">
      <c r="A2" s="29">
        <v>33054</v>
      </c>
      <c r="B2">
        <v>55.216191585426863</v>
      </c>
      <c r="C2">
        <v>53.449600719032667</v>
      </c>
      <c r="D2">
        <v>55.931591322318802</v>
      </c>
      <c r="E2">
        <v>37.291624274552866</v>
      </c>
      <c r="F2">
        <v>109.49190013681634</v>
      </c>
      <c r="G2">
        <v>55.346351848943236</v>
      </c>
      <c r="H2">
        <v>46.75746120613271</v>
      </c>
      <c r="I2">
        <v>46.254605437496444</v>
      </c>
      <c r="J2">
        <v>33.809154638834293</v>
      </c>
      <c r="K2">
        <v>33.809154638834293</v>
      </c>
      <c r="L2">
        <v>381997</v>
      </c>
      <c r="M2">
        <v>381997</v>
      </c>
      <c r="N2">
        <v>-1.14838076915072</v>
      </c>
      <c r="O2">
        <v>0.93596216232234697</v>
      </c>
      <c r="P2">
        <v>906588.83668137901</v>
      </c>
      <c r="Q2">
        <v>906588.83668137901</v>
      </c>
      <c r="R2">
        <v>6.9184780730552578E-2</v>
      </c>
      <c r="S2">
        <v>6.9184780730552606E-2</v>
      </c>
      <c r="T2">
        <v>189.32838142245336</v>
      </c>
      <c r="U2">
        <v>189.32838142245299</v>
      </c>
      <c r="V2">
        <v>93.068646153846188</v>
      </c>
      <c r="W2">
        <v>93.068646153846203</v>
      </c>
      <c r="X2">
        <v>14.519134065851121</v>
      </c>
      <c r="Y2">
        <v>14.875</v>
      </c>
      <c r="Z2">
        <v>14.875</v>
      </c>
      <c r="AA2">
        <v>0.57773628183261783</v>
      </c>
      <c r="AB2">
        <v>0.57773628183261805</v>
      </c>
      <c r="AC2">
        <v>0.6098526576198996</v>
      </c>
      <c r="AD2">
        <v>67.416856196276797</v>
      </c>
      <c r="AE2">
        <v>67.416856196276797</v>
      </c>
      <c r="AF2">
        <v>8.6373833902161579</v>
      </c>
      <c r="AG2">
        <v>8.6373833902161579</v>
      </c>
      <c r="AH2">
        <v>251</v>
      </c>
      <c r="AI2">
        <v>359</v>
      </c>
      <c r="AJ2">
        <v>96</v>
      </c>
      <c r="AK2">
        <v>294</v>
      </c>
      <c r="AL2">
        <v>2</v>
      </c>
      <c r="AM2">
        <f>+AF2-AL2</f>
        <v>6.6373833902161579</v>
      </c>
    </row>
    <row r="3" spans="1:39" x14ac:dyDescent="0.35">
      <c r="A3" s="29">
        <v>33146</v>
      </c>
      <c r="B3">
        <v>56.369272175671995</v>
      </c>
      <c r="C3">
        <v>54.565684938206665</v>
      </c>
      <c r="D3">
        <v>56.730637996250898</v>
      </c>
      <c r="E3">
        <v>38.226403878555232</v>
      </c>
      <c r="F3">
        <v>110.77076285444734</v>
      </c>
      <c r="G3">
        <v>56.069624655318997</v>
      </c>
      <c r="H3">
        <v>46.959971894554542</v>
      </c>
      <c r="I3">
        <v>47.031490592501832</v>
      </c>
      <c r="J3">
        <v>35.502013895344398</v>
      </c>
      <c r="K3">
        <v>35.502013895344398</v>
      </c>
      <c r="L3">
        <v>377831</v>
      </c>
      <c r="M3">
        <v>377831</v>
      </c>
      <c r="N3">
        <v>-1.73582211509128</v>
      </c>
      <c r="O3">
        <v>-0.79049292193250098</v>
      </c>
      <c r="P3">
        <v>901813.5</v>
      </c>
      <c r="Q3">
        <v>901813.5</v>
      </c>
      <c r="R3">
        <v>7.0779646965352869E-2</v>
      </c>
      <c r="S3">
        <v>7.0779646965352896E-2</v>
      </c>
      <c r="T3">
        <v>193.61239028955765</v>
      </c>
      <c r="U3">
        <v>193.61239028955799</v>
      </c>
      <c r="V3">
        <v>99.445967692307718</v>
      </c>
      <c r="W3">
        <v>99.445967692307704</v>
      </c>
      <c r="X3">
        <v>14.37720433578346</v>
      </c>
      <c r="Y3">
        <v>14.875</v>
      </c>
      <c r="Z3">
        <v>14.875</v>
      </c>
      <c r="AA3">
        <v>0.55930606445823672</v>
      </c>
      <c r="AB3">
        <v>0.55930606445823705</v>
      </c>
      <c r="AC3">
        <v>0.59130692616469749</v>
      </c>
      <c r="AD3">
        <v>68.109697877208006</v>
      </c>
      <c r="AE3">
        <v>68.109697877208006</v>
      </c>
      <c r="AF3">
        <v>9.1039566395663982</v>
      </c>
      <c r="AG3">
        <v>9.1039566395663982</v>
      </c>
      <c r="AH3">
        <v>251</v>
      </c>
      <c r="AI3">
        <v>359</v>
      </c>
      <c r="AJ3">
        <v>96</v>
      </c>
      <c r="AK3">
        <v>294</v>
      </c>
      <c r="AL3">
        <v>2</v>
      </c>
      <c r="AM3">
        <f t="shared" ref="AM3:AM66" si="0">+AF3-AL3</f>
        <v>7.1039566395663982</v>
      </c>
    </row>
    <row r="4" spans="1:39" x14ac:dyDescent="0.35">
      <c r="A4" s="29">
        <v>33238</v>
      </c>
      <c r="B4">
        <v>57.494731664187164</v>
      </c>
      <c r="C4">
        <v>55.655628375298626</v>
      </c>
      <c r="D4">
        <v>57.774359197016103</v>
      </c>
      <c r="E4">
        <v>39.201502982242765</v>
      </c>
      <c r="F4">
        <v>112.05036881814966</v>
      </c>
      <c r="G4">
        <v>57.00354222623023</v>
      </c>
      <c r="H4">
        <v>47.504509669761184</v>
      </c>
      <c r="I4">
        <v>47.936473709297566</v>
      </c>
      <c r="J4">
        <v>36.7234809134996</v>
      </c>
      <c r="K4">
        <v>36.7234809134996</v>
      </c>
      <c r="L4">
        <v>375916</v>
      </c>
      <c r="M4">
        <v>375916</v>
      </c>
      <c r="N4">
        <v>-2.1830843037202499</v>
      </c>
      <c r="O4">
        <v>-1.17066625766309</v>
      </c>
      <c r="P4">
        <v>892410.87280372798</v>
      </c>
      <c r="Q4">
        <v>892410.87280372798</v>
      </c>
      <c r="R4">
        <v>7.4650615746506152E-2</v>
      </c>
      <c r="S4">
        <v>7.4650615746506194E-2</v>
      </c>
      <c r="T4">
        <v>197.31140602088567</v>
      </c>
      <c r="U4">
        <v>197.31140602088601</v>
      </c>
      <c r="V4">
        <v>99.67085757575758</v>
      </c>
      <c r="W4">
        <v>99.670857575757594</v>
      </c>
      <c r="X4">
        <v>13.268016121679572</v>
      </c>
      <c r="Y4">
        <v>13.953099999999999</v>
      </c>
      <c r="Z4">
        <v>13.953099999999999</v>
      </c>
      <c r="AA4">
        <v>0.56615028760994612</v>
      </c>
      <c r="AB4">
        <v>0.56615028760994601</v>
      </c>
      <c r="AC4">
        <v>0.58850350164239951</v>
      </c>
      <c r="AD4">
        <v>69.420329761126396</v>
      </c>
      <c r="AE4">
        <v>69.420329761126396</v>
      </c>
      <c r="AF4">
        <v>7.4794736842105269</v>
      </c>
      <c r="AG4">
        <v>7.4794736842105269</v>
      </c>
      <c r="AH4">
        <v>251</v>
      </c>
      <c r="AI4">
        <v>359</v>
      </c>
      <c r="AJ4">
        <v>96</v>
      </c>
      <c r="AK4">
        <v>294</v>
      </c>
      <c r="AL4">
        <v>2</v>
      </c>
      <c r="AM4">
        <f t="shared" si="0"/>
        <v>5.4794736842105269</v>
      </c>
    </row>
    <row r="5" spans="1:39" x14ac:dyDescent="0.35">
      <c r="A5" s="29">
        <v>33328</v>
      </c>
      <c r="B5">
        <v>58.131185452734833</v>
      </c>
      <c r="C5">
        <v>56.271617746901363</v>
      </c>
      <c r="D5">
        <v>58.016017188587</v>
      </c>
      <c r="E5">
        <v>40.047703963848164</v>
      </c>
      <c r="F5">
        <v>112.98292320290068</v>
      </c>
      <c r="G5">
        <v>57.575943972722108</v>
      </c>
      <c r="H5">
        <v>48.473465698477717</v>
      </c>
      <c r="I5">
        <v>48.483131383979732</v>
      </c>
      <c r="J5">
        <v>36.121607192467437</v>
      </c>
      <c r="K5">
        <v>36.121607192467437</v>
      </c>
      <c r="L5">
        <v>374060</v>
      </c>
      <c r="M5">
        <v>374060</v>
      </c>
      <c r="N5">
        <v>-2.9343664499033002</v>
      </c>
      <c r="O5">
        <v>-1.2558560340162299</v>
      </c>
      <c r="P5">
        <v>881370.82656137203</v>
      </c>
      <c r="Q5">
        <v>881370.82656137203</v>
      </c>
      <c r="R5">
        <v>7.996948259120544E-2</v>
      </c>
      <c r="S5">
        <v>7.9969482591205399E-2</v>
      </c>
      <c r="T5">
        <v>199.57143358397801</v>
      </c>
      <c r="U5">
        <v>199.57143358397801</v>
      </c>
      <c r="V5">
        <v>99.118131250000033</v>
      </c>
      <c r="W5">
        <v>99.118131250000005</v>
      </c>
      <c r="X5">
        <v>12.723411354180067</v>
      </c>
      <c r="Y5">
        <v>13.3992</v>
      </c>
      <c r="Z5">
        <v>13.3992</v>
      </c>
      <c r="AA5">
        <v>0.56293381600692527</v>
      </c>
      <c r="AB5">
        <v>0.56293381600692505</v>
      </c>
      <c r="AC5">
        <v>0.59734507128964698</v>
      </c>
      <c r="AD5">
        <v>70.402483766075505</v>
      </c>
      <c r="AE5">
        <v>70.402483766075505</v>
      </c>
      <c r="AF5">
        <v>7.172456140350878</v>
      </c>
      <c r="AG5">
        <v>7.172456140350878</v>
      </c>
      <c r="AH5">
        <v>242</v>
      </c>
      <c r="AI5">
        <v>363</v>
      </c>
      <c r="AJ5">
        <v>93</v>
      </c>
      <c r="AK5">
        <v>302</v>
      </c>
      <c r="AL5">
        <v>2</v>
      </c>
      <c r="AM5">
        <f t="shared" si="0"/>
        <v>5.172456140350878</v>
      </c>
    </row>
    <row r="6" spans="1:39" x14ac:dyDescent="0.35">
      <c r="A6" s="29">
        <v>33419</v>
      </c>
      <c r="B6">
        <v>59.827704954277003</v>
      </c>
      <c r="C6">
        <v>57.913600425599732</v>
      </c>
      <c r="D6">
        <v>60.594819667292199</v>
      </c>
      <c r="E6">
        <v>41.709305981920032</v>
      </c>
      <c r="F6">
        <v>115.13720255660066</v>
      </c>
      <c r="G6">
        <v>58.34442148265083</v>
      </c>
      <c r="H6">
        <v>50.505217226354112</v>
      </c>
      <c r="I6">
        <v>49.975838107653509</v>
      </c>
      <c r="J6">
        <v>37.362097967286438</v>
      </c>
      <c r="K6">
        <v>37.362097967286438</v>
      </c>
      <c r="L6">
        <v>373608</v>
      </c>
      <c r="M6">
        <v>373608</v>
      </c>
      <c r="N6">
        <v>-3.33123280559813</v>
      </c>
      <c r="O6">
        <v>-1.27302398435022</v>
      </c>
      <c r="P6">
        <v>869788.47453239001</v>
      </c>
      <c r="Q6">
        <v>869788.47453239001</v>
      </c>
      <c r="R6">
        <v>8.6627037925400635E-2</v>
      </c>
      <c r="S6">
        <v>8.6627037925400593E-2</v>
      </c>
      <c r="T6">
        <v>204.08803666260067</v>
      </c>
      <c r="U6">
        <v>204.08803666260101</v>
      </c>
      <c r="V6">
        <v>96.421141538461526</v>
      </c>
      <c r="W6">
        <v>96.421141538461498</v>
      </c>
      <c r="X6">
        <v>11.097573864825145</v>
      </c>
      <c r="Y6">
        <v>11.7379</v>
      </c>
      <c r="Z6">
        <v>11.7379</v>
      </c>
      <c r="AA6">
        <v>0.57235316241459289</v>
      </c>
      <c r="AB6">
        <v>0.572353162414593</v>
      </c>
      <c r="AC6">
        <v>0.60942136153954596</v>
      </c>
      <c r="AD6">
        <v>71.079088515400599</v>
      </c>
      <c r="AE6">
        <v>71.079088515400599</v>
      </c>
      <c r="AF6">
        <v>5.5856456456456485</v>
      </c>
      <c r="AG6">
        <v>5.5856456456456485</v>
      </c>
      <c r="AH6">
        <v>242</v>
      </c>
      <c r="AI6">
        <v>363</v>
      </c>
      <c r="AJ6">
        <v>93</v>
      </c>
      <c r="AK6">
        <v>302</v>
      </c>
      <c r="AL6">
        <v>2</v>
      </c>
      <c r="AM6">
        <f t="shared" si="0"/>
        <v>3.5856456456456485</v>
      </c>
    </row>
    <row r="7" spans="1:39" x14ac:dyDescent="0.35">
      <c r="A7" s="29">
        <v>33511</v>
      </c>
      <c r="B7">
        <v>60.749440789809292</v>
      </c>
      <c r="C7">
        <v>58.805692102677</v>
      </c>
      <c r="D7">
        <v>61.129416749893501</v>
      </c>
      <c r="E7">
        <v>42.4781141266049</v>
      </c>
      <c r="F7">
        <v>116.636780741392</v>
      </c>
      <c r="G7">
        <v>58.88671171153036</v>
      </c>
      <c r="H7">
        <v>50.449028644295417</v>
      </c>
      <c r="I7">
        <v>50.515685671761865</v>
      </c>
      <c r="J7">
        <v>38.223615390125794</v>
      </c>
      <c r="K7">
        <v>38.223615390125794</v>
      </c>
      <c r="L7">
        <v>372878</v>
      </c>
      <c r="M7">
        <v>372878</v>
      </c>
      <c r="N7">
        <v>-3.47575243392513</v>
      </c>
      <c r="O7">
        <v>-1.25208629859234</v>
      </c>
      <c r="P7">
        <v>859520.45991488104</v>
      </c>
      <c r="Q7">
        <v>859520.45991488104</v>
      </c>
      <c r="R7">
        <v>9.1591329540298097E-2</v>
      </c>
      <c r="S7">
        <v>9.1591329540298097E-2</v>
      </c>
      <c r="T7">
        <v>208.22440089272936</v>
      </c>
      <c r="U7">
        <v>208.22440089272899</v>
      </c>
      <c r="V7">
        <v>95.722653030303022</v>
      </c>
      <c r="W7">
        <v>95.722653030302993</v>
      </c>
      <c r="X7">
        <v>10.28206162039378</v>
      </c>
      <c r="Y7">
        <v>10.7981</v>
      </c>
      <c r="Z7">
        <v>10.7981</v>
      </c>
      <c r="AA7">
        <v>0.5835604915964423</v>
      </c>
      <c r="AB7">
        <v>0.58356049159644197</v>
      </c>
      <c r="AC7">
        <v>0.6193411713876773</v>
      </c>
      <c r="AD7">
        <v>71.9463898783563</v>
      </c>
      <c r="AE7">
        <v>71.9463898783563</v>
      </c>
      <c r="AF7">
        <v>4.6085185185185171</v>
      </c>
      <c r="AG7">
        <v>4.6085185185185171</v>
      </c>
      <c r="AH7">
        <v>242</v>
      </c>
      <c r="AI7">
        <v>363</v>
      </c>
      <c r="AJ7">
        <v>93</v>
      </c>
      <c r="AK7">
        <v>302</v>
      </c>
      <c r="AL7">
        <v>2</v>
      </c>
      <c r="AM7">
        <f t="shared" si="0"/>
        <v>2.6085185185185171</v>
      </c>
    </row>
    <row r="8" spans="1:39" x14ac:dyDescent="0.35">
      <c r="A8" s="29">
        <v>33603</v>
      </c>
      <c r="B8">
        <v>61.537100221838671</v>
      </c>
      <c r="C8">
        <v>59.56866274387027</v>
      </c>
      <c r="D8">
        <v>61.822884689644098</v>
      </c>
      <c r="E8">
        <v>43.254295895819865</v>
      </c>
      <c r="F8">
        <v>117.83569409846933</v>
      </c>
      <c r="G8">
        <v>59.515813210515205</v>
      </c>
      <c r="H8">
        <v>50.749747049208274</v>
      </c>
      <c r="I8">
        <v>51.223587624452058</v>
      </c>
      <c r="J8">
        <v>38.311036996073334</v>
      </c>
      <c r="K8">
        <v>38.311036996073334</v>
      </c>
      <c r="L8">
        <v>373357</v>
      </c>
      <c r="M8">
        <v>373357</v>
      </c>
      <c r="N8">
        <v>-3.11828746683311</v>
      </c>
      <c r="O8">
        <v>-1.04179082374105</v>
      </c>
      <c r="P8">
        <v>851930</v>
      </c>
      <c r="Q8">
        <v>851930</v>
      </c>
      <c r="R8">
        <v>9.4575165690640672E-2</v>
      </c>
      <c r="S8">
        <v>9.45751656906407E-2</v>
      </c>
      <c r="T8">
        <v>211.35106106915802</v>
      </c>
      <c r="U8">
        <v>211.35106106915799</v>
      </c>
      <c r="V8">
        <v>96.172296969696959</v>
      </c>
      <c r="W8">
        <v>96.172296969697001</v>
      </c>
      <c r="X8">
        <v>10.071213271927746</v>
      </c>
      <c r="Y8">
        <v>10.375</v>
      </c>
      <c r="Z8">
        <v>10.375</v>
      </c>
      <c r="AA8">
        <v>0.57552587133425459</v>
      </c>
      <c r="AB8">
        <v>0.57552587133425503</v>
      </c>
      <c r="AC8">
        <v>0.61287173018237429</v>
      </c>
      <c r="AD8">
        <v>72.918163833604595</v>
      </c>
      <c r="AE8">
        <v>72.918163833604595</v>
      </c>
      <c r="AF8">
        <v>4.4125672877846771</v>
      </c>
      <c r="AG8">
        <v>4.4125672877846771</v>
      </c>
      <c r="AH8">
        <v>242</v>
      </c>
      <c r="AI8">
        <v>363</v>
      </c>
      <c r="AJ8">
        <v>93</v>
      </c>
      <c r="AK8">
        <v>302</v>
      </c>
      <c r="AL8">
        <v>2</v>
      </c>
      <c r="AM8">
        <f t="shared" si="0"/>
        <v>2.4125672877846771</v>
      </c>
    </row>
    <row r="9" spans="1:39" x14ac:dyDescent="0.35">
      <c r="A9" s="29">
        <v>33694</v>
      </c>
      <c r="B9">
        <v>62.131083405294937</v>
      </c>
      <c r="C9">
        <v>60.143593028297367</v>
      </c>
      <c r="D9">
        <v>62.056833757766803</v>
      </c>
      <c r="E9">
        <v>43.882110843311438</v>
      </c>
      <c r="F9">
        <v>118.757900186519</v>
      </c>
      <c r="G9">
        <v>59.959978113155671</v>
      </c>
      <c r="H9">
        <v>51.685556939946309</v>
      </c>
      <c r="I9">
        <v>51.670967304986732</v>
      </c>
      <c r="J9">
        <v>38.258535476206298</v>
      </c>
      <c r="K9">
        <v>38.258535476206298</v>
      </c>
      <c r="L9">
        <v>373317</v>
      </c>
      <c r="M9">
        <v>373317</v>
      </c>
      <c r="N9">
        <v>-3.3500750834114399</v>
      </c>
      <c r="O9">
        <v>-1.1690212902225201</v>
      </c>
      <c r="P9">
        <v>847165.672400048</v>
      </c>
      <c r="Q9">
        <v>847165.672400048</v>
      </c>
      <c r="R9">
        <v>9.7007586400674348E-2</v>
      </c>
      <c r="S9">
        <v>9.7007586400674306E-2</v>
      </c>
      <c r="T9">
        <v>215.27102599427334</v>
      </c>
      <c r="U9">
        <v>215.271025994273</v>
      </c>
      <c r="V9">
        <v>95.797952307692313</v>
      </c>
      <c r="W9">
        <v>95.797952307692299</v>
      </c>
      <c r="X9">
        <v>10.079291582068219</v>
      </c>
      <c r="Y9">
        <v>10.375</v>
      </c>
      <c r="Z9">
        <v>10.375</v>
      </c>
      <c r="AA9">
        <v>0.56924051970001055</v>
      </c>
      <c r="AB9">
        <v>0.56924051970001099</v>
      </c>
      <c r="AC9">
        <v>0.61394997038325816</v>
      </c>
      <c r="AD9">
        <v>73.684025681945599</v>
      </c>
      <c r="AE9">
        <v>73.684025681945599</v>
      </c>
      <c r="AF9">
        <v>4.3453333333333362</v>
      </c>
      <c r="AG9">
        <v>4.3453333333333362</v>
      </c>
      <c r="AH9">
        <v>244</v>
      </c>
      <c r="AI9">
        <v>360</v>
      </c>
      <c r="AJ9">
        <v>91</v>
      </c>
      <c r="AK9">
        <v>305</v>
      </c>
      <c r="AL9">
        <v>2</v>
      </c>
      <c r="AM9">
        <f t="shared" si="0"/>
        <v>2.3453333333333362</v>
      </c>
    </row>
    <row r="10" spans="1:39" x14ac:dyDescent="0.35">
      <c r="A10" s="29">
        <v>33785</v>
      </c>
      <c r="B10">
        <v>62.4167594688139</v>
      </c>
      <c r="C10">
        <v>60.420046812210501</v>
      </c>
      <c r="D10">
        <v>63.194402722248903</v>
      </c>
      <c r="E10">
        <v>44.452914048608669</v>
      </c>
      <c r="F10">
        <v>118.72539056332867</v>
      </c>
      <c r="G10">
        <v>59.723829092337773</v>
      </c>
      <c r="H10">
        <v>52.427892317282243</v>
      </c>
      <c r="I10">
        <v>51.90605960661896</v>
      </c>
      <c r="J10">
        <v>38.383854997426397</v>
      </c>
      <c r="K10">
        <v>38.383854997426397</v>
      </c>
      <c r="L10">
        <v>372751</v>
      </c>
      <c r="M10">
        <v>372751</v>
      </c>
      <c r="N10">
        <v>-3.1236344924994501</v>
      </c>
      <c r="O10">
        <v>-1.82036137777175</v>
      </c>
      <c r="P10">
        <v>847646.6033612641</v>
      </c>
      <c r="Q10">
        <v>847646.60336126399</v>
      </c>
      <c r="R10">
        <v>9.7853939595134387E-2</v>
      </c>
      <c r="S10">
        <v>9.7853939595134401E-2</v>
      </c>
      <c r="T10">
        <v>216.526339515307</v>
      </c>
      <c r="U10">
        <v>216.526339515307</v>
      </c>
      <c r="V10">
        <v>97.573481538461522</v>
      </c>
      <c r="W10">
        <v>97.573481538461493</v>
      </c>
      <c r="X10">
        <v>9.7404194085445663</v>
      </c>
      <c r="Y10">
        <v>10.0471</v>
      </c>
      <c r="Z10">
        <v>10.0471</v>
      </c>
      <c r="AA10">
        <v>0.56506053653116295</v>
      </c>
      <c r="AB10">
        <v>0.56506053653116295</v>
      </c>
      <c r="AC10">
        <v>0.60791182525830856</v>
      </c>
      <c r="AD10">
        <v>74.734655129201599</v>
      </c>
      <c r="AE10">
        <v>74.734655129201599</v>
      </c>
      <c r="AF10">
        <v>4.0467864271457064</v>
      </c>
      <c r="AG10">
        <v>4.0467864271457064</v>
      </c>
      <c r="AH10">
        <v>244</v>
      </c>
      <c r="AI10">
        <v>360</v>
      </c>
      <c r="AJ10">
        <v>91</v>
      </c>
      <c r="AK10">
        <v>305</v>
      </c>
      <c r="AL10">
        <v>2</v>
      </c>
      <c r="AM10">
        <f t="shared" si="0"/>
        <v>2.0467864271457064</v>
      </c>
    </row>
    <row r="11" spans="1:39" x14ac:dyDescent="0.35">
      <c r="A11" s="29">
        <v>33877</v>
      </c>
      <c r="B11">
        <v>62.691058712735099</v>
      </c>
      <c r="C11">
        <v>60.685211317566292</v>
      </c>
      <c r="D11">
        <v>63.067373070646497</v>
      </c>
      <c r="E11">
        <v>44.967908340780205</v>
      </c>
      <c r="F11">
        <v>118.80744931931766</v>
      </c>
      <c r="G11">
        <v>59.567454280380275</v>
      </c>
      <c r="H11">
        <v>51.973210861627933</v>
      </c>
      <c r="I11">
        <v>52.023965354781559</v>
      </c>
      <c r="J11">
        <v>38.275281667821559</v>
      </c>
      <c r="K11">
        <v>38.275281667821559</v>
      </c>
      <c r="L11">
        <v>374537</v>
      </c>
      <c r="M11">
        <v>374537</v>
      </c>
      <c r="N11">
        <v>-3.3243309108990502</v>
      </c>
      <c r="O11">
        <v>-0.85749752343428898</v>
      </c>
      <c r="P11">
        <v>840427.10225013108</v>
      </c>
      <c r="Q11">
        <v>840427.10225013096</v>
      </c>
      <c r="R11">
        <v>9.9370553576170126E-2</v>
      </c>
      <c r="S11">
        <v>9.9370553576170098E-2</v>
      </c>
      <c r="T11">
        <v>219.44680835597001</v>
      </c>
      <c r="U11">
        <v>219.44680835597001</v>
      </c>
      <c r="V11">
        <v>96.710815151515149</v>
      </c>
      <c r="W11">
        <v>96.710815151515106</v>
      </c>
      <c r="X11">
        <v>9.6958130388677173</v>
      </c>
      <c r="Y11">
        <v>9.7673000000000005</v>
      </c>
      <c r="Z11">
        <v>9.7673000000000005</v>
      </c>
      <c r="AA11">
        <v>0.56539813585775345</v>
      </c>
      <c r="AB11">
        <v>0.565398135857753</v>
      </c>
      <c r="AC11">
        <v>0.60273627229406623</v>
      </c>
      <c r="AD11">
        <v>75.563564955926395</v>
      </c>
      <c r="AE11">
        <v>75.563564955926395</v>
      </c>
      <c r="AF11">
        <v>3.841433691756277</v>
      </c>
      <c r="AG11">
        <v>3.841433691756277</v>
      </c>
      <c r="AH11">
        <v>244</v>
      </c>
      <c r="AI11">
        <v>360</v>
      </c>
      <c r="AJ11">
        <v>91</v>
      </c>
      <c r="AK11">
        <v>305</v>
      </c>
      <c r="AL11">
        <v>2</v>
      </c>
      <c r="AM11">
        <f t="shared" si="0"/>
        <v>1.841433691756277</v>
      </c>
    </row>
    <row r="12" spans="1:39" x14ac:dyDescent="0.35">
      <c r="A12" s="29">
        <v>33969</v>
      </c>
      <c r="B12">
        <v>63.195465801053132</v>
      </c>
      <c r="C12">
        <v>61.173855932004834</v>
      </c>
      <c r="D12">
        <v>63.467566748781898</v>
      </c>
      <c r="E12">
        <v>45.533478783815497</v>
      </c>
      <c r="F12">
        <v>118.62097406673733</v>
      </c>
      <c r="G12">
        <v>60.084591825017334</v>
      </c>
      <c r="H12">
        <v>52.154689155401819</v>
      </c>
      <c r="I12">
        <v>52.659248452748166</v>
      </c>
      <c r="J12">
        <v>38.984401383308665</v>
      </c>
      <c r="K12">
        <v>38.984401383308665</v>
      </c>
      <c r="L12">
        <v>377418</v>
      </c>
      <c r="M12">
        <v>377418</v>
      </c>
      <c r="N12">
        <v>-3.22792512017485</v>
      </c>
      <c r="O12">
        <v>-0.276643282957102</v>
      </c>
      <c r="P12">
        <v>832788.38929611305</v>
      </c>
      <c r="Q12">
        <v>832788.38929611305</v>
      </c>
      <c r="R12">
        <v>0.10371119014131988</v>
      </c>
      <c r="S12">
        <v>0.10371119014132001</v>
      </c>
      <c r="T12">
        <v>221.35145700249566</v>
      </c>
      <c r="U12">
        <v>221.35145700249601</v>
      </c>
      <c r="V12">
        <v>84.845339393939398</v>
      </c>
      <c r="W12">
        <v>84.845339393939398</v>
      </c>
      <c r="X12">
        <v>7.1698731862977807</v>
      </c>
      <c r="Y12">
        <v>7.5312999999999999</v>
      </c>
      <c r="Z12">
        <v>7.5312999999999999</v>
      </c>
      <c r="AA12">
        <v>0.5992042325601511</v>
      </c>
      <c r="AB12">
        <v>0.59920423256015098</v>
      </c>
      <c r="AC12">
        <v>0.64263115972676832</v>
      </c>
      <c r="AD12">
        <v>76.644092739992601</v>
      </c>
      <c r="AE12">
        <v>76.644092739992601</v>
      </c>
      <c r="AF12">
        <v>3.5328714859437773</v>
      </c>
      <c r="AG12">
        <v>3.5328714859437773</v>
      </c>
      <c r="AH12">
        <v>244</v>
      </c>
      <c r="AI12">
        <v>360</v>
      </c>
      <c r="AJ12">
        <v>91</v>
      </c>
      <c r="AK12">
        <v>305</v>
      </c>
      <c r="AL12">
        <v>2</v>
      </c>
      <c r="AM12">
        <f t="shared" si="0"/>
        <v>1.5328714859437773</v>
      </c>
    </row>
    <row r="13" spans="1:39" x14ac:dyDescent="0.35">
      <c r="A13" s="29">
        <v>34059</v>
      </c>
      <c r="B13">
        <v>63.53193020186643</v>
      </c>
      <c r="C13">
        <v>61.499755172608069</v>
      </c>
      <c r="D13">
        <v>63.530913989290802</v>
      </c>
      <c r="E13">
        <v>46.101572867905595</v>
      </c>
      <c r="F13">
        <v>118.15538890068565</v>
      </c>
      <c r="G13">
        <v>60.484174909547029</v>
      </c>
      <c r="H13">
        <v>53.053855847429134</v>
      </c>
      <c r="I13">
        <v>53.005409324479238</v>
      </c>
      <c r="J13">
        <v>39.38310843762067</v>
      </c>
      <c r="K13">
        <v>39.38310843762067</v>
      </c>
      <c r="L13">
        <v>379370</v>
      </c>
      <c r="M13">
        <v>379370</v>
      </c>
      <c r="N13">
        <v>-3.07809986196462</v>
      </c>
      <c r="O13">
        <v>-0.54416477323701196</v>
      </c>
      <c r="P13">
        <v>832300.52652868198</v>
      </c>
      <c r="Q13">
        <v>832300.52652868198</v>
      </c>
      <c r="R13">
        <v>0.10618491017822621</v>
      </c>
      <c r="S13">
        <v>0.106184910178226</v>
      </c>
      <c r="T13">
        <v>221.58356772406134</v>
      </c>
      <c r="U13">
        <v>221.583567724061</v>
      </c>
      <c r="V13">
        <v>83.282759374999998</v>
      </c>
      <c r="W13">
        <v>83.282759374999998</v>
      </c>
      <c r="X13">
        <v>5.949426858425535</v>
      </c>
      <c r="Y13">
        <v>6.1289999999999996</v>
      </c>
      <c r="Z13">
        <v>6.1289999999999996</v>
      </c>
      <c r="AA13">
        <v>0.62407767545615744</v>
      </c>
      <c r="AB13">
        <v>0.624077675456157</v>
      </c>
      <c r="AC13">
        <v>0.67454706967292977</v>
      </c>
      <c r="AD13">
        <v>77.756407822478593</v>
      </c>
      <c r="AE13">
        <v>77.756407822478593</v>
      </c>
      <c r="AF13">
        <v>3.071182795698927</v>
      </c>
      <c r="AG13">
        <v>3.071182795698927</v>
      </c>
      <c r="AH13">
        <v>228</v>
      </c>
      <c r="AI13">
        <v>343</v>
      </c>
      <c r="AJ13">
        <v>91</v>
      </c>
      <c r="AK13">
        <v>338</v>
      </c>
      <c r="AL13">
        <v>2</v>
      </c>
      <c r="AM13">
        <f t="shared" si="0"/>
        <v>1.071182795698927</v>
      </c>
    </row>
    <row r="14" spans="1:39" x14ac:dyDescent="0.35">
      <c r="A14" s="29">
        <v>34150</v>
      </c>
      <c r="B14">
        <v>63.996848002475566</v>
      </c>
      <c r="C14">
        <v>61.949764317056065</v>
      </c>
      <c r="D14">
        <v>64.7566328175498</v>
      </c>
      <c r="E14">
        <v>46.686643041853067</v>
      </c>
      <c r="F14">
        <v>118.57890610132166</v>
      </c>
      <c r="G14">
        <v>60.784936770682293</v>
      </c>
      <c r="H14">
        <v>53.927931330654673</v>
      </c>
      <c r="I14">
        <v>53.428432042166968</v>
      </c>
      <c r="J14">
        <v>39.523785467379668</v>
      </c>
      <c r="K14">
        <v>39.523785467379668</v>
      </c>
      <c r="L14">
        <v>381045</v>
      </c>
      <c r="M14">
        <v>381045</v>
      </c>
      <c r="N14">
        <v>-2.4044848941749599</v>
      </c>
      <c r="O14">
        <v>-0.59339326014458804</v>
      </c>
      <c r="P14">
        <v>832584.025663023</v>
      </c>
      <c r="Q14">
        <v>832584.025663023</v>
      </c>
      <c r="R14">
        <v>0.10384780448570599</v>
      </c>
      <c r="S14">
        <v>0.10384780448570601</v>
      </c>
      <c r="T14">
        <v>223.67856582770636</v>
      </c>
      <c r="U14">
        <v>223.678565827706</v>
      </c>
      <c r="V14">
        <v>85.352039999999974</v>
      </c>
      <c r="W14">
        <v>85.352040000000002</v>
      </c>
      <c r="X14">
        <v>5.5694080717546814</v>
      </c>
      <c r="Y14">
        <v>5.875</v>
      </c>
      <c r="Z14">
        <v>5.875</v>
      </c>
      <c r="AA14">
        <v>0.62651505325205015</v>
      </c>
      <c r="AB14">
        <v>0.62651505325205004</v>
      </c>
      <c r="AC14">
        <v>0.68036956675770266</v>
      </c>
      <c r="AD14">
        <v>78.895589636320096</v>
      </c>
      <c r="AE14">
        <v>78.895589636320096</v>
      </c>
      <c r="AF14">
        <v>2.9543939393939369</v>
      </c>
      <c r="AG14">
        <v>2.9543939393939369</v>
      </c>
      <c r="AH14">
        <v>228</v>
      </c>
      <c r="AI14">
        <v>343</v>
      </c>
      <c r="AJ14">
        <v>91</v>
      </c>
      <c r="AK14">
        <v>338</v>
      </c>
      <c r="AL14">
        <v>2</v>
      </c>
      <c r="AM14">
        <f t="shared" si="0"/>
        <v>0.95439393939393691</v>
      </c>
    </row>
    <row r="15" spans="1:39" x14ac:dyDescent="0.35">
      <c r="A15" s="29">
        <v>34242</v>
      </c>
      <c r="B15">
        <v>64.4972866224836</v>
      </c>
      <c r="C15">
        <v>62.433588771950269</v>
      </c>
      <c r="D15">
        <v>64.869250134010002</v>
      </c>
      <c r="E15">
        <v>47.176895989155007</v>
      </c>
      <c r="F15">
        <v>119.20962696258333</v>
      </c>
      <c r="G15">
        <v>61.295574045478702</v>
      </c>
      <c r="H15">
        <v>53.965643278032928</v>
      </c>
      <c r="I15">
        <v>53.998699977941364</v>
      </c>
      <c r="J15">
        <v>39.39781324010773</v>
      </c>
      <c r="K15">
        <v>39.39781324010773</v>
      </c>
      <c r="L15">
        <v>384524</v>
      </c>
      <c r="M15">
        <v>384524</v>
      </c>
      <c r="N15">
        <v>-2.38280293276775</v>
      </c>
      <c r="O15">
        <v>-5.04613111472536E-2</v>
      </c>
      <c r="P15">
        <v>832444.73440997791</v>
      </c>
      <c r="Q15">
        <v>832444.73440997803</v>
      </c>
      <c r="R15">
        <v>0.10246574148315253</v>
      </c>
      <c r="S15">
        <v>0.102465741483153</v>
      </c>
      <c r="T15">
        <v>225.80810930871564</v>
      </c>
      <c r="U15">
        <v>225.80810930871601</v>
      </c>
      <c r="V15">
        <v>86.533156060606075</v>
      </c>
      <c r="W15">
        <v>86.533156060606103</v>
      </c>
      <c r="X15">
        <v>5.519212450068431</v>
      </c>
      <c r="Y15">
        <v>5.875</v>
      </c>
      <c r="Z15">
        <v>5.875</v>
      </c>
      <c r="AA15">
        <v>0.62414488624342357</v>
      </c>
      <c r="AB15">
        <v>0.62414488624342401</v>
      </c>
      <c r="AC15">
        <v>0.68425123148088451</v>
      </c>
      <c r="AD15">
        <v>80.151838656988602</v>
      </c>
      <c r="AE15">
        <v>80.151838656988602</v>
      </c>
      <c r="AF15">
        <v>2.7926170798898071</v>
      </c>
      <c r="AG15">
        <v>2.7926170798898071</v>
      </c>
      <c r="AH15">
        <v>228</v>
      </c>
      <c r="AI15">
        <v>343</v>
      </c>
      <c r="AJ15">
        <v>91</v>
      </c>
      <c r="AK15">
        <v>338</v>
      </c>
      <c r="AL15">
        <v>2</v>
      </c>
      <c r="AM15">
        <f t="shared" si="0"/>
        <v>0.79261707988980712</v>
      </c>
    </row>
    <row r="16" spans="1:39" x14ac:dyDescent="0.35">
      <c r="A16" s="29">
        <v>34334</v>
      </c>
      <c r="B16">
        <v>64.750264497790781</v>
      </c>
      <c r="C16">
        <v>62.678950888402859</v>
      </c>
      <c r="D16">
        <v>65.008345926661704</v>
      </c>
      <c r="E16">
        <v>47.6723422506129</v>
      </c>
      <c r="F16">
        <v>119.03906096316099</v>
      </c>
      <c r="G16">
        <v>60.778047086707339</v>
      </c>
      <c r="H16">
        <v>53.473328227902499</v>
      </c>
      <c r="I16">
        <v>54.000073339644437</v>
      </c>
      <c r="J16">
        <v>39.660196340928131</v>
      </c>
      <c r="K16">
        <v>39.660196340928131</v>
      </c>
      <c r="L16">
        <v>387143</v>
      </c>
      <c r="M16">
        <v>387143</v>
      </c>
      <c r="N16">
        <v>-2.3305543875258499</v>
      </c>
      <c r="O16">
        <v>0.15649197178517699</v>
      </c>
      <c r="P16">
        <v>831573.15470854903</v>
      </c>
      <c r="Q16">
        <v>831573.15470854903</v>
      </c>
      <c r="R16">
        <v>0.1025229437742452</v>
      </c>
      <c r="S16">
        <v>0.10252294377424501</v>
      </c>
      <c r="T16">
        <v>227.54137243375763</v>
      </c>
      <c r="U16">
        <v>227.541372433758</v>
      </c>
      <c r="V16">
        <v>86.406393939393951</v>
      </c>
      <c r="W16">
        <v>86.406393939393894</v>
      </c>
      <c r="X16">
        <v>5.1839392659977621</v>
      </c>
      <c r="Y16">
        <v>5.6641000000000004</v>
      </c>
      <c r="Z16">
        <v>5.6641000000000004</v>
      </c>
      <c r="AA16">
        <v>0.62868246207847567</v>
      </c>
      <c r="AB16">
        <v>0.628682462078476</v>
      </c>
      <c r="AC16">
        <v>0.68403558344070758</v>
      </c>
      <c r="AD16">
        <v>81.297582169794097</v>
      </c>
      <c r="AE16">
        <v>81.297582169794097</v>
      </c>
      <c r="AF16">
        <v>2.4928338136407269</v>
      </c>
      <c r="AG16">
        <v>2.4928338136407269</v>
      </c>
      <c r="AH16">
        <v>228</v>
      </c>
      <c r="AI16">
        <v>343</v>
      </c>
      <c r="AJ16">
        <v>91</v>
      </c>
      <c r="AK16">
        <v>338</v>
      </c>
      <c r="AL16">
        <v>2</v>
      </c>
      <c r="AM16">
        <f t="shared" si="0"/>
        <v>0.49283381364072687</v>
      </c>
    </row>
    <row r="17" spans="1:39" x14ac:dyDescent="0.35">
      <c r="A17" s="29">
        <v>34424</v>
      </c>
      <c r="B17">
        <v>65.02081928690302</v>
      </c>
      <c r="C17">
        <v>62.940870555546667</v>
      </c>
      <c r="D17">
        <v>65.101858519793893</v>
      </c>
      <c r="E17">
        <v>47.988126293211167</v>
      </c>
      <c r="F17">
        <v>119.14640121792768</v>
      </c>
      <c r="G17">
        <v>60.740680960006706</v>
      </c>
      <c r="H17">
        <v>54.301680538730579</v>
      </c>
      <c r="I17">
        <v>54.218510308080234</v>
      </c>
      <c r="J17">
        <v>40.078752034654762</v>
      </c>
      <c r="K17">
        <v>40.078752034654762</v>
      </c>
      <c r="L17">
        <v>391026</v>
      </c>
      <c r="M17">
        <v>391026</v>
      </c>
      <c r="N17">
        <v>-2.1549480257019198</v>
      </c>
      <c r="O17">
        <v>0.30331437171952702</v>
      </c>
      <c r="P17">
        <v>837116.52329329599</v>
      </c>
      <c r="Q17">
        <v>837116.52329329599</v>
      </c>
      <c r="R17">
        <v>9.9458205115915674E-2</v>
      </c>
      <c r="S17">
        <v>9.9458205115915702E-2</v>
      </c>
      <c r="T17">
        <v>230.04423408384332</v>
      </c>
      <c r="U17">
        <v>230.04423408384301</v>
      </c>
      <c r="V17">
        <v>86.703606249999993</v>
      </c>
      <c r="W17">
        <v>86.703606250000007</v>
      </c>
      <c r="X17">
        <v>4.8815340742350504</v>
      </c>
      <c r="Y17">
        <v>5.2241999999999997</v>
      </c>
      <c r="Z17">
        <v>5.2241999999999997</v>
      </c>
      <c r="AA17">
        <v>0.63090928884413355</v>
      </c>
      <c r="AB17">
        <v>0.630909288844134</v>
      </c>
      <c r="AC17">
        <v>0.69287715308795528</v>
      </c>
      <c r="AD17">
        <v>82.6924509159238</v>
      </c>
      <c r="AE17">
        <v>82.6924509159238</v>
      </c>
      <c r="AF17">
        <v>2.815287356321837</v>
      </c>
      <c r="AG17">
        <v>2.815287356321837</v>
      </c>
      <c r="AH17">
        <v>226</v>
      </c>
      <c r="AI17">
        <v>336</v>
      </c>
      <c r="AJ17">
        <v>90</v>
      </c>
      <c r="AK17">
        <v>348</v>
      </c>
      <c r="AL17">
        <v>2</v>
      </c>
      <c r="AM17">
        <f t="shared" si="0"/>
        <v>0.81528735632183702</v>
      </c>
    </row>
    <row r="18" spans="1:39" x14ac:dyDescent="0.35">
      <c r="A18" s="29">
        <v>34515</v>
      </c>
      <c r="B18">
        <v>65.324632375729365</v>
      </c>
      <c r="C18">
        <v>63.2351052869545</v>
      </c>
      <c r="D18">
        <v>66.050726445088202</v>
      </c>
      <c r="E18">
        <v>48.26460358160957</v>
      </c>
      <c r="F18">
        <v>118.77672295423501</v>
      </c>
      <c r="G18">
        <v>61.331603633076462</v>
      </c>
      <c r="H18">
        <v>54.948681024992652</v>
      </c>
      <c r="I18">
        <v>54.491475939598466</v>
      </c>
      <c r="J18">
        <v>41.279609163116397</v>
      </c>
      <c r="K18">
        <v>41.279609163116397</v>
      </c>
      <c r="L18">
        <v>394588</v>
      </c>
      <c r="M18">
        <v>394588</v>
      </c>
      <c r="N18">
        <v>-1.8902415186823101</v>
      </c>
      <c r="O18">
        <v>1.11444986761619</v>
      </c>
      <c r="P18">
        <v>839176.160317812</v>
      </c>
      <c r="Q18">
        <v>839176.160317812</v>
      </c>
      <c r="R18">
        <v>9.7064574632825543E-2</v>
      </c>
      <c r="S18">
        <v>9.7064574632825501E-2</v>
      </c>
      <c r="T18">
        <v>231.55457980808001</v>
      </c>
      <c r="U18">
        <v>231.55457980808001</v>
      </c>
      <c r="V18">
        <v>85.538535384615429</v>
      </c>
      <c r="W18">
        <v>85.5385353846154</v>
      </c>
      <c r="X18">
        <v>4.8082219128841466</v>
      </c>
      <c r="Y18">
        <v>5.125</v>
      </c>
      <c r="Z18">
        <v>5.125</v>
      </c>
      <c r="AA18">
        <v>0.63940329911924576</v>
      </c>
      <c r="AB18">
        <v>0.63940329911924598</v>
      </c>
      <c r="AC18">
        <v>0.7010717786146724</v>
      </c>
      <c r="AD18">
        <v>84.269600645513194</v>
      </c>
      <c r="AE18">
        <v>84.269600645513194</v>
      </c>
      <c r="AF18">
        <v>2.7616666666666663</v>
      </c>
      <c r="AG18">
        <v>2.7616666666666663</v>
      </c>
      <c r="AH18">
        <v>226</v>
      </c>
      <c r="AI18">
        <v>336</v>
      </c>
      <c r="AJ18">
        <v>90</v>
      </c>
      <c r="AK18">
        <v>348</v>
      </c>
      <c r="AL18">
        <v>2</v>
      </c>
      <c r="AM18">
        <f t="shared" si="0"/>
        <v>0.76166666666666627</v>
      </c>
    </row>
    <row r="19" spans="1:39" x14ac:dyDescent="0.35">
      <c r="A19" s="29">
        <v>34607</v>
      </c>
      <c r="B19">
        <v>65.621737895866701</v>
      </c>
      <c r="C19">
        <v>63.52176146033716</v>
      </c>
      <c r="D19">
        <v>65.980675792885293</v>
      </c>
      <c r="E19">
        <v>48.640043345850636</v>
      </c>
      <c r="F19">
        <v>118.51837675013799</v>
      </c>
      <c r="G19">
        <v>61.588139819223407</v>
      </c>
      <c r="H19">
        <v>54.772537447964176</v>
      </c>
      <c r="I19">
        <v>54.782983499099295</v>
      </c>
      <c r="J19">
        <v>41.775476150460001</v>
      </c>
      <c r="K19">
        <v>41.775476150460001</v>
      </c>
      <c r="L19">
        <v>398566</v>
      </c>
      <c r="M19">
        <v>398566</v>
      </c>
      <c r="N19">
        <v>-0.89749585955484101</v>
      </c>
      <c r="O19">
        <v>1.1474289285560899</v>
      </c>
      <c r="P19">
        <v>846279.947046182</v>
      </c>
      <c r="Q19">
        <v>846279.947046182</v>
      </c>
      <c r="R19">
        <v>9.3597848351929691E-2</v>
      </c>
      <c r="S19">
        <v>9.3597848351929705E-2</v>
      </c>
      <c r="T19">
        <v>234.16959246722732</v>
      </c>
      <c r="U19">
        <v>234.16959246722701</v>
      </c>
      <c r="V19">
        <v>84.860907575757551</v>
      </c>
      <c r="W19">
        <v>84.860907575757594</v>
      </c>
      <c r="X19">
        <v>5.1061792634746332</v>
      </c>
      <c r="Y19">
        <v>5.2404000000000002</v>
      </c>
      <c r="Z19">
        <v>5.2404000000000002</v>
      </c>
      <c r="AA19">
        <v>0.65472511385816523</v>
      </c>
      <c r="AB19">
        <v>0.65472511385816501</v>
      </c>
      <c r="AC19">
        <v>0.71681408554757642</v>
      </c>
      <c r="AD19">
        <v>85.120003165084299</v>
      </c>
      <c r="AE19">
        <v>85.120003165084299</v>
      </c>
      <c r="AF19">
        <v>2.635340501792117</v>
      </c>
      <c r="AG19">
        <v>2.635340501792117</v>
      </c>
      <c r="AH19">
        <v>226</v>
      </c>
      <c r="AI19">
        <v>336</v>
      </c>
      <c r="AJ19">
        <v>90</v>
      </c>
      <c r="AK19">
        <v>348</v>
      </c>
      <c r="AL19">
        <v>2</v>
      </c>
      <c r="AM19">
        <f t="shared" si="0"/>
        <v>0.63534050179211699</v>
      </c>
    </row>
    <row r="20" spans="1:39" x14ac:dyDescent="0.35">
      <c r="A20" s="29">
        <v>34699</v>
      </c>
      <c r="B20">
        <v>65.912582331441968</v>
      </c>
      <c r="C20">
        <v>63.803961572886266</v>
      </c>
      <c r="D20">
        <v>66.179096779029507</v>
      </c>
      <c r="E20">
        <v>49.004766879317266</v>
      </c>
      <c r="F20">
        <v>118.55559124023932</v>
      </c>
      <c r="G20">
        <v>61.875363737782969</v>
      </c>
      <c r="H20">
        <v>54.603760167486968</v>
      </c>
      <c r="I20">
        <v>55.135842945445766</v>
      </c>
      <c r="J20">
        <v>41.798390673254538</v>
      </c>
      <c r="K20">
        <v>41.798390673254538</v>
      </c>
      <c r="L20">
        <v>400279</v>
      </c>
      <c r="M20">
        <v>400279</v>
      </c>
      <c r="N20">
        <v>-0.71066549708172699</v>
      </c>
      <c r="O20">
        <v>0.878650622475591</v>
      </c>
      <c r="P20">
        <v>852968.83687369491</v>
      </c>
      <c r="Q20">
        <v>852968.83687369502</v>
      </c>
      <c r="R20">
        <v>8.9637806404163842E-2</v>
      </c>
      <c r="S20">
        <v>8.96378064041638E-2</v>
      </c>
      <c r="T20">
        <v>236.72082950550066</v>
      </c>
      <c r="U20">
        <v>236.720829505501</v>
      </c>
      <c r="V20">
        <v>85.889747692307736</v>
      </c>
      <c r="W20">
        <v>85.889747692307694</v>
      </c>
      <c r="X20">
        <v>5.7427096362979206</v>
      </c>
      <c r="Y20">
        <v>5.7519999999999998</v>
      </c>
      <c r="Z20">
        <v>5.7519999999999998</v>
      </c>
      <c r="AA20">
        <v>0.65627644753460146</v>
      </c>
      <c r="AB20">
        <v>0.65627644753460102</v>
      </c>
      <c r="AC20">
        <v>0.71379501298510162</v>
      </c>
      <c r="AD20">
        <v>85.632466176109801</v>
      </c>
      <c r="AE20">
        <v>85.632466176109801</v>
      </c>
      <c r="AF20">
        <v>2.489019607843137</v>
      </c>
      <c r="AG20">
        <v>2.489019607843137</v>
      </c>
      <c r="AH20">
        <v>226</v>
      </c>
      <c r="AI20">
        <v>336</v>
      </c>
      <c r="AJ20">
        <v>90</v>
      </c>
      <c r="AK20">
        <v>348</v>
      </c>
      <c r="AL20">
        <v>2</v>
      </c>
      <c r="AM20">
        <f t="shared" si="0"/>
        <v>0.48901960784313703</v>
      </c>
    </row>
    <row r="21" spans="1:39" x14ac:dyDescent="0.35">
      <c r="A21" s="29">
        <v>34789</v>
      </c>
      <c r="B21">
        <v>66.559844354851734</v>
      </c>
      <c r="C21">
        <v>64.4312294479992</v>
      </c>
      <c r="D21">
        <v>66.706655279352006</v>
      </c>
      <c r="E21">
        <v>49.447546501436932</v>
      </c>
      <c r="F21">
        <v>119.14164346657334</v>
      </c>
      <c r="G21">
        <v>62.654413297710768</v>
      </c>
      <c r="H21">
        <v>56.093767092886033</v>
      </c>
      <c r="I21">
        <v>55.986111840281374</v>
      </c>
      <c r="J21">
        <v>42.653622935310864</v>
      </c>
      <c r="K21">
        <v>42.653622935310864</v>
      </c>
      <c r="L21">
        <v>402390</v>
      </c>
      <c r="M21">
        <v>402390</v>
      </c>
      <c r="N21">
        <v>-0.97262835053480101</v>
      </c>
      <c r="O21">
        <v>0.27361961079985803</v>
      </c>
      <c r="P21">
        <v>852439.64926144306</v>
      </c>
      <c r="Q21">
        <v>852439.64926144294</v>
      </c>
      <c r="R21">
        <v>8.8655189279149046E-2</v>
      </c>
      <c r="S21">
        <v>8.8655189279149005E-2</v>
      </c>
      <c r="T21">
        <v>238.70036010345999</v>
      </c>
      <c r="U21">
        <v>238.70036010346001</v>
      </c>
      <c r="V21">
        <v>84.216087692307681</v>
      </c>
      <c r="W21">
        <v>84.216087692307696</v>
      </c>
      <c r="X21">
        <v>6.2867600120482638</v>
      </c>
      <c r="Y21">
        <v>6.4531000000000001</v>
      </c>
      <c r="Z21">
        <v>6.4531000000000001</v>
      </c>
      <c r="AA21">
        <v>0.67020402755696873</v>
      </c>
      <c r="AB21">
        <v>0.67020402755696895</v>
      </c>
      <c r="AC21">
        <v>0.73600676112330865</v>
      </c>
      <c r="AD21">
        <v>86.719620080221205</v>
      </c>
      <c r="AE21">
        <v>86.719620080221205</v>
      </c>
      <c r="AF21">
        <v>3.0687262872628769</v>
      </c>
      <c r="AG21">
        <v>3.0687262872628769</v>
      </c>
      <c r="AH21">
        <v>228</v>
      </c>
      <c r="AI21">
        <v>328</v>
      </c>
      <c r="AJ21">
        <v>90</v>
      </c>
      <c r="AK21">
        <v>354</v>
      </c>
      <c r="AL21">
        <v>2</v>
      </c>
      <c r="AM21">
        <f t="shared" si="0"/>
        <v>1.0687262872628769</v>
      </c>
    </row>
    <row r="22" spans="1:39" x14ac:dyDescent="0.35">
      <c r="A22" s="29">
        <v>34880</v>
      </c>
      <c r="B22">
        <v>66.981257454944569</v>
      </c>
      <c r="C22">
        <v>64.8392890445201</v>
      </c>
      <c r="D22">
        <v>67.665913492772106</v>
      </c>
      <c r="E22">
        <v>49.862514905298532</v>
      </c>
      <c r="F22">
        <v>119.47764177698768</v>
      </c>
      <c r="G22">
        <v>63.285055671487932</v>
      </c>
      <c r="H22">
        <v>56.952068681962857</v>
      </c>
      <c r="I22">
        <v>56.531530486523998</v>
      </c>
      <c r="J22">
        <v>42.656798701285396</v>
      </c>
      <c r="K22">
        <v>42.656798701285396</v>
      </c>
      <c r="L22">
        <v>403259</v>
      </c>
      <c r="M22">
        <v>403259</v>
      </c>
      <c r="N22">
        <v>-5.33660507164797E-2</v>
      </c>
      <c r="O22">
        <v>-0.105600842725304</v>
      </c>
      <c r="P22">
        <v>854176.43600663601</v>
      </c>
      <c r="Q22">
        <v>854176.43600663601</v>
      </c>
      <c r="R22">
        <v>8.6640157965065231E-2</v>
      </c>
      <c r="S22">
        <v>8.6640157965065204E-2</v>
      </c>
      <c r="T22">
        <v>239.75653878053097</v>
      </c>
      <c r="U22">
        <v>239.756538780531</v>
      </c>
      <c r="V22">
        <v>81.588875384615378</v>
      </c>
      <c r="W22">
        <v>81.588875384615406</v>
      </c>
      <c r="X22">
        <v>6.2841834707890971</v>
      </c>
      <c r="Y22">
        <v>6.625</v>
      </c>
      <c r="Z22">
        <v>6.625</v>
      </c>
      <c r="AA22">
        <v>0.68125559391382173</v>
      </c>
      <c r="AB22">
        <v>0.68125559391382196</v>
      </c>
      <c r="AC22">
        <v>0.74829869941338456</v>
      </c>
      <c r="AD22">
        <v>87.270001589264595</v>
      </c>
      <c r="AE22">
        <v>87.270001589264595</v>
      </c>
      <c r="AF22">
        <v>2.9191666666666669</v>
      </c>
      <c r="AG22">
        <v>2.9191666666666669</v>
      </c>
      <c r="AH22">
        <v>228</v>
      </c>
      <c r="AI22">
        <v>328</v>
      </c>
      <c r="AJ22">
        <v>90</v>
      </c>
      <c r="AK22">
        <v>354</v>
      </c>
      <c r="AL22">
        <v>2.5</v>
      </c>
      <c r="AM22">
        <f t="shared" si="0"/>
        <v>0.41916666666666691</v>
      </c>
    </row>
    <row r="23" spans="1:39" x14ac:dyDescent="0.35">
      <c r="A23" s="29">
        <v>34972</v>
      </c>
      <c r="B23">
        <v>67.439255190344667</v>
      </c>
      <c r="C23">
        <v>65.280985319217734</v>
      </c>
      <c r="D23">
        <v>67.793613485544</v>
      </c>
      <c r="E23">
        <v>50.228658439826859</v>
      </c>
      <c r="F23">
        <v>119.94369350049999</v>
      </c>
      <c r="G23">
        <v>64.202681730021467</v>
      </c>
      <c r="H23">
        <v>57.254301697598386</v>
      </c>
      <c r="I23">
        <v>57.251563867456063</v>
      </c>
      <c r="J23">
        <v>42.663273822070899</v>
      </c>
      <c r="K23">
        <v>42.663273822070899</v>
      </c>
      <c r="L23">
        <v>407795</v>
      </c>
      <c r="M23">
        <v>407795</v>
      </c>
      <c r="N23">
        <v>-0.10953509242180499</v>
      </c>
      <c r="O23">
        <v>0.44543290699494398</v>
      </c>
      <c r="P23">
        <v>854936.94254772004</v>
      </c>
      <c r="Q23">
        <v>854936.94254772004</v>
      </c>
      <c r="R23">
        <v>8.6480272523743906E-2</v>
      </c>
      <c r="S23">
        <v>8.6480272523743906E-2</v>
      </c>
      <c r="T23">
        <v>240.711669457835</v>
      </c>
      <c r="U23">
        <v>240.711669457835</v>
      </c>
      <c r="V23">
        <v>81.648572307692348</v>
      </c>
      <c r="W23">
        <v>81.648572307692305</v>
      </c>
      <c r="X23">
        <v>6.4010223369438144</v>
      </c>
      <c r="Y23">
        <v>6.625</v>
      </c>
      <c r="Z23">
        <v>6.625</v>
      </c>
      <c r="AA23">
        <v>0.69196210689659488</v>
      </c>
      <c r="AB23">
        <v>0.69196210689659499</v>
      </c>
      <c r="AC23">
        <v>0.76382535830611198</v>
      </c>
      <c r="AD23">
        <v>88.113416540396202</v>
      </c>
      <c r="AE23">
        <v>88.113416540396202</v>
      </c>
      <c r="AF23">
        <v>2.7777192982456174</v>
      </c>
      <c r="AG23">
        <v>2.7777192982456174</v>
      </c>
      <c r="AH23">
        <v>228</v>
      </c>
      <c r="AI23">
        <v>328</v>
      </c>
      <c r="AJ23">
        <v>90</v>
      </c>
      <c r="AK23">
        <v>354</v>
      </c>
      <c r="AL23">
        <v>2.5</v>
      </c>
      <c r="AM23">
        <f t="shared" si="0"/>
        <v>0.27771929824561736</v>
      </c>
    </row>
    <row r="24" spans="1:39" x14ac:dyDescent="0.35">
      <c r="A24" s="29">
        <v>35064</v>
      </c>
      <c r="B24">
        <v>67.760316252669497</v>
      </c>
      <c r="C24">
        <v>65.591812228708321</v>
      </c>
      <c r="D24">
        <v>68.071469900262798</v>
      </c>
      <c r="E24">
        <v>50.615164977418168</v>
      </c>
      <c r="F24">
        <v>119.99577498716633</v>
      </c>
      <c r="G24">
        <v>64.548155376708436</v>
      </c>
      <c r="H24">
        <v>57.185843857089644</v>
      </c>
      <c r="I24">
        <v>57.708587400310705</v>
      </c>
      <c r="J24">
        <v>42.678036582840726</v>
      </c>
      <c r="K24">
        <v>42.678036582840726</v>
      </c>
      <c r="L24">
        <v>409132</v>
      </c>
      <c r="M24">
        <v>409132</v>
      </c>
      <c r="N24">
        <v>0.250679058714882</v>
      </c>
      <c r="O24">
        <v>-0.29186013779653203</v>
      </c>
      <c r="P24">
        <v>859685.45414715097</v>
      </c>
      <c r="Q24">
        <v>859685.45414715097</v>
      </c>
      <c r="R24">
        <v>8.3038899321017101E-2</v>
      </c>
      <c r="S24">
        <v>8.3038899321017101E-2</v>
      </c>
      <c r="T24">
        <v>243.75941761988398</v>
      </c>
      <c r="U24">
        <v>243.759417619884</v>
      </c>
      <c r="V24">
        <v>81.017598461538469</v>
      </c>
      <c r="W24">
        <v>81.017598461538498</v>
      </c>
      <c r="X24">
        <v>6.2620020085493602</v>
      </c>
      <c r="Y24">
        <v>6.5812999999999997</v>
      </c>
      <c r="Z24">
        <v>6.5812999999999997</v>
      </c>
      <c r="AA24">
        <v>0.69193029523915983</v>
      </c>
      <c r="AB24">
        <v>0.69193029523916005</v>
      </c>
      <c r="AC24">
        <v>0.7582185092615159</v>
      </c>
      <c r="AD24">
        <v>88.643715743111898</v>
      </c>
      <c r="AE24">
        <v>88.643715743111898</v>
      </c>
      <c r="AF24">
        <v>3.3500503524672669</v>
      </c>
      <c r="AG24">
        <v>3.3500503524672669</v>
      </c>
      <c r="AH24">
        <v>228</v>
      </c>
      <c r="AI24">
        <v>328</v>
      </c>
      <c r="AJ24">
        <v>90</v>
      </c>
      <c r="AK24">
        <v>354</v>
      </c>
      <c r="AL24">
        <v>2.5</v>
      </c>
      <c r="AM24">
        <f t="shared" si="0"/>
        <v>0.8500503524672669</v>
      </c>
    </row>
    <row r="25" spans="1:39" x14ac:dyDescent="0.35">
      <c r="A25" s="29">
        <v>35155</v>
      </c>
      <c r="B25">
        <v>68.282607882492158</v>
      </c>
      <c r="C25">
        <v>66.100373478574795</v>
      </c>
      <c r="D25">
        <v>68.274787902373603</v>
      </c>
      <c r="E25">
        <v>50.993647589274794</v>
      </c>
      <c r="F25">
        <v>120.24149305860935</v>
      </c>
      <c r="G25">
        <v>65.417639650150178</v>
      </c>
      <c r="H25">
        <v>58.577477170610734</v>
      </c>
      <c r="I25">
        <v>58.458904221068906</v>
      </c>
      <c r="J25">
        <v>43.426555060950271</v>
      </c>
      <c r="K25">
        <v>43.426555060950271</v>
      </c>
      <c r="L25">
        <v>412022</v>
      </c>
      <c r="M25">
        <v>412022</v>
      </c>
      <c r="N25">
        <v>6.5580206878547903E-2</v>
      </c>
      <c r="O25">
        <v>0.16023576830862599</v>
      </c>
      <c r="P25">
        <v>859850.33323692007</v>
      </c>
      <c r="Q25">
        <v>859850.33323691995</v>
      </c>
      <c r="R25">
        <v>8.2342016266724979E-2</v>
      </c>
      <c r="S25">
        <v>8.2342016266724993E-2</v>
      </c>
      <c r="T25">
        <v>246.29966051311933</v>
      </c>
      <c r="U25">
        <v>246.29966051311899</v>
      </c>
      <c r="V25">
        <v>80.896181538461548</v>
      </c>
      <c r="W25">
        <v>80.896181538461505</v>
      </c>
      <c r="X25">
        <v>5.8447592184387327</v>
      </c>
      <c r="Y25">
        <v>6.125</v>
      </c>
      <c r="Z25">
        <v>6.125</v>
      </c>
      <c r="AA25">
        <v>0.69676277490104166</v>
      </c>
      <c r="AB25">
        <v>0.69676277490104199</v>
      </c>
      <c r="AC25">
        <v>0.76037498966328354</v>
      </c>
      <c r="AD25">
        <v>89.255154137022998</v>
      </c>
      <c r="AE25">
        <v>89.255154137022998</v>
      </c>
      <c r="AF25">
        <v>2.477568306010927</v>
      </c>
      <c r="AG25">
        <v>2.477568306010927</v>
      </c>
      <c r="AH25">
        <v>226</v>
      </c>
      <c r="AI25">
        <v>330</v>
      </c>
      <c r="AJ25">
        <v>85</v>
      </c>
      <c r="AK25">
        <v>359</v>
      </c>
      <c r="AL25">
        <v>2.5</v>
      </c>
      <c r="AM25">
        <f t="shared" si="0"/>
        <v>-2.2431693989072965E-2</v>
      </c>
    </row>
    <row r="26" spans="1:39" x14ac:dyDescent="0.35">
      <c r="A26" s="29">
        <v>35246</v>
      </c>
      <c r="B26">
        <v>68.630978287535996</v>
      </c>
      <c r="C26">
        <v>66.436106110530133</v>
      </c>
      <c r="D26">
        <v>68.646174183054697</v>
      </c>
      <c r="E26">
        <v>51.397502200308999</v>
      </c>
      <c r="F26">
        <v>120.43987575301269</v>
      </c>
      <c r="G26">
        <v>65.962003754315802</v>
      </c>
      <c r="H26">
        <v>59.382153615692594</v>
      </c>
      <c r="I26">
        <v>59.000796270991536</v>
      </c>
      <c r="J26">
        <v>43.096594227397333</v>
      </c>
      <c r="K26">
        <v>43.096594227397333</v>
      </c>
      <c r="L26">
        <v>413325</v>
      </c>
      <c r="M26">
        <v>413325</v>
      </c>
      <c r="N26">
        <v>0.409126114684217</v>
      </c>
      <c r="O26">
        <v>-0.22742533463127501</v>
      </c>
      <c r="P26">
        <v>862786.01106092695</v>
      </c>
      <c r="Q26">
        <v>862786.01106092695</v>
      </c>
      <c r="R26">
        <v>8.2548700543637096E-2</v>
      </c>
      <c r="S26">
        <v>8.2548700543637096E-2</v>
      </c>
      <c r="T26">
        <v>245.20658074695402</v>
      </c>
      <c r="U26">
        <v>245.20658074695399</v>
      </c>
      <c r="V26">
        <v>81.882196923076961</v>
      </c>
      <c r="W26">
        <v>81.882196923076904</v>
      </c>
      <c r="X26">
        <v>5.6176858473270661</v>
      </c>
      <c r="Y26">
        <v>5.8677999999999999</v>
      </c>
      <c r="Z26">
        <v>5.8677999999999999</v>
      </c>
      <c r="AA26">
        <v>0.69717020145329944</v>
      </c>
      <c r="AB26">
        <v>0.697170201453299</v>
      </c>
      <c r="AC26">
        <v>0.76015934162310683</v>
      </c>
      <c r="AD26">
        <v>90.002082601888901</v>
      </c>
      <c r="AE26">
        <v>90.002082601888901</v>
      </c>
      <c r="AF26">
        <v>2.3923809523809569</v>
      </c>
      <c r="AG26">
        <v>2.3923809523809569</v>
      </c>
      <c r="AH26">
        <v>226</v>
      </c>
      <c r="AI26">
        <v>330</v>
      </c>
      <c r="AJ26">
        <v>85</v>
      </c>
      <c r="AK26">
        <v>359</v>
      </c>
      <c r="AL26">
        <v>2.5</v>
      </c>
      <c r="AM26">
        <f t="shared" si="0"/>
        <v>-0.10761904761904306</v>
      </c>
    </row>
    <row r="27" spans="1:39" x14ac:dyDescent="0.35">
      <c r="A27" s="29">
        <v>35338</v>
      </c>
      <c r="B27">
        <v>68.965673762040595</v>
      </c>
      <c r="C27">
        <v>66.757872203019602</v>
      </c>
      <c r="D27">
        <v>68.991324198473905</v>
      </c>
      <c r="E27">
        <v>51.905986975443341</v>
      </c>
      <c r="F27">
        <v>120.52853257953366</v>
      </c>
      <c r="G27">
        <v>65.916639890060154</v>
      </c>
      <c r="H27">
        <v>59.1457328055644</v>
      </c>
      <c r="I27">
        <v>59.1372057211764</v>
      </c>
      <c r="J27">
        <v>43.436251536775501</v>
      </c>
      <c r="K27">
        <v>43.436251536775501</v>
      </c>
      <c r="L27">
        <v>417019</v>
      </c>
      <c r="M27">
        <v>417019</v>
      </c>
      <c r="N27">
        <v>0.90048123975179695</v>
      </c>
      <c r="O27">
        <v>-0.22072387714480299</v>
      </c>
      <c r="P27">
        <v>863327.55407133908</v>
      </c>
      <c r="Q27">
        <v>863327.55407133896</v>
      </c>
      <c r="R27">
        <v>8.0614874049025106E-2</v>
      </c>
      <c r="S27">
        <v>8.0614874049025106E-2</v>
      </c>
      <c r="T27">
        <v>247.64305313116503</v>
      </c>
      <c r="U27">
        <v>247.643053131165</v>
      </c>
      <c r="V27">
        <v>82.869486363636398</v>
      </c>
      <c r="W27">
        <v>82.869486363636398</v>
      </c>
      <c r="X27">
        <v>5.4132739047926286</v>
      </c>
      <c r="Y27">
        <v>5.6875</v>
      </c>
      <c r="Z27">
        <v>5.6875</v>
      </c>
      <c r="AA27">
        <v>0.68186344897864648</v>
      </c>
      <c r="AB27">
        <v>0.68186344897864604</v>
      </c>
      <c r="AC27">
        <v>0.73881018564560674</v>
      </c>
      <c r="AD27">
        <v>90.413772647977595</v>
      </c>
      <c r="AE27">
        <v>90.413772647977595</v>
      </c>
      <c r="AF27">
        <v>2.4954307116104864</v>
      </c>
      <c r="AG27">
        <v>2.4954307116104864</v>
      </c>
      <c r="AH27">
        <v>226</v>
      </c>
      <c r="AI27">
        <v>330</v>
      </c>
      <c r="AJ27">
        <v>85</v>
      </c>
      <c r="AK27">
        <v>359</v>
      </c>
      <c r="AL27">
        <v>2.5</v>
      </c>
      <c r="AM27">
        <f t="shared" si="0"/>
        <v>-4.5692883895136482E-3</v>
      </c>
    </row>
    <row r="28" spans="1:39" x14ac:dyDescent="0.35">
      <c r="A28" s="29">
        <v>35430</v>
      </c>
      <c r="B28">
        <v>69.365709672873336</v>
      </c>
      <c r="C28">
        <v>67.143128768496766</v>
      </c>
      <c r="D28">
        <v>69.381902018659105</v>
      </c>
      <c r="E28">
        <v>52.336907944714142</v>
      </c>
      <c r="F28">
        <v>120.77286764533632</v>
      </c>
      <c r="G28">
        <v>65.349124246101042</v>
      </c>
      <c r="H28">
        <v>58.558647222058021</v>
      </c>
      <c r="I28">
        <v>59.032691490299705</v>
      </c>
      <c r="J28">
        <v>44.826893354090203</v>
      </c>
      <c r="K28">
        <v>44.826893354090203</v>
      </c>
      <c r="L28">
        <v>422639</v>
      </c>
      <c r="M28">
        <v>422639</v>
      </c>
      <c r="N28">
        <v>1.0126168131098701</v>
      </c>
      <c r="O28">
        <v>-0.31774635612609697</v>
      </c>
      <c r="P28">
        <v>866094.44137827703</v>
      </c>
      <c r="Q28">
        <v>866094.44137827703</v>
      </c>
      <c r="R28">
        <v>7.8416940042689759E-2</v>
      </c>
      <c r="S28">
        <v>7.8416940042689801E-2</v>
      </c>
      <c r="T28">
        <v>249.8846077246387</v>
      </c>
      <c r="U28">
        <v>249.88460772463901</v>
      </c>
      <c r="V28">
        <v>88.333556060606043</v>
      </c>
      <c r="W28">
        <v>88.333556060606099</v>
      </c>
      <c r="X28">
        <v>5.8245399762150774</v>
      </c>
      <c r="Y28">
        <v>5.8555000000000001</v>
      </c>
      <c r="Z28">
        <v>5.8555000000000001</v>
      </c>
      <c r="AA28">
        <v>0.67273735054240236</v>
      </c>
      <c r="AB28">
        <v>0.67273735054240202</v>
      </c>
      <c r="AC28">
        <v>0.72349917479305625</v>
      </c>
      <c r="AD28">
        <v>90.6637441195615</v>
      </c>
      <c r="AE28">
        <v>90.6637441195615</v>
      </c>
      <c r="AF28">
        <v>2.5648006379585371</v>
      </c>
      <c r="AG28">
        <v>2.5648006379585371</v>
      </c>
      <c r="AH28">
        <v>226</v>
      </c>
      <c r="AI28">
        <v>330</v>
      </c>
      <c r="AJ28">
        <v>85</v>
      </c>
      <c r="AK28">
        <v>359</v>
      </c>
      <c r="AL28">
        <v>2.5</v>
      </c>
      <c r="AM28">
        <f t="shared" si="0"/>
        <v>6.4800637958537077E-2</v>
      </c>
    </row>
    <row r="29" spans="1:39" x14ac:dyDescent="0.35">
      <c r="A29" s="29">
        <v>35520</v>
      </c>
      <c r="B29">
        <v>69.60406774821827</v>
      </c>
      <c r="C29">
        <v>67.381118161534758</v>
      </c>
      <c r="D29">
        <v>69.587126118123706</v>
      </c>
      <c r="E29">
        <v>52.842807533959636</v>
      </c>
      <c r="F29">
        <v>120.52207718314168</v>
      </c>
      <c r="G29">
        <v>65.121118137167358</v>
      </c>
      <c r="H29">
        <v>59.098925628295007</v>
      </c>
      <c r="I29">
        <v>58.995942448309968</v>
      </c>
      <c r="J29">
        <v>45.156406272022501</v>
      </c>
      <c r="K29">
        <v>45.156406272022501</v>
      </c>
      <c r="L29">
        <v>429418</v>
      </c>
      <c r="M29">
        <v>429418</v>
      </c>
      <c r="N29">
        <v>0.79431875817516895</v>
      </c>
      <c r="O29">
        <v>-5.0640808212505002E-2</v>
      </c>
      <c r="P29">
        <v>873692.98048387701</v>
      </c>
      <c r="Q29">
        <v>873692.98048387701</v>
      </c>
      <c r="R29">
        <v>7.3233611915158633E-2</v>
      </c>
      <c r="S29">
        <v>7.3233611915158606E-2</v>
      </c>
      <c r="T29">
        <v>252.12616231811231</v>
      </c>
      <c r="U29">
        <v>252.12616231811199</v>
      </c>
      <c r="V29">
        <v>92.820320312499987</v>
      </c>
      <c r="W29">
        <v>92.820320312500002</v>
      </c>
      <c r="X29">
        <v>5.8904209642444672</v>
      </c>
      <c r="Y29">
        <v>5.9375</v>
      </c>
      <c r="Z29">
        <v>5.9375</v>
      </c>
      <c r="AA29">
        <v>0.64938685118057315</v>
      </c>
      <c r="AB29">
        <v>0.64866500847439001</v>
      </c>
      <c r="AC29">
        <v>0.70519987906400861</v>
      </c>
      <c r="AD29">
        <v>90.977895215510898</v>
      </c>
      <c r="AE29">
        <v>90.977895215510898</v>
      </c>
      <c r="AF29">
        <v>2.5103994760969264</v>
      </c>
      <c r="AG29">
        <v>2.5103994760969264</v>
      </c>
      <c r="AH29">
        <v>223</v>
      </c>
      <c r="AI29">
        <v>330</v>
      </c>
      <c r="AJ29">
        <v>87</v>
      </c>
      <c r="AK29">
        <v>360</v>
      </c>
      <c r="AL29">
        <v>2.5</v>
      </c>
      <c r="AM29">
        <f t="shared" si="0"/>
        <v>1.0399476096926374E-2</v>
      </c>
    </row>
    <row r="30" spans="1:39" x14ac:dyDescent="0.35">
      <c r="A30" s="29">
        <v>35611</v>
      </c>
      <c r="B30">
        <v>69.770050891849763</v>
      </c>
      <c r="C30">
        <v>67.539043638685598</v>
      </c>
      <c r="D30">
        <v>69.779564268268302</v>
      </c>
      <c r="E30">
        <v>53.309336220697396</v>
      </c>
      <c r="F30">
        <v>120.24847317869667</v>
      </c>
      <c r="G30">
        <v>65.284234656778381</v>
      </c>
      <c r="H30">
        <v>59.610118770986055</v>
      </c>
      <c r="I30">
        <v>59.273290621149833</v>
      </c>
      <c r="J30">
        <v>44.457925342793537</v>
      </c>
      <c r="K30">
        <v>44.457925342793494</v>
      </c>
      <c r="L30">
        <v>434199</v>
      </c>
      <c r="M30">
        <v>434199</v>
      </c>
      <c r="N30">
        <v>0.84392523099911498</v>
      </c>
      <c r="O30">
        <v>-0.23587869081118101</v>
      </c>
      <c r="P30">
        <v>878324.78805050009</v>
      </c>
      <c r="Q30">
        <v>878324.78805049998</v>
      </c>
      <c r="R30">
        <v>7.17972859712597E-2</v>
      </c>
      <c r="S30">
        <v>7.17972859712597E-2</v>
      </c>
      <c r="T30">
        <v>254.46517580695433</v>
      </c>
      <c r="U30">
        <v>254.46517580695399</v>
      </c>
      <c r="V30">
        <v>95.131486153846112</v>
      </c>
      <c r="W30">
        <v>95.131486153846197</v>
      </c>
      <c r="X30">
        <v>6.146395162239374</v>
      </c>
      <c r="Y30">
        <v>6.1984000000000004</v>
      </c>
      <c r="Z30">
        <v>6.1984000000000004</v>
      </c>
      <c r="AA30">
        <v>0.6389876132994049</v>
      </c>
      <c r="AB30">
        <v>0.63881968316040705</v>
      </c>
      <c r="AC30">
        <v>0.70418831106292323</v>
      </c>
      <c r="AD30">
        <v>91.094904714313301</v>
      </c>
      <c r="AE30">
        <v>91.094904714313301</v>
      </c>
      <c r="AF30">
        <v>2.7298550724637667</v>
      </c>
      <c r="AG30">
        <v>2.7298550724637667</v>
      </c>
      <c r="AH30">
        <v>223</v>
      </c>
      <c r="AI30">
        <v>330</v>
      </c>
      <c r="AJ30">
        <v>87</v>
      </c>
      <c r="AK30">
        <v>360</v>
      </c>
      <c r="AL30">
        <v>2.5</v>
      </c>
      <c r="AM30">
        <f t="shared" si="0"/>
        <v>0.22985507246376669</v>
      </c>
    </row>
    <row r="31" spans="1:39" x14ac:dyDescent="0.35">
      <c r="A31" s="29">
        <v>35703</v>
      </c>
      <c r="B31">
        <v>70.301043211884334</v>
      </c>
      <c r="C31">
        <v>68.05101021861789</v>
      </c>
      <c r="D31">
        <v>70.337386335665599</v>
      </c>
      <c r="E31">
        <v>53.831629904686231</v>
      </c>
      <c r="F31">
        <v>120.29165441799699</v>
      </c>
      <c r="G31">
        <v>65.937316712012787</v>
      </c>
      <c r="H31">
        <v>59.912788698087347</v>
      </c>
      <c r="I31">
        <v>59.909913499298263</v>
      </c>
      <c r="J31">
        <v>45.443476413226499</v>
      </c>
      <c r="K31">
        <v>45.443476413226669</v>
      </c>
      <c r="L31">
        <v>438100</v>
      </c>
      <c r="M31">
        <v>438100</v>
      </c>
      <c r="N31">
        <v>0.42440874960859298</v>
      </c>
      <c r="O31">
        <v>-0.31251620477381897</v>
      </c>
      <c r="P31">
        <v>880182.16364519007</v>
      </c>
      <c r="Q31">
        <v>880182.16364518995</v>
      </c>
      <c r="R31">
        <v>6.8400512448149972E-2</v>
      </c>
      <c r="S31">
        <v>6.840051244815E-2</v>
      </c>
      <c r="T31">
        <v>258.36353162169166</v>
      </c>
      <c r="U31">
        <v>258.363531621692</v>
      </c>
      <c r="V31">
        <v>97.47146060606066</v>
      </c>
      <c r="W31">
        <v>97.471460606060603</v>
      </c>
      <c r="X31">
        <v>6.7430572230059136</v>
      </c>
      <c r="Y31">
        <v>6.8692000000000002</v>
      </c>
      <c r="Z31">
        <v>6.8692000000000002</v>
      </c>
      <c r="AA31">
        <v>0.63319365618204004</v>
      </c>
      <c r="AB31">
        <v>0.63363729975902106</v>
      </c>
      <c r="AC31">
        <v>0.69361854623151198</v>
      </c>
      <c r="AD31">
        <v>91.481024453969596</v>
      </c>
      <c r="AE31">
        <v>91.481024453969596</v>
      </c>
      <c r="AF31">
        <v>3.0203990610328666</v>
      </c>
      <c r="AG31">
        <v>3.0203990610328666</v>
      </c>
      <c r="AH31">
        <v>223</v>
      </c>
      <c r="AI31">
        <v>330</v>
      </c>
      <c r="AJ31">
        <v>87</v>
      </c>
      <c r="AK31">
        <v>360</v>
      </c>
      <c r="AL31">
        <v>2.5</v>
      </c>
      <c r="AM31">
        <f t="shared" si="0"/>
        <v>0.52039906103286659</v>
      </c>
    </row>
    <row r="32" spans="1:39" x14ac:dyDescent="0.35">
      <c r="A32" s="29">
        <v>35795</v>
      </c>
      <c r="B32">
        <v>70.586171836242571</v>
      </c>
      <c r="C32">
        <v>68.32288506329779</v>
      </c>
      <c r="D32">
        <v>70.608569856545898</v>
      </c>
      <c r="E32">
        <v>54.367528157302139</v>
      </c>
      <c r="F32">
        <v>120.20939404712499</v>
      </c>
      <c r="G32">
        <v>66.024364590586529</v>
      </c>
      <c r="H32">
        <v>59.838687694843834</v>
      </c>
      <c r="I32">
        <v>60.246114893887665</v>
      </c>
      <c r="J32">
        <v>45.220274950786767</v>
      </c>
      <c r="K32">
        <v>45.220274950786667</v>
      </c>
      <c r="L32">
        <v>444540</v>
      </c>
      <c r="M32">
        <v>444540</v>
      </c>
      <c r="N32">
        <v>0.52657287899712701</v>
      </c>
      <c r="O32">
        <v>-0.221435091886799</v>
      </c>
      <c r="P32">
        <v>879843.27816055808</v>
      </c>
      <c r="Q32">
        <v>879843.27816055797</v>
      </c>
      <c r="R32">
        <v>6.5409484017932548E-2</v>
      </c>
      <c r="S32">
        <v>6.5409484017932507E-2</v>
      </c>
      <c r="T32">
        <v>261.67713406421763</v>
      </c>
      <c r="U32">
        <v>261.67713406421802</v>
      </c>
      <c r="V32">
        <v>98.626171212121235</v>
      </c>
      <c r="W32">
        <v>98.626171212121207</v>
      </c>
      <c r="X32">
        <v>7.0402892116264848</v>
      </c>
      <c r="Y32">
        <v>7.1483999999999996</v>
      </c>
      <c r="Z32">
        <v>7.1483999999999996</v>
      </c>
      <c r="AA32">
        <v>0.63128999906948857</v>
      </c>
      <c r="AB32">
        <v>0.63168185721231895</v>
      </c>
      <c r="AC32">
        <v>0.68719940916867639</v>
      </c>
      <c r="AD32">
        <v>91.859557620069594</v>
      </c>
      <c r="AE32">
        <v>91.859557620069594</v>
      </c>
      <c r="AF32">
        <v>3.2062760416666669</v>
      </c>
      <c r="AG32">
        <v>3.2062760416666669</v>
      </c>
      <c r="AH32">
        <v>223</v>
      </c>
      <c r="AI32">
        <v>330</v>
      </c>
      <c r="AJ32">
        <v>87</v>
      </c>
      <c r="AK32">
        <v>360</v>
      </c>
      <c r="AL32">
        <v>2.5</v>
      </c>
      <c r="AM32">
        <f t="shared" si="0"/>
        <v>0.70627604166666691</v>
      </c>
    </row>
    <row r="33" spans="1:39" x14ac:dyDescent="0.35">
      <c r="A33" s="29">
        <v>35885</v>
      </c>
      <c r="B33">
        <v>70.729581270328126</v>
      </c>
      <c r="C33">
        <v>68.472035680817967</v>
      </c>
      <c r="D33">
        <v>70.691931524363397</v>
      </c>
      <c r="E33">
        <v>54.865105994264972</v>
      </c>
      <c r="F33">
        <v>119.85045730035701</v>
      </c>
      <c r="G33">
        <v>65.47244561075496</v>
      </c>
      <c r="H33">
        <v>60.340098611937719</v>
      </c>
      <c r="I33">
        <v>60.265823861879397</v>
      </c>
      <c r="J33">
        <v>44.942855661321765</v>
      </c>
      <c r="K33">
        <v>44.942855661321367</v>
      </c>
      <c r="L33">
        <v>447712</v>
      </c>
      <c r="M33">
        <v>447712</v>
      </c>
      <c r="N33">
        <v>0.79289131831225501</v>
      </c>
      <c r="O33">
        <v>-1.24124148015409E-3</v>
      </c>
      <c r="P33">
        <v>884146.71126163006</v>
      </c>
      <c r="Q33">
        <v>884146.71126162994</v>
      </c>
      <c r="R33">
        <v>6.3647367961563561E-2</v>
      </c>
      <c r="S33">
        <v>6.3647367961563603E-2</v>
      </c>
      <c r="T33">
        <v>264.79581871600772</v>
      </c>
      <c r="U33">
        <v>264.795818716008</v>
      </c>
      <c r="V33">
        <v>100.61063281249999</v>
      </c>
      <c r="W33">
        <v>100.6106328125</v>
      </c>
      <c r="X33">
        <v>7.0862970308490789</v>
      </c>
      <c r="Y33">
        <v>7.25</v>
      </c>
      <c r="Z33">
        <v>7.25</v>
      </c>
      <c r="AA33">
        <v>0.62538235592018632</v>
      </c>
      <c r="AB33">
        <v>0.62547738438940403</v>
      </c>
      <c r="AC33">
        <v>0.68303198487251693</v>
      </c>
      <c r="AD33">
        <v>91.865824470770306</v>
      </c>
      <c r="AE33">
        <v>91.865824470770306</v>
      </c>
      <c r="AF33">
        <v>2.925964912280707</v>
      </c>
      <c r="AG33">
        <v>2.925964912280707</v>
      </c>
      <c r="AH33">
        <v>212</v>
      </c>
      <c r="AI33">
        <v>344</v>
      </c>
      <c r="AJ33">
        <v>86</v>
      </c>
      <c r="AK33">
        <v>358</v>
      </c>
      <c r="AL33">
        <v>2.5</v>
      </c>
      <c r="AM33">
        <f t="shared" si="0"/>
        <v>0.42596491228070699</v>
      </c>
    </row>
    <row r="34" spans="1:39" x14ac:dyDescent="0.35">
      <c r="A34" s="29">
        <v>35976</v>
      </c>
      <c r="B34">
        <v>71.073887725513956</v>
      </c>
      <c r="C34">
        <v>68.898386026509002</v>
      </c>
      <c r="D34">
        <v>71.092692833306401</v>
      </c>
      <c r="E34">
        <v>55.369299610557796</v>
      </c>
      <c r="F34">
        <v>119.43255682595401</v>
      </c>
      <c r="G34">
        <v>65.900329460801927</v>
      </c>
      <c r="H34">
        <v>61.011583924851188</v>
      </c>
      <c r="I34">
        <v>60.699616833842903</v>
      </c>
      <c r="J34">
        <v>45.544544898206539</v>
      </c>
      <c r="K34">
        <v>45.544544898207199</v>
      </c>
      <c r="L34">
        <v>450292</v>
      </c>
      <c r="M34">
        <v>450292</v>
      </c>
      <c r="N34">
        <v>0.36070391447088102</v>
      </c>
      <c r="O34">
        <v>-3.3388381505024302E-3</v>
      </c>
      <c r="P34">
        <v>884140.65353232098</v>
      </c>
      <c r="Q34">
        <v>884140.65353232098</v>
      </c>
      <c r="R34">
        <v>6.2837755765484948E-2</v>
      </c>
      <c r="S34">
        <v>6.2837755765484907E-2</v>
      </c>
      <c r="T34">
        <v>268.40179784463936</v>
      </c>
      <c r="U34">
        <v>268.40179784463902</v>
      </c>
      <c r="V34">
        <v>100.5124338461538</v>
      </c>
      <c r="W34">
        <v>100.512433846154</v>
      </c>
      <c r="X34">
        <v>7.076780212823591</v>
      </c>
      <c r="Y34">
        <v>7.3278999999999996</v>
      </c>
      <c r="Z34">
        <v>7.3278999999999996</v>
      </c>
      <c r="AA34">
        <v>0.6157406036924109</v>
      </c>
      <c r="AB34">
        <v>0.61574667956030105</v>
      </c>
      <c r="AC34">
        <v>0.67980342019791351</v>
      </c>
      <c r="AD34">
        <v>92.278891717166402</v>
      </c>
      <c r="AE34">
        <v>92.278891717166402</v>
      </c>
      <c r="AF34">
        <v>3.1940445168295368</v>
      </c>
      <c r="AG34">
        <v>3.1940445168295368</v>
      </c>
      <c r="AH34">
        <v>212</v>
      </c>
      <c r="AI34">
        <v>344</v>
      </c>
      <c r="AJ34">
        <v>86</v>
      </c>
      <c r="AK34">
        <v>358</v>
      </c>
      <c r="AL34">
        <v>2.5</v>
      </c>
      <c r="AM34">
        <f t="shared" si="0"/>
        <v>0.69404451682953683</v>
      </c>
    </row>
    <row r="35" spans="1:39" x14ac:dyDescent="0.35">
      <c r="A35" s="29">
        <v>36068</v>
      </c>
      <c r="B35">
        <v>71.275514454206998</v>
      </c>
      <c r="C35">
        <v>69.192034640247428</v>
      </c>
      <c r="D35">
        <v>71.320300035938502</v>
      </c>
      <c r="E35">
        <v>55.841701080644633</v>
      </c>
      <c r="F35">
        <v>118.94439555625566</v>
      </c>
      <c r="G35">
        <v>66.619395228797075</v>
      </c>
      <c r="H35">
        <v>61.328068446463369</v>
      </c>
      <c r="I35">
        <v>61.337517453678934</v>
      </c>
      <c r="J35">
        <v>45.281114662098929</v>
      </c>
      <c r="K35">
        <v>45.281114662099164</v>
      </c>
      <c r="L35">
        <v>451005</v>
      </c>
      <c r="M35">
        <v>451005</v>
      </c>
      <c r="N35">
        <v>-6.2675142987620502E-2</v>
      </c>
      <c r="O35">
        <v>-0.185509921266547</v>
      </c>
      <c r="P35">
        <v>887593.11750425294</v>
      </c>
      <c r="Q35">
        <v>887593.11750425305</v>
      </c>
      <c r="R35">
        <v>6.2401130578127045E-2</v>
      </c>
      <c r="S35">
        <v>6.2401130578126997E-2</v>
      </c>
      <c r="T35">
        <v>271.03318801958636</v>
      </c>
      <c r="U35">
        <v>271.03318801958602</v>
      </c>
      <c r="V35">
        <v>100.14717121212124</v>
      </c>
      <c r="W35">
        <v>100.14717121212099</v>
      </c>
      <c r="X35">
        <v>7.1602620805435002</v>
      </c>
      <c r="Y35">
        <v>7.5</v>
      </c>
      <c r="Z35">
        <v>7.5</v>
      </c>
      <c r="AA35">
        <v>0.61194660690414404</v>
      </c>
      <c r="AB35">
        <v>0.61191051876314595</v>
      </c>
      <c r="AC35">
        <v>0.66166143460101789</v>
      </c>
      <c r="AD35">
        <v>92.668275423788103</v>
      </c>
      <c r="AE35">
        <v>92.668275423788103</v>
      </c>
      <c r="AF35">
        <v>3.1024113475177271</v>
      </c>
      <c r="AG35">
        <v>3.1024113475177271</v>
      </c>
      <c r="AH35">
        <v>212</v>
      </c>
      <c r="AI35">
        <v>344</v>
      </c>
      <c r="AJ35">
        <v>86</v>
      </c>
      <c r="AK35">
        <v>358</v>
      </c>
      <c r="AL35">
        <v>2.5</v>
      </c>
      <c r="AM35">
        <f t="shared" si="0"/>
        <v>0.60241134751772707</v>
      </c>
    </row>
    <row r="36" spans="1:39" x14ac:dyDescent="0.35">
      <c r="A36" s="29">
        <v>36160</v>
      </c>
      <c r="B36">
        <v>71.554205692506969</v>
      </c>
      <c r="C36">
        <v>69.572709935336604</v>
      </c>
      <c r="D36">
        <v>71.576722020699606</v>
      </c>
      <c r="E36">
        <v>56.342058679605771</v>
      </c>
      <c r="F36">
        <v>118.53056976690766</v>
      </c>
      <c r="G36">
        <v>67.021642804413503</v>
      </c>
      <c r="H36">
        <v>61.529983177823709</v>
      </c>
      <c r="I36">
        <v>61.875937564306071</v>
      </c>
      <c r="J36">
        <v>45.200094574877504</v>
      </c>
      <c r="K36">
        <v>45.200094574876971</v>
      </c>
      <c r="L36">
        <v>453937</v>
      </c>
      <c r="M36">
        <v>453937</v>
      </c>
      <c r="N36">
        <v>-0.25237777481513501</v>
      </c>
      <c r="O36">
        <v>-0.25692632903790602</v>
      </c>
      <c r="P36">
        <v>883166.99624774698</v>
      </c>
      <c r="Q36">
        <v>883166.99624774698</v>
      </c>
      <c r="R36">
        <v>6.1431129087922164E-2</v>
      </c>
      <c r="S36">
        <v>6.1431129087922198E-2</v>
      </c>
      <c r="T36">
        <v>274.151872671376</v>
      </c>
      <c r="U36">
        <v>274.151872671376</v>
      </c>
      <c r="V36">
        <v>97.166321212121204</v>
      </c>
      <c r="W36">
        <v>97.166321212121204</v>
      </c>
      <c r="X36">
        <v>6.2775126042467688</v>
      </c>
      <c r="Y36">
        <v>6.8555000000000001</v>
      </c>
      <c r="Z36">
        <v>6.8555000000000001</v>
      </c>
      <c r="AA36">
        <v>0.61580078048011355</v>
      </c>
      <c r="AB36">
        <v>0.61574010208304597</v>
      </c>
      <c r="AC36">
        <v>0.66798550493166198</v>
      </c>
      <c r="AD36">
        <v>93.145292308275003</v>
      </c>
      <c r="AE36">
        <v>93.145292308275003</v>
      </c>
      <c r="AF36">
        <v>2.6515270018621968</v>
      </c>
      <c r="AG36">
        <v>2.6515270018621968</v>
      </c>
      <c r="AH36">
        <v>212</v>
      </c>
      <c r="AI36">
        <v>344</v>
      </c>
      <c r="AJ36">
        <v>86</v>
      </c>
      <c r="AK36">
        <v>358</v>
      </c>
      <c r="AL36">
        <v>2.5</v>
      </c>
      <c r="AM36">
        <f t="shared" si="0"/>
        <v>0.15152700186219681</v>
      </c>
    </row>
    <row r="37" spans="1:39" x14ac:dyDescent="0.35">
      <c r="A37" s="29">
        <v>36250</v>
      </c>
      <c r="B37">
        <v>71.860506155949608</v>
      </c>
      <c r="C37">
        <v>69.925179280360339</v>
      </c>
      <c r="D37">
        <v>71.807725998091996</v>
      </c>
      <c r="E37">
        <v>56.816335285904898</v>
      </c>
      <c r="F37">
        <v>117.93061771377067</v>
      </c>
      <c r="G37">
        <v>67.190169608129196</v>
      </c>
      <c r="H37">
        <v>62.472350228788805</v>
      </c>
      <c r="I37">
        <v>62.428248620283433</v>
      </c>
      <c r="J37">
        <v>45.533890267905427</v>
      </c>
      <c r="K37">
        <v>45.533890267904042</v>
      </c>
      <c r="L37">
        <v>457044</v>
      </c>
      <c r="M37">
        <v>457044</v>
      </c>
      <c r="N37">
        <v>-0.229272996478873</v>
      </c>
      <c r="O37">
        <v>-0.435008366201726</v>
      </c>
      <c r="P37">
        <v>888302.37745588098</v>
      </c>
      <c r="Q37">
        <v>888302.37745588098</v>
      </c>
      <c r="R37">
        <v>6.1760340374905444E-2</v>
      </c>
      <c r="S37">
        <v>6.1760340374905402E-2</v>
      </c>
      <c r="T37">
        <v>275.22392052042898</v>
      </c>
      <c r="U37">
        <v>275.22392052042898</v>
      </c>
      <c r="V37">
        <v>97.283789062499991</v>
      </c>
      <c r="W37">
        <v>97.283789062500006</v>
      </c>
      <c r="X37">
        <v>5.0837063570093504</v>
      </c>
      <c r="Y37">
        <v>5.6943999999999999</v>
      </c>
      <c r="Z37">
        <v>5.6943999999999999</v>
      </c>
      <c r="AA37">
        <v>0.61208261764455074</v>
      </c>
      <c r="AB37">
        <v>0.61207091368269495</v>
      </c>
      <c r="AC37">
        <v>0.66963647078981869</v>
      </c>
      <c r="AD37">
        <v>93.311240487133404</v>
      </c>
      <c r="AE37">
        <v>93.311240487133404</v>
      </c>
      <c r="AF37">
        <v>2.645269607843137</v>
      </c>
      <c r="AG37">
        <v>2.645269607843137</v>
      </c>
      <c r="AH37">
        <v>204</v>
      </c>
      <c r="AI37">
        <v>341</v>
      </c>
      <c r="AJ37">
        <v>83</v>
      </c>
      <c r="AK37">
        <v>372</v>
      </c>
      <c r="AL37">
        <v>2.5</v>
      </c>
      <c r="AM37">
        <f t="shared" si="0"/>
        <v>0.14526960784313703</v>
      </c>
    </row>
    <row r="38" spans="1:39" x14ac:dyDescent="0.35">
      <c r="A38" s="29">
        <v>36341</v>
      </c>
      <c r="B38">
        <v>72.07370571994737</v>
      </c>
      <c r="C38">
        <v>70.136276000373002</v>
      </c>
      <c r="D38">
        <v>72.102605801817901</v>
      </c>
      <c r="E38">
        <v>57.315473648546003</v>
      </c>
      <c r="F38">
        <v>117.070124373773</v>
      </c>
      <c r="G38">
        <v>66.540428066959038</v>
      </c>
      <c r="H38">
        <v>62.597144431917059</v>
      </c>
      <c r="I38">
        <v>62.296450582395131</v>
      </c>
      <c r="J38">
        <v>46.955176450867462</v>
      </c>
      <c r="K38">
        <v>46.955176450870169</v>
      </c>
      <c r="L38">
        <v>458710</v>
      </c>
      <c r="M38">
        <v>458710</v>
      </c>
      <c r="N38">
        <v>0.242871349830207</v>
      </c>
      <c r="O38">
        <v>-8.6327364105112103E-2</v>
      </c>
      <c r="P38">
        <v>890578.35748737003</v>
      </c>
      <c r="Q38">
        <v>890578.35748737003</v>
      </c>
      <c r="R38">
        <v>6.0447626997175097E-2</v>
      </c>
      <c r="S38">
        <v>6.0447626997175097E-2</v>
      </c>
      <c r="T38">
        <v>277.36801621853402</v>
      </c>
      <c r="U38">
        <v>277.36801621853402</v>
      </c>
      <c r="V38">
        <v>99.140043076923092</v>
      </c>
      <c r="W38">
        <v>99.140043076923106</v>
      </c>
      <c r="X38">
        <v>4.8274032761064927</v>
      </c>
      <c r="Y38">
        <v>5.2008000000000001</v>
      </c>
      <c r="Z38">
        <v>5.2008000000000001</v>
      </c>
      <c r="AA38">
        <v>0.60729455707630908</v>
      </c>
      <c r="AB38">
        <v>0.60728308657017904</v>
      </c>
      <c r="AC38">
        <v>0.660189968678775</v>
      </c>
      <c r="AD38">
        <v>93.644063749321802</v>
      </c>
      <c r="AE38">
        <v>93.644063749321802</v>
      </c>
      <c r="AF38">
        <v>2.4264960909737066</v>
      </c>
      <c r="AG38">
        <v>2.4264960909737066</v>
      </c>
      <c r="AH38">
        <v>204</v>
      </c>
      <c r="AI38">
        <v>341</v>
      </c>
      <c r="AJ38">
        <v>83</v>
      </c>
      <c r="AK38">
        <v>372</v>
      </c>
      <c r="AL38">
        <v>2.5</v>
      </c>
      <c r="AM38">
        <f t="shared" si="0"/>
        <v>-7.3503909026293446E-2</v>
      </c>
    </row>
    <row r="39" spans="1:39" x14ac:dyDescent="0.35">
      <c r="A39" s="29">
        <v>36433</v>
      </c>
      <c r="B39">
        <v>72.134895587147753</v>
      </c>
      <c r="C39">
        <v>70.193030640748091</v>
      </c>
      <c r="D39">
        <v>72.187041193632894</v>
      </c>
      <c r="E39">
        <v>57.732710628495234</v>
      </c>
      <c r="F39">
        <v>116.21459022204799</v>
      </c>
      <c r="G39">
        <v>65.979852123673865</v>
      </c>
      <c r="H39">
        <v>62.246594668860929</v>
      </c>
      <c r="I39">
        <v>62.272826470458675</v>
      </c>
      <c r="J39">
        <v>47.699240886107667</v>
      </c>
      <c r="K39">
        <v>47.699240886107305</v>
      </c>
      <c r="L39">
        <v>466387</v>
      </c>
      <c r="M39">
        <v>466387</v>
      </c>
      <c r="N39">
        <v>0.38373842771574601</v>
      </c>
      <c r="O39">
        <v>-0.21776077775277999</v>
      </c>
      <c r="P39">
        <v>894800.21194659604</v>
      </c>
      <c r="Q39">
        <v>894800.21194659604</v>
      </c>
      <c r="R39">
        <v>5.8863858138287282E-2</v>
      </c>
      <c r="S39">
        <v>5.8863858138287303E-2</v>
      </c>
      <c r="T39">
        <v>280.68161866106033</v>
      </c>
      <c r="U39">
        <v>280.68161866105999</v>
      </c>
      <c r="V39">
        <v>98.754672727272705</v>
      </c>
      <c r="W39">
        <v>98.754672727272705</v>
      </c>
      <c r="X39">
        <v>4.8335647331042786</v>
      </c>
      <c r="Y39">
        <v>5.0654000000000003</v>
      </c>
      <c r="Z39">
        <v>5.0654000000000003</v>
      </c>
      <c r="AA39">
        <v>0.61019911719025588</v>
      </c>
      <c r="AB39">
        <v>0.61019911719025599</v>
      </c>
      <c r="AC39">
        <v>0.65341031800307314</v>
      </c>
      <c r="AD39">
        <v>93.925785192289794</v>
      </c>
      <c r="AE39">
        <v>93.925785192289794</v>
      </c>
      <c r="AF39">
        <v>2.2771212121212172</v>
      </c>
      <c r="AG39">
        <v>2.2771212121212172</v>
      </c>
      <c r="AH39">
        <v>204</v>
      </c>
      <c r="AI39">
        <v>341</v>
      </c>
      <c r="AJ39">
        <v>83</v>
      </c>
      <c r="AK39">
        <v>372</v>
      </c>
      <c r="AL39">
        <v>2.5</v>
      </c>
      <c r="AM39">
        <f t="shared" si="0"/>
        <v>-0.22287878787878279</v>
      </c>
    </row>
    <row r="40" spans="1:39" x14ac:dyDescent="0.35">
      <c r="A40" s="29">
        <v>36525</v>
      </c>
      <c r="B40">
        <v>72.360010370614631</v>
      </c>
      <c r="C40">
        <v>70.417833005395465</v>
      </c>
      <c r="D40">
        <v>72.375607455761894</v>
      </c>
      <c r="E40">
        <v>58.255433283088074</v>
      </c>
      <c r="F40">
        <v>115.125468608313</v>
      </c>
      <c r="G40">
        <v>66.037197054444164</v>
      </c>
      <c r="H40">
        <v>62.171467806646199</v>
      </c>
      <c r="I40">
        <v>62.4641404229777</v>
      </c>
      <c r="J40">
        <v>48.745635693244061</v>
      </c>
      <c r="K40">
        <v>48.745635693243202</v>
      </c>
      <c r="L40">
        <v>473892</v>
      </c>
      <c r="M40">
        <v>473892</v>
      </c>
      <c r="N40">
        <v>0.98046149283557904</v>
      </c>
      <c r="O40">
        <v>0.38094479166012601</v>
      </c>
      <c r="P40">
        <v>896997.77750263293</v>
      </c>
      <c r="Q40">
        <v>896997.77750263305</v>
      </c>
      <c r="R40">
        <v>5.8062749109867084E-2</v>
      </c>
      <c r="S40">
        <v>5.8062749109867098E-2</v>
      </c>
      <c r="T40">
        <v>283.50792662674468</v>
      </c>
      <c r="U40">
        <v>283.50792662674502</v>
      </c>
      <c r="V40">
        <v>100.63442878787879</v>
      </c>
      <c r="W40">
        <v>100.634428787879</v>
      </c>
      <c r="X40">
        <v>5.2944312218786767</v>
      </c>
      <c r="Y40">
        <v>5.4047999999999998</v>
      </c>
      <c r="Z40">
        <v>5.4047999999999998</v>
      </c>
      <c r="AA40">
        <v>0.61022681521550559</v>
      </c>
      <c r="AB40">
        <v>0.61024879064745796</v>
      </c>
      <c r="AC40">
        <v>0.65065880412808841</v>
      </c>
      <c r="AD40">
        <v>94.354688234908096</v>
      </c>
      <c r="AE40">
        <v>94.354688234908096</v>
      </c>
      <c r="AF40">
        <v>2.4038888888888867</v>
      </c>
      <c r="AG40">
        <v>2.4038888888888867</v>
      </c>
      <c r="AH40">
        <v>204</v>
      </c>
      <c r="AI40">
        <v>341</v>
      </c>
      <c r="AJ40">
        <v>83</v>
      </c>
      <c r="AK40">
        <v>372</v>
      </c>
      <c r="AL40">
        <v>2.5</v>
      </c>
      <c r="AM40">
        <f t="shared" si="0"/>
        <v>-9.6111111111113257E-2</v>
      </c>
    </row>
    <row r="41" spans="1:39" x14ac:dyDescent="0.35">
      <c r="A41" s="29">
        <v>36616</v>
      </c>
      <c r="B41">
        <v>72.449394520174849</v>
      </c>
      <c r="C41">
        <v>70.562626632323699</v>
      </c>
      <c r="D41">
        <v>72.393688738640094</v>
      </c>
      <c r="E41">
        <v>58.770608644193537</v>
      </c>
      <c r="F41">
        <v>113.73716573365033</v>
      </c>
      <c r="G41">
        <v>65.718654681109896</v>
      </c>
      <c r="H41">
        <v>62.295733816884137</v>
      </c>
      <c r="I41">
        <v>62.27530638392227</v>
      </c>
      <c r="J41">
        <v>49.971557628594496</v>
      </c>
      <c r="K41">
        <v>49.971557628591292</v>
      </c>
      <c r="L41">
        <v>480212</v>
      </c>
      <c r="M41">
        <v>480212</v>
      </c>
      <c r="N41">
        <v>0.66890196204443797</v>
      </c>
      <c r="O41">
        <v>0.10867775648422</v>
      </c>
      <c r="P41">
        <v>884400.98155532195</v>
      </c>
      <c r="Q41">
        <v>884400.98155532195</v>
      </c>
      <c r="R41">
        <v>5.7927698643392138E-2</v>
      </c>
      <c r="S41">
        <v>5.7927698643392103E-2</v>
      </c>
      <c r="T41">
        <v>288.83720687370032</v>
      </c>
      <c r="U41">
        <v>288.83720687369998</v>
      </c>
      <c r="V41">
        <v>102.29108307692309</v>
      </c>
      <c r="W41">
        <v>102.291083076923</v>
      </c>
      <c r="X41">
        <v>5.8070570175929035</v>
      </c>
      <c r="Y41">
        <v>5.8672000000000004</v>
      </c>
      <c r="Z41">
        <v>5.8672000000000004</v>
      </c>
      <c r="AA41">
        <v>0.61741448216996297</v>
      </c>
      <c r="AB41">
        <v>0.61738707307826801</v>
      </c>
      <c r="AC41">
        <v>0.66026276980534571</v>
      </c>
      <c r="AD41">
        <v>94.951925661224294</v>
      </c>
      <c r="AE41">
        <v>94.951925661224294</v>
      </c>
      <c r="AF41">
        <v>2.3899235474006164</v>
      </c>
      <c r="AG41">
        <v>2.3899235474006164</v>
      </c>
      <c r="AH41">
        <v>178</v>
      </c>
      <c r="AI41">
        <v>342</v>
      </c>
      <c r="AJ41">
        <v>71</v>
      </c>
      <c r="AK41">
        <v>409</v>
      </c>
      <c r="AL41">
        <v>2.5</v>
      </c>
      <c r="AM41">
        <f t="shared" si="0"/>
        <v>-0.11007645259938359</v>
      </c>
    </row>
    <row r="42" spans="1:39" x14ac:dyDescent="0.35">
      <c r="A42" s="29">
        <v>36707</v>
      </c>
      <c r="B42">
        <v>72.526596381666238</v>
      </c>
      <c r="C42">
        <v>70.724821923377434</v>
      </c>
      <c r="D42">
        <v>72.563315585125807</v>
      </c>
      <c r="E42">
        <v>59.02624066634926</v>
      </c>
      <c r="F42">
        <v>113.02622764537834</v>
      </c>
      <c r="G42">
        <v>65.535446408298696</v>
      </c>
      <c r="H42">
        <v>62.979720716592148</v>
      </c>
      <c r="I42">
        <v>62.682586364791767</v>
      </c>
      <c r="J42">
        <v>50.318194629052563</v>
      </c>
      <c r="K42">
        <v>50.318194629057238</v>
      </c>
      <c r="L42">
        <v>483672</v>
      </c>
      <c r="M42">
        <v>483672</v>
      </c>
      <c r="N42">
        <v>0.87992454451058999</v>
      </c>
      <c r="O42">
        <v>0.57924304556323802</v>
      </c>
      <c r="P42">
        <v>895306.96656247799</v>
      </c>
      <c r="Q42">
        <v>895306.96656247799</v>
      </c>
      <c r="R42">
        <v>5.5005353515014822E-2</v>
      </c>
      <c r="S42">
        <v>5.5005353515014802E-2</v>
      </c>
      <c r="T42">
        <v>290.33944766257298</v>
      </c>
      <c r="U42">
        <v>290.33944766257298</v>
      </c>
      <c r="V42">
        <v>101.01382153846154</v>
      </c>
      <c r="W42">
        <v>101.013821538462</v>
      </c>
      <c r="X42">
        <v>5.8229242945689412</v>
      </c>
      <c r="Y42">
        <v>6</v>
      </c>
      <c r="Z42">
        <v>6</v>
      </c>
      <c r="AA42">
        <v>0.61947343357984308</v>
      </c>
      <c r="AB42">
        <v>0.61947343357984297</v>
      </c>
      <c r="AC42">
        <v>0.65923730209271192</v>
      </c>
      <c r="AD42">
        <v>95.4566192204082</v>
      </c>
      <c r="AE42">
        <v>95.4566192204082</v>
      </c>
      <c r="AF42">
        <v>2.4091614691614676</v>
      </c>
      <c r="AG42">
        <v>2.4091614691614676</v>
      </c>
      <c r="AH42">
        <v>178</v>
      </c>
      <c r="AI42">
        <v>342</v>
      </c>
      <c r="AJ42">
        <v>71</v>
      </c>
      <c r="AK42">
        <v>409</v>
      </c>
      <c r="AL42">
        <v>2.5</v>
      </c>
      <c r="AM42">
        <f t="shared" si="0"/>
        <v>-9.0838530838532439E-2</v>
      </c>
    </row>
    <row r="43" spans="1:39" x14ac:dyDescent="0.35">
      <c r="A43" s="29">
        <v>36799</v>
      </c>
      <c r="B43">
        <v>72.707881733257935</v>
      </c>
      <c r="C43">
        <v>70.984362432252212</v>
      </c>
      <c r="D43">
        <v>72.759784640329599</v>
      </c>
      <c r="E43">
        <v>59.618215559264797</v>
      </c>
      <c r="F43">
        <v>111.71777545792732</v>
      </c>
      <c r="G43">
        <v>66.475949606615004</v>
      </c>
      <c r="H43">
        <v>63.431743093844524</v>
      </c>
      <c r="I43">
        <v>63.483186315363071</v>
      </c>
      <c r="J43">
        <v>50.862209426811603</v>
      </c>
      <c r="K43">
        <v>50.862209426810772</v>
      </c>
      <c r="L43">
        <v>486617</v>
      </c>
      <c r="M43">
        <v>486617</v>
      </c>
      <c r="N43">
        <v>0.89985118096456596</v>
      </c>
      <c r="O43">
        <v>0.49416384156020599</v>
      </c>
      <c r="P43">
        <v>896024.99732886499</v>
      </c>
      <c r="Q43">
        <v>896024.99732886499</v>
      </c>
      <c r="R43">
        <v>5.318544596121047E-2</v>
      </c>
      <c r="S43">
        <v>5.3185445961210498E-2</v>
      </c>
      <c r="T43">
        <v>293.45278940354234</v>
      </c>
      <c r="U43">
        <v>293.452789403542</v>
      </c>
      <c r="V43">
        <v>99.456144615384616</v>
      </c>
      <c r="W43">
        <v>99.456144615384602</v>
      </c>
      <c r="X43">
        <v>5.755892573242587</v>
      </c>
      <c r="Y43">
        <v>6</v>
      </c>
      <c r="Z43">
        <v>6</v>
      </c>
      <c r="AA43">
        <v>0.6324320557493408</v>
      </c>
      <c r="AB43">
        <v>0.63244276822553902</v>
      </c>
      <c r="AC43">
        <v>0.67042227475511618</v>
      </c>
      <c r="AD43">
        <v>96.097140968519497</v>
      </c>
      <c r="AE43">
        <v>96.097140968519497</v>
      </c>
      <c r="AF43">
        <v>2.576690647482017</v>
      </c>
      <c r="AG43">
        <v>2.576690647482017</v>
      </c>
      <c r="AH43">
        <v>178</v>
      </c>
      <c r="AI43">
        <v>342</v>
      </c>
      <c r="AJ43">
        <v>71</v>
      </c>
      <c r="AK43">
        <v>409</v>
      </c>
      <c r="AL43">
        <v>2.5</v>
      </c>
      <c r="AM43">
        <f t="shared" si="0"/>
        <v>7.6690647482017038E-2</v>
      </c>
    </row>
    <row r="44" spans="1:39" x14ac:dyDescent="0.35">
      <c r="A44" s="29">
        <v>36891</v>
      </c>
      <c r="B44">
        <v>73.059505874497106</v>
      </c>
      <c r="C44">
        <v>71.418161689500735</v>
      </c>
      <c r="D44">
        <v>73.063983691631606</v>
      </c>
      <c r="E44">
        <v>60.257689353284967</v>
      </c>
      <c r="F44">
        <v>111.14295707549199</v>
      </c>
      <c r="G44">
        <v>66.728775119696934</v>
      </c>
      <c r="H44">
        <v>63.617880049007518</v>
      </c>
      <c r="I44">
        <v>63.871135498184231</v>
      </c>
      <c r="J44">
        <v>51.108772202616365</v>
      </c>
      <c r="K44">
        <v>51.108772202612407</v>
      </c>
      <c r="L44">
        <v>489506</v>
      </c>
      <c r="M44">
        <v>489506</v>
      </c>
      <c r="N44">
        <v>0.78560005228935903</v>
      </c>
      <c r="O44">
        <v>0.51750893647576002</v>
      </c>
      <c r="P44">
        <v>903355.76287850598</v>
      </c>
      <c r="Q44">
        <v>903355.76287850598</v>
      </c>
      <c r="R44">
        <v>5.2274365951920469E-2</v>
      </c>
      <c r="S44">
        <v>5.2274365951920497E-2</v>
      </c>
      <c r="T44">
        <v>297.91277375524635</v>
      </c>
      <c r="U44">
        <v>297.91277375524601</v>
      </c>
      <c r="V44">
        <v>100.22994615384617</v>
      </c>
      <c r="W44">
        <v>100.229946153846</v>
      </c>
      <c r="X44">
        <v>5.6217605836513043</v>
      </c>
      <c r="Y44">
        <v>6</v>
      </c>
      <c r="Z44">
        <v>6</v>
      </c>
      <c r="AA44">
        <v>0.63168490396144283</v>
      </c>
      <c r="AB44">
        <v>0.63170048297494796</v>
      </c>
      <c r="AC44">
        <v>0.67026814384638123</v>
      </c>
      <c r="AD44">
        <v>96.737596836429304</v>
      </c>
      <c r="AE44">
        <v>96.737596836429304</v>
      </c>
      <c r="AF44">
        <v>2.4088172043010769</v>
      </c>
      <c r="AG44">
        <v>2.4088172043010769</v>
      </c>
      <c r="AH44">
        <v>178</v>
      </c>
      <c r="AI44">
        <v>342</v>
      </c>
      <c r="AJ44">
        <v>71</v>
      </c>
      <c r="AK44">
        <v>409</v>
      </c>
      <c r="AL44">
        <v>2.5</v>
      </c>
      <c r="AM44">
        <f t="shared" si="0"/>
        <v>-9.1182795698923069E-2</v>
      </c>
    </row>
    <row r="45" spans="1:39" x14ac:dyDescent="0.35">
      <c r="A45" s="29">
        <v>36981</v>
      </c>
      <c r="B45">
        <v>73.070565460287966</v>
      </c>
      <c r="C45">
        <v>71.47800227323664</v>
      </c>
      <c r="D45">
        <v>73.022580292087497</v>
      </c>
      <c r="E45">
        <v>60.75115678872843</v>
      </c>
      <c r="F45">
        <v>110.18294015580733</v>
      </c>
      <c r="G45">
        <v>67.214068244025142</v>
      </c>
      <c r="H45">
        <v>64.303461513175492</v>
      </c>
      <c r="I45">
        <v>64.295748197004471</v>
      </c>
      <c r="J45">
        <v>49.754536576923329</v>
      </c>
      <c r="K45">
        <v>49.754536576930434</v>
      </c>
      <c r="L45">
        <v>493575</v>
      </c>
      <c r="M45">
        <v>493575</v>
      </c>
      <c r="N45">
        <v>0.76846078243622096</v>
      </c>
      <c r="O45">
        <v>0.50611487960189006</v>
      </c>
      <c r="P45">
        <v>900524.65959943098</v>
      </c>
      <c r="Q45">
        <v>900524.65959943098</v>
      </c>
      <c r="R45">
        <v>5.0895938953175637E-2</v>
      </c>
      <c r="S45">
        <v>5.0895938953175603E-2</v>
      </c>
      <c r="T45">
        <v>300.53676102019864</v>
      </c>
      <c r="U45">
        <v>300.53676102019898</v>
      </c>
      <c r="V45">
        <v>98.163178461538479</v>
      </c>
      <c r="W45">
        <v>98.163178461538493</v>
      </c>
      <c r="X45">
        <v>5.3482580083940974</v>
      </c>
      <c r="Y45">
        <v>5.8555000000000001</v>
      </c>
      <c r="Z45">
        <v>5.8555000000000001</v>
      </c>
      <c r="AA45">
        <v>0.63197458532471762</v>
      </c>
      <c r="AB45">
        <v>0.63197969052460601</v>
      </c>
      <c r="AC45">
        <v>0.67441536603505892</v>
      </c>
      <c r="AD45">
        <v>97.157477732935106</v>
      </c>
      <c r="AE45">
        <v>97.157477732935106</v>
      </c>
      <c r="AF45">
        <v>2.125499058380417</v>
      </c>
      <c r="AG45">
        <v>2.125499058380417</v>
      </c>
      <c r="AH45">
        <v>162</v>
      </c>
      <c r="AI45">
        <v>336</v>
      </c>
      <c r="AJ45">
        <v>66</v>
      </c>
      <c r="AK45">
        <v>436</v>
      </c>
      <c r="AL45">
        <v>2.5</v>
      </c>
      <c r="AM45">
        <f t="shared" si="0"/>
        <v>-0.37450094161958303</v>
      </c>
    </row>
    <row r="46" spans="1:39" x14ac:dyDescent="0.35">
      <c r="A46" s="29">
        <v>37072</v>
      </c>
      <c r="B46">
        <v>73.629823563324123</v>
      </c>
      <c r="C46">
        <v>72.058262663340429</v>
      </c>
      <c r="D46">
        <v>73.672455747819598</v>
      </c>
      <c r="E46">
        <v>61.543038404118967</v>
      </c>
      <c r="F46">
        <v>109.88151251265232</v>
      </c>
      <c r="G46">
        <v>69.285001001989201</v>
      </c>
      <c r="H46">
        <v>65.975044450613311</v>
      </c>
      <c r="I46">
        <v>65.666217643312905</v>
      </c>
      <c r="J46">
        <v>49.57116929362963</v>
      </c>
      <c r="K46">
        <v>49.571169293627158</v>
      </c>
      <c r="L46">
        <v>495602</v>
      </c>
      <c r="M46">
        <v>495602</v>
      </c>
      <c r="N46">
        <v>2.04611151912726E-5</v>
      </c>
      <c r="O46">
        <v>-0.100679370715532</v>
      </c>
      <c r="P46">
        <v>906416.15460746503</v>
      </c>
      <c r="Q46">
        <v>906416.15460746503</v>
      </c>
      <c r="R46">
        <v>5.0307608525344411E-2</v>
      </c>
      <c r="S46">
        <v>5.0307608525344397E-2</v>
      </c>
      <c r="T46">
        <v>304.35073562287334</v>
      </c>
      <c r="U46">
        <v>304.350735622873</v>
      </c>
      <c r="V46">
        <v>99.237372307692254</v>
      </c>
      <c r="W46">
        <v>99.237372307692297</v>
      </c>
      <c r="X46">
        <v>4.9607397630180143</v>
      </c>
      <c r="Y46">
        <v>5.3647999999999998</v>
      </c>
      <c r="Z46">
        <v>5.3647999999999998</v>
      </c>
      <c r="AA46">
        <v>0.62800409836081916</v>
      </c>
      <c r="AB46">
        <v>0.62800915039781702</v>
      </c>
      <c r="AC46">
        <v>0.67319494815567105</v>
      </c>
      <c r="AD46">
        <v>97.976508866723094</v>
      </c>
      <c r="AE46">
        <v>97.976508866723094</v>
      </c>
      <c r="AF46">
        <v>2.2591287878787871</v>
      </c>
      <c r="AG46">
        <v>2.2591287878787871</v>
      </c>
      <c r="AH46">
        <v>162</v>
      </c>
      <c r="AI46">
        <v>336</v>
      </c>
      <c r="AJ46">
        <v>66</v>
      </c>
      <c r="AK46">
        <v>436</v>
      </c>
      <c r="AL46">
        <v>2.5</v>
      </c>
      <c r="AM46">
        <f t="shared" si="0"/>
        <v>-0.24087121212121287</v>
      </c>
    </row>
    <row r="47" spans="1:39" x14ac:dyDescent="0.35">
      <c r="A47" s="29">
        <v>37164</v>
      </c>
      <c r="B47">
        <v>73.819234666846498</v>
      </c>
      <c r="C47">
        <v>72.263238403102477</v>
      </c>
      <c r="D47">
        <v>73.864345291383401</v>
      </c>
      <c r="E47">
        <v>62.217451551870901</v>
      </c>
      <c r="F47">
        <v>109.35271018318667</v>
      </c>
      <c r="G47">
        <v>68.981260456105773</v>
      </c>
      <c r="H47">
        <v>65.563903915052819</v>
      </c>
      <c r="I47">
        <v>65.64274028059647</v>
      </c>
      <c r="J47">
        <v>49.548865213789036</v>
      </c>
      <c r="K47">
        <v>49.548865213772196</v>
      </c>
      <c r="L47">
        <v>497938</v>
      </c>
      <c r="M47">
        <v>497938</v>
      </c>
      <c r="N47">
        <v>-0.23250696575947999</v>
      </c>
      <c r="O47">
        <v>-0.24976941827820401</v>
      </c>
      <c r="P47">
        <v>904854.56014433096</v>
      </c>
      <c r="Q47">
        <v>904854.56014433096</v>
      </c>
      <c r="R47">
        <v>5.093184656528417E-2</v>
      </c>
      <c r="S47">
        <v>5.0931846565284197E-2</v>
      </c>
      <c r="T47">
        <v>307.9933211062787</v>
      </c>
      <c r="U47">
        <v>307.99332110627898</v>
      </c>
      <c r="V47">
        <v>99.239315384615409</v>
      </c>
      <c r="W47">
        <v>99.239315384615395</v>
      </c>
      <c r="X47">
        <v>4.6682666346050157</v>
      </c>
      <c r="Y47">
        <v>5.0547000000000004</v>
      </c>
      <c r="Z47">
        <v>5.0547000000000004</v>
      </c>
      <c r="AA47">
        <v>0.62070323942146288</v>
      </c>
      <c r="AB47">
        <v>0.62069814185008299</v>
      </c>
      <c r="AC47">
        <v>0.65695237440655418</v>
      </c>
      <c r="AD47">
        <v>98.191174535374003</v>
      </c>
      <c r="AE47">
        <v>98.191174535374003</v>
      </c>
      <c r="AF47">
        <v>2.3429794520547964</v>
      </c>
      <c r="AG47">
        <v>2.3429794520547964</v>
      </c>
      <c r="AH47">
        <v>162</v>
      </c>
      <c r="AI47">
        <v>336</v>
      </c>
      <c r="AJ47">
        <v>66</v>
      </c>
      <c r="AK47">
        <v>436</v>
      </c>
      <c r="AL47">
        <v>2.5</v>
      </c>
      <c r="AM47">
        <f t="shared" si="0"/>
        <v>-0.15702054794520359</v>
      </c>
    </row>
    <row r="48" spans="1:39" x14ac:dyDescent="0.35">
      <c r="A48" s="29">
        <v>37256</v>
      </c>
      <c r="B48">
        <v>73.821428215556992</v>
      </c>
      <c r="C48">
        <v>72.272741927572937</v>
      </c>
      <c r="D48">
        <v>73.816224564730504</v>
      </c>
      <c r="E48">
        <v>62.588862334537431</v>
      </c>
      <c r="F48">
        <v>108.74571091745867</v>
      </c>
      <c r="G48">
        <v>68.97675551906687</v>
      </c>
      <c r="H48">
        <v>65.612617970213833</v>
      </c>
      <c r="I48">
        <v>65.836737172804362</v>
      </c>
      <c r="J48">
        <v>48.00197891230291</v>
      </c>
      <c r="K48">
        <v>48.001978912317036</v>
      </c>
      <c r="L48">
        <v>499278</v>
      </c>
      <c r="M48">
        <v>499278</v>
      </c>
      <c r="N48">
        <v>-0.77823358159837897</v>
      </c>
      <c r="O48">
        <v>-0.80913291938985399</v>
      </c>
      <c r="P48">
        <v>903529.49312533403</v>
      </c>
      <c r="Q48">
        <v>903529.49312533403</v>
      </c>
      <c r="R48">
        <v>5.1825101783475436E-2</v>
      </c>
      <c r="S48">
        <v>5.1825101783475401E-2</v>
      </c>
      <c r="T48">
        <v>311.19148438890267</v>
      </c>
      <c r="U48">
        <v>311.19148438890301</v>
      </c>
      <c r="V48">
        <v>99.639537878787863</v>
      </c>
      <c r="W48">
        <v>99.639537878787905</v>
      </c>
      <c r="X48">
        <v>3.8454767659542366</v>
      </c>
      <c r="Y48">
        <v>4.2305000000000001</v>
      </c>
      <c r="Z48">
        <v>4.2305000000000001</v>
      </c>
      <c r="AA48">
        <v>0.61399358747248212</v>
      </c>
      <c r="AB48">
        <v>0.61398848183451404</v>
      </c>
      <c r="AC48">
        <v>0.66368963144879378</v>
      </c>
      <c r="AD48">
        <v>98.368768598991494</v>
      </c>
      <c r="AE48">
        <v>98.368768598991494</v>
      </c>
      <c r="AF48">
        <v>2.1812464985994366</v>
      </c>
      <c r="AG48">
        <v>2.1812464985994366</v>
      </c>
      <c r="AH48">
        <v>162</v>
      </c>
      <c r="AI48">
        <v>336</v>
      </c>
      <c r="AJ48">
        <v>66</v>
      </c>
      <c r="AK48">
        <v>436</v>
      </c>
      <c r="AL48">
        <v>2.5</v>
      </c>
      <c r="AM48">
        <f t="shared" si="0"/>
        <v>-0.31875350140056335</v>
      </c>
    </row>
    <row r="49" spans="1:39" x14ac:dyDescent="0.35">
      <c r="A49" s="29">
        <v>37346</v>
      </c>
      <c r="B49">
        <v>74.17352676371307</v>
      </c>
      <c r="C49">
        <v>72.676217524660004</v>
      </c>
      <c r="D49">
        <v>74.140202243431801</v>
      </c>
      <c r="E49">
        <v>63.26167393115977</v>
      </c>
      <c r="F49">
        <v>108.23726505551967</v>
      </c>
      <c r="G49">
        <v>69.565980648115428</v>
      </c>
      <c r="H49">
        <v>66.270034457307588</v>
      </c>
      <c r="I49">
        <v>66.266933712762963</v>
      </c>
      <c r="J49">
        <v>48.288854607899928</v>
      </c>
      <c r="K49">
        <v>48.288854607929132</v>
      </c>
      <c r="L49">
        <v>500794</v>
      </c>
      <c r="M49">
        <v>500794</v>
      </c>
      <c r="N49">
        <v>-0.383615241308572</v>
      </c>
      <c r="O49">
        <v>-0.65118089897067899</v>
      </c>
      <c r="P49">
        <v>901478.36116729793</v>
      </c>
      <c r="Q49">
        <v>901478.36116729805</v>
      </c>
      <c r="R49">
        <v>5.1688673649401835E-2</v>
      </c>
      <c r="S49">
        <v>5.1688673649401801E-2</v>
      </c>
      <c r="T49">
        <v>315.28429304996234</v>
      </c>
      <c r="U49">
        <v>315.284293049962</v>
      </c>
      <c r="V49">
        <v>100.22180625000004</v>
      </c>
      <c r="W49">
        <v>100.22180625</v>
      </c>
      <c r="X49">
        <v>3.7741689928492415</v>
      </c>
      <c r="Y49">
        <v>4</v>
      </c>
      <c r="Z49">
        <v>4</v>
      </c>
      <c r="AA49">
        <v>0.6119303829810836</v>
      </c>
      <c r="AB49">
        <v>0.61193534320029497</v>
      </c>
      <c r="AC49">
        <v>0.65665513923138008</v>
      </c>
      <c r="AD49">
        <v>98.851778387534296</v>
      </c>
      <c r="AE49">
        <v>98.851778387534296</v>
      </c>
      <c r="AF49">
        <v>2.3098581560283669</v>
      </c>
      <c r="AG49">
        <v>2.3098581560283669</v>
      </c>
      <c r="AH49">
        <v>166</v>
      </c>
      <c r="AI49">
        <v>321</v>
      </c>
      <c r="AJ49">
        <v>56</v>
      </c>
      <c r="AK49">
        <v>457</v>
      </c>
      <c r="AL49">
        <v>2.5</v>
      </c>
      <c r="AM49">
        <f t="shared" si="0"/>
        <v>-0.19014184397163314</v>
      </c>
    </row>
    <row r="50" spans="1:39" x14ac:dyDescent="0.35">
      <c r="A50" s="29">
        <v>37437</v>
      </c>
      <c r="B50">
        <v>74.334957438669392</v>
      </c>
      <c r="C50">
        <v>72.894276008950371</v>
      </c>
      <c r="D50">
        <v>74.380939094881796</v>
      </c>
      <c r="E50">
        <v>64.092250005194856</v>
      </c>
      <c r="F50">
        <v>107.16977310155367</v>
      </c>
      <c r="G50">
        <v>69.068012618870895</v>
      </c>
      <c r="H50">
        <v>66.144997140255256</v>
      </c>
      <c r="I50">
        <v>65.839682783372936</v>
      </c>
      <c r="J50">
        <v>48.845315685260296</v>
      </c>
      <c r="K50">
        <v>48.845315685231128</v>
      </c>
      <c r="L50">
        <v>503433</v>
      </c>
      <c r="M50">
        <v>503433</v>
      </c>
      <c r="N50">
        <v>-0.16481240140393599</v>
      </c>
      <c r="O50">
        <v>-0.46870837062781801</v>
      </c>
      <c r="P50">
        <v>897371.12153081293</v>
      </c>
      <c r="Q50">
        <v>897371.12153081305</v>
      </c>
      <c r="R50">
        <v>5.159254102351047E-2</v>
      </c>
      <c r="S50">
        <v>5.1592541023510498E-2</v>
      </c>
      <c r="T50">
        <v>317.625834576768</v>
      </c>
      <c r="U50">
        <v>317.625834576768</v>
      </c>
      <c r="V50">
        <v>99.283556923076944</v>
      </c>
      <c r="W50">
        <v>99.283556923076901</v>
      </c>
      <c r="X50">
        <v>3.8593359012111104</v>
      </c>
      <c r="Y50">
        <v>4</v>
      </c>
      <c r="Z50">
        <v>4</v>
      </c>
      <c r="AA50">
        <v>0.61392139822955893</v>
      </c>
      <c r="AB50">
        <v>0.61392623608050001</v>
      </c>
      <c r="AC50">
        <v>0.6559394351315001</v>
      </c>
      <c r="AD50">
        <v>99.429390720254304</v>
      </c>
      <c r="AE50">
        <v>99.429390720254304</v>
      </c>
      <c r="AF50">
        <v>2.3507271418286568</v>
      </c>
      <c r="AG50">
        <v>2.3507271418286568</v>
      </c>
      <c r="AH50">
        <v>166</v>
      </c>
      <c r="AI50">
        <v>321</v>
      </c>
      <c r="AJ50">
        <v>56</v>
      </c>
      <c r="AK50">
        <v>457</v>
      </c>
      <c r="AL50">
        <v>2.5</v>
      </c>
      <c r="AM50">
        <f t="shared" si="0"/>
        <v>-0.14927285817134317</v>
      </c>
    </row>
    <row r="51" spans="1:39" x14ac:dyDescent="0.35">
      <c r="A51" s="29">
        <v>37529</v>
      </c>
      <c r="B51">
        <v>74.589051740102633</v>
      </c>
      <c r="C51">
        <v>73.19960586864336</v>
      </c>
      <c r="D51">
        <v>74.621417244529596</v>
      </c>
      <c r="E51">
        <v>64.803691993142692</v>
      </c>
      <c r="F51">
        <v>106.45341228468699</v>
      </c>
      <c r="G51">
        <v>69.017489654681029</v>
      </c>
      <c r="H51">
        <v>65.994064163962349</v>
      </c>
      <c r="I51">
        <v>66.102321405427801</v>
      </c>
      <c r="J51">
        <v>48.814589885915325</v>
      </c>
      <c r="K51">
        <v>48.814589885841862</v>
      </c>
      <c r="L51">
        <v>506386</v>
      </c>
      <c r="M51">
        <v>506386</v>
      </c>
      <c r="N51">
        <v>-0.51189741834569902</v>
      </c>
      <c r="O51">
        <v>-0.73331732712564202</v>
      </c>
      <c r="P51">
        <v>903893.70568101201</v>
      </c>
      <c r="Q51">
        <v>903893.70568101201</v>
      </c>
      <c r="R51">
        <v>5.3084087632962206E-2</v>
      </c>
      <c r="S51">
        <v>5.3084087632962199E-2</v>
      </c>
      <c r="T51">
        <v>318.94709443659099</v>
      </c>
      <c r="U51">
        <v>318.94709443659099</v>
      </c>
      <c r="V51">
        <v>100.49732878787879</v>
      </c>
      <c r="W51">
        <v>100.497328787879</v>
      </c>
      <c r="X51">
        <v>3.7444822414718559</v>
      </c>
      <c r="Y51">
        <v>4</v>
      </c>
      <c r="Z51">
        <v>4</v>
      </c>
      <c r="AA51">
        <v>0.61140713450523565</v>
      </c>
      <c r="AB51">
        <v>0.61140713450523598</v>
      </c>
      <c r="AC51">
        <v>0.64987681193696689</v>
      </c>
      <c r="AD51">
        <v>99.800095489261196</v>
      </c>
      <c r="AE51">
        <v>99.800095489261196</v>
      </c>
      <c r="AF51">
        <v>2.2921303258145369</v>
      </c>
      <c r="AG51">
        <v>2.2921303258145369</v>
      </c>
      <c r="AH51">
        <v>166</v>
      </c>
      <c r="AI51">
        <v>321</v>
      </c>
      <c r="AJ51">
        <v>56</v>
      </c>
      <c r="AK51">
        <v>457</v>
      </c>
      <c r="AL51">
        <v>2.5</v>
      </c>
      <c r="AM51">
        <f t="shared" si="0"/>
        <v>-0.20786967418546309</v>
      </c>
    </row>
    <row r="52" spans="1:39" x14ac:dyDescent="0.35">
      <c r="A52" s="29">
        <v>37621</v>
      </c>
      <c r="B52">
        <v>74.947827971665262</v>
      </c>
      <c r="C52">
        <v>73.631400993847592</v>
      </c>
      <c r="D52">
        <v>74.939620481782299</v>
      </c>
      <c r="E52">
        <v>65.527304151383831</v>
      </c>
      <c r="F52">
        <v>105.92341494712299</v>
      </c>
      <c r="G52">
        <v>69.024094401261394</v>
      </c>
      <c r="H52">
        <v>66.009837310439835</v>
      </c>
      <c r="I52">
        <v>66.198937345993741</v>
      </c>
      <c r="J52">
        <v>49.295924003466602</v>
      </c>
      <c r="K52">
        <v>49.295924003519396</v>
      </c>
      <c r="L52">
        <v>509728</v>
      </c>
      <c r="M52">
        <v>509728</v>
      </c>
      <c r="N52">
        <v>-0.39485152386184003</v>
      </c>
      <c r="O52">
        <v>-0.56356688387519704</v>
      </c>
      <c r="P52">
        <v>905269.35022510099</v>
      </c>
      <c r="Q52">
        <v>905269.35022510099</v>
      </c>
      <c r="R52">
        <v>5.116347842130315E-2</v>
      </c>
      <c r="S52">
        <v>5.1163478421303199E-2</v>
      </c>
      <c r="T52">
        <v>319.64313022515398</v>
      </c>
      <c r="U52">
        <v>319.64313022515398</v>
      </c>
      <c r="V52">
        <v>101.02483030303028</v>
      </c>
      <c r="W52">
        <v>101.02483030303</v>
      </c>
      <c r="X52">
        <v>3.7023327527294776</v>
      </c>
      <c r="Y52">
        <v>4</v>
      </c>
      <c r="Z52">
        <v>4</v>
      </c>
      <c r="AA52">
        <v>0.61029675732614874</v>
      </c>
      <c r="AB52">
        <v>0.61028716844078001</v>
      </c>
      <c r="AC52">
        <v>0.64828495799333685</v>
      </c>
      <c r="AD52">
        <v>100.328290641959</v>
      </c>
      <c r="AE52">
        <v>100.328290641959</v>
      </c>
      <c r="AF52">
        <v>2.4042330383480865</v>
      </c>
      <c r="AG52">
        <v>2.4042330383480865</v>
      </c>
      <c r="AH52">
        <v>166</v>
      </c>
      <c r="AI52">
        <v>321</v>
      </c>
      <c r="AJ52">
        <v>56</v>
      </c>
      <c r="AK52">
        <v>457</v>
      </c>
      <c r="AL52">
        <v>2.5</v>
      </c>
      <c r="AM52">
        <f t="shared" si="0"/>
        <v>-9.5766961651913451E-2</v>
      </c>
    </row>
    <row r="53" spans="1:39" x14ac:dyDescent="0.35">
      <c r="A53" s="29">
        <v>37711</v>
      </c>
      <c r="B53">
        <v>75.242978798610366</v>
      </c>
      <c r="C53">
        <v>73.966415195143568</v>
      </c>
      <c r="D53">
        <v>75.220637934910499</v>
      </c>
      <c r="E53">
        <v>66.03147134305766</v>
      </c>
      <c r="F53">
        <v>105.55772113838732</v>
      </c>
      <c r="G53">
        <v>69.109697850608441</v>
      </c>
      <c r="H53">
        <v>66.299098925580935</v>
      </c>
      <c r="I53">
        <v>66.29365337461094</v>
      </c>
      <c r="J53">
        <v>50.690805505142201</v>
      </c>
      <c r="K53">
        <v>50.69080550539443</v>
      </c>
      <c r="L53">
        <v>514031</v>
      </c>
      <c r="M53">
        <v>514031</v>
      </c>
      <c r="N53">
        <v>-0.63498418509229904</v>
      </c>
      <c r="O53">
        <v>-0.64901218370517699</v>
      </c>
      <c r="P53">
        <v>904556.69276818796</v>
      </c>
      <c r="Q53">
        <v>904556.69276818796</v>
      </c>
      <c r="R53">
        <v>5.1665005539116064E-2</v>
      </c>
      <c r="S53">
        <v>5.1665005539116099E-2</v>
      </c>
      <c r="T53">
        <v>323.63335394916169</v>
      </c>
      <c r="U53">
        <v>323.63335394916197</v>
      </c>
      <c r="V53">
        <v>98.401371874999995</v>
      </c>
      <c r="W53">
        <v>98.401371874999995</v>
      </c>
      <c r="X53">
        <v>3.5153997966538748</v>
      </c>
      <c r="Y53">
        <v>3.8492000000000002</v>
      </c>
      <c r="Z53">
        <v>3.8492000000000002</v>
      </c>
      <c r="AA53">
        <v>0.62041647951515844</v>
      </c>
      <c r="AB53">
        <v>0.62041647951515799</v>
      </c>
      <c r="AC53">
        <v>0.65616867842452609</v>
      </c>
      <c r="AD53">
        <v>101.22933673745101</v>
      </c>
      <c r="AE53">
        <v>101.22933673745101</v>
      </c>
      <c r="AF53">
        <v>2.4304552129221775</v>
      </c>
      <c r="AG53">
        <v>2.4304552129221775</v>
      </c>
      <c r="AH53">
        <v>155</v>
      </c>
      <c r="AI53">
        <v>324</v>
      </c>
      <c r="AJ53">
        <v>55</v>
      </c>
      <c r="AK53">
        <v>466</v>
      </c>
      <c r="AL53">
        <v>2.5</v>
      </c>
      <c r="AM53">
        <f t="shared" si="0"/>
        <v>-6.9544787077822523E-2</v>
      </c>
    </row>
    <row r="54" spans="1:39" x14ac:dyDescent="0.35">
      <c r="A54" s="29">
        <v>37802</v>
      </c>
      <c r="B54">
        <v>75.298830564759839</v>
      </c>
      <c r="C54">
        <v>74.052197601932207</v>
      </c>
      <c r="D54">
        <v>75.346743635997896</v>
      </c>
      <c r="E54">
        <v>66.471977697761361</v>
      </c>
      <c r="F54">
        <v>104.84418150046133</v>
      </c>
      <c r="G54">
        <v>69.742846455261812</v>
      </c>
      <c r="H54">
        <v>67.032134863063433</v>
      </c>
      <c r="I54">
        <v>66.742735103912267</v>
      </c>
      <c r="J54">
        <v>49.525020213155699</v>
      </c>
      <c r="K54">
        <v>49.525020213159799</v>
      </c>
      <c r="L54">
        <v>518802</v>
      </c>
      <c r="M54">
        <v>518802</v>
      </c>
      <c r="N54">
        <v>-0.84926043732335998</v>
      </c>
      <c r="O54">
        <v>-0.92081334983506602</v>
      </c>
      <c r="P54">
        <v>907208.58410151408</v>
      </c>
      <c r="Q54">
        <v>907208.58410151396</v>
      </c>
      <c r="R54">
        <v>4.939740740039579E-2</v>
      </c>
      <c r="S54">
        <v>4.9397407400395797E-2</v>
      </c>
      <c r="T54">
        <v>326.06390735603503</v>
      </c>
      <c r="U54">
        <v>326.06390735603497</v>
      </c>
      <c r="V54">
        <v>95.764500000000012</v>
      </c>
      <c r="W54">
        <v>95.764499999999998</v>
      </c>
      <c r="X54">
        <v>3.3731972560436221</v>
      </c>
      <c r="Y54">
        <v>3.75</v>
      </c>
      <c r="Z54">
        <v>3.75</v>
      </c>
      <c r="AA54">
        <v>0.61830243153139852</v>
      </c>
      <c r="AB54">
        <v>0.61828813643274905</v>
      </c>
      <c r="AC54">
        <v>0.65771955722961473</v>
      </c>
      <c r="AD54">
        <v>101.516082686112</v>
      </c>
      <c r="AE54">
        <v>101.516082686112</v>
      </c>
      <c r="AF54">
        <v>2.2044489247311865</v>
      </c>
      <c r="AG54">
        <v>2.2044489247311865</v>
      </c>
      <c r="AH54">
        <v>155</v>
      </c>
      <c r="AI54">
        <v>324</v>
      </c>
      <c r="AJ54">
        <v>55</v>
      </c>
      <c r="AK54">
        <v>466</v>
      </c>
      <c r="AL54">
        <v>2.5</v>
      </c>
      <c r="AM54">
        <f t="shared" si="0"/>
        <v>-0.29555107526881352</v>
      </c>
    </row>
    <row r="55" spans="1:39" x14ac:dyDescent="0.35">
      <c r="A55" s="29">
        <v>37894</v>
      </c>
      <c r="B55">
        <v>75.623285238162396</v>
      </c>
      <c r="C55">
        <v>74.396465259770096</v>
      </c>
      <c r="D55">
        <v>75.646463224957202</v>
      </c>
      <c r="E55">
        <v>66.96831166530977</v>
      </c>
      <c r="F55">
        <v>104.57935588652499</v>
      </c>
      <c r="G55">
        <v>70.265100243830204</v>
      </c>
      <c r="H55">
        <v>67.188772924050554</v>
      </c>
      <c r="I55">
        <v>67.314050720962001</v>
      </c>
      <c r="J55">
        <v>49.814408173914167</v>
      </c>
      <c r="K55">
        <v>49.814408172746305</v>
      </c>
      <c r="L55">
        <v>524213</v>
      </c>
      <c r="M55">
        <v>524213</v>
      </c>
      <c r="N55">
        <v>-0.35210385148119</v>
      </c>
      <c r="O55">
        <v>-0.68744534378948796</v>
      </c>
      <c r="P55">
        <v>908306.56001497002</v>
      </c>
      <c r="Q55">
        <v>908306.56001497002</v>
      </c>
      <c r="R55">
        <v>5.0485884542114175E-2</v>
      </c>
      <c r="S55">
        <v>5.0485884542114202E-2</v>
      </c>
      <c r="T55">
        <v>327.56555982722563</v>
      </c>
      <c r="U55">
        <v>327.56555982722602</v>
      </c>
      <c r="V55">
        <v>95.544218181818209</v>
      </c>
      <c r="W55">
        <v>95.544218181818195</v>
      </c>
      <c r="X55">
        <v>3.3137334755898351</v>
      </c>
      <c r="Y55">
        <v>3.5268999999999999</v>
      </c>
      <c r="Z55">
        <v>3.5268999999999999</v>
      </c>
      <c r="AA55">
        <v>0.61992864970907302</v>
      </c>
      <c r="AB55">
        <v>0.61991924669953002</v>
      </c>
      <c r="AC55">
        <v>0.66474316767792374</v>
      </c>
      <c r="AD55">
        <v>101.832630337133</v>
      </c>
      <c r="AE55">
        <v>101.832630337133</v>
      </c>
      <c r="AF55">
        <v>2.0966666666666671</v>
      </c>
      <c r="AG55">
        <v>2.0966666666666671</v>
      </c>
      <c r="AH55">
        <v>155</v>
      </c>
      <c r="AI55">
        <v>324</v>
      </c>
      <c r="AJ55">
        <v>55</v>
      </c>
      <c r="AK55">
        <v>466</v>
      </c>
      <c r="AL55">
        <v>2.5</v>
      </c>
      <c r="AM55">
        <f t="shared" si="0"/>
        <v>-0.40333333333333288</v>
      </c>
    </row>
    <row r="56" spans="1:39" x14ac:dyDescent="0.35">
      <c r="A56" s="29">
        <v>37986</v>
      </c>
      <c r="B56">
        <v>75.932338744759605</v>
      </c>
      <c r="C56">
        <v>74.724333331440292</v>
      </c>
      <c r="D56">
        <v>75.926728111593704</v>
      </c>
      <c r="E56">
        <v>67.550649726917939</v>
      </c>
      <c r="F56">
        <v>104.00108379955934</v>
      </c>
      <c r="G56">
        <v>70.754774290723461</v>
      </c>
      <c r="H56">
        <v>67.56800197285753</v>
      </c>
      <c r="I56">
        <v>67.720244478581762</v>
      </c>
      <c r="J56">
        <v>50.453279340345802</v>
      </c>
      <c r="K56">
        <v>50.453279341463798</v>
      </c>
      <c r="L56">
        <v>528320</v>
      </c>
      <c r="M56">
        <v>528320</v>
      </c>
      <c r="N56">
        <v>5.0388763736581299E-2</v>
      </c>
      <c r="O56">
        <v>-0.40502948546304801</v>
      </c>
      <c r="P56">
        <v>903914.84963539802</v>
      </c>
      <c r="Q56">
        <v>903914.84963539802</v>
      </c>
      <c r="R56">
        <v>4.8961674345399574E-2</v>
      </c>
      <c r="S56">
        <v>4.8961674345399601E-2</v>
      </c>
      <c r="T56">
        <v>331.09570522984399</v>
      </c>
      <c r="U56">
        <v>331.09570522984399</v>
      </c>
      <c r="V56">
        <v>97.264069696969699</v>
      </c>
      <c r="W56">
        <v>97.264069696969699</v>
      </c>
      <c r="X56">
        <v>3.6581702942049064</v>
      </c>
      <c r="Y56">
        <v>3.6484000000000001</v>
      </c>
      <c r="Z56">
        <v>3.6484000000000001</v>
      </c>
      <c r="AA56">
        <v>0.61487188261720405</v>
      </c>
      <c r="AB56">
        <v>0.61489452059240901</v>
      </c>
      <c r="AC56">
        <v>0.65776916569470056</v>
      </c>
      <c r="AD56">
        <v>102.366925068656</v>
      </c>
      <c r="AE56">
        <v>102.366925068656</v>
      </c>
      <c r="AF56">
        <v>2.476666666666667</v>
      </c>
      <c r="AG56">
        <v>2.476666666666667</v>
      </c>
      <c r="AH56">
        <v>155</v>
      </c>
      <c r="AI56">
        <v>324</v>
      </c>
      <c r="AJ56">
        <v>55</v>
      </c>
      <c r="AK56">
        <v>466</v>
      </c>
      <c r="AL56">
        <v>2.5</v>
      </c>
      <c r="AM56">
        <f t="shared" si="0"/>
        <v>-2.3333333333332984E-2</v>
      </c>
    </row>
    <row r="57" spans="1:39" x14ac:dyDescent="0.35">
      <c r="A57" s="29">
        <v>38077</v>
      </c>
      <c r="B57">
        <v>76.182548851871957</v>
      </c>
      <c r="C57">
        <v>75.020025729050431</v>
      </c>
      <c r="D57">
        <v>76.159682632104904</v>
      </c>
      <c r="E57">
        <v>68.104634590155243</v>
      </c>
      <c r="F57">
        <v>103.61164708649467</v>
      </c>
      <c r="G57">
        <v>70.680448148795165</v>
      </c>
      <c r="H57">
        <v>67.697502996557276</v>
      </c>
      <c r="I57">
        <v>67.700881365296667</v>
      </c>
      <c r="J57">
        <v>51.502078706628993</v>
      </c>
      <c r="K57">
        <v>51.502078707428062</v>
      </c>
      <c r="L57">
        <v>529996</v>
      </c>
      <c r="M57">
        <v>529996</v>
      </c>
      <c r="N57">
        <v>0.17652616249818101</v>
      </c>
      <c r="O57">
        <v>-0.29508077075925698</v>
      </c>
      <c r="P57">
        <v>913129.02891771204</v>
      </c>
      <c r="Q57">
        <v>913129.02891771204</v>
      </c>
      <c r="R57">
        <v>4.797503000605452E-2</v>
      </c>
      <c r="S57">
        <v>4.7975030006054499E-2</v>
      </c>
      <c r="T57">
        <v>333.35384311911366</v>
      </c>
      <c r="U57">
        <v>333.353843119114</v>
      </c>
      <c r="V57">
        <v>101.57077230769234</v>
      </c>
      <c r="W57">
        <v>101.570772307692</v>
      </c>
      <c r="X57">
        <v>3.8854094843805727</v>
      </c>
      <c r="Y57">
        <v>3.9062999999999999</v>
      </c>
      <c r="Z57">
        <v>3.9062999999999999</v>
      </c>
      <c r="AA57">
        <v>0.6087026137713093</v>
      </c>
      <c r="AB57">
        <v>0.60867143253604195</v>
      </c>
      <c r="AC57">
        <v>0.65401951124958968</v>
      </c>
      <c r="AD57">
        <v>102.946612398556</v>
      </c>
      <c r="AE57">
        <v>102.946612398556</v>
      </c>
      <c r="AF57">
        <v>2.4666666666666663</v>
      </c>
      <c r="AG57">
        <v>2.4666666666666663</v>
      </c>
      <c r="AH57">
        <v>152</v>
      </c>
      <c r="AI57">
        <v>329</v>
      </c>
      <c r="AJ57">
        <v>52</v>
      </c>
      <c r="AK57">
        <v>467</v>
      </c>
      <c r="AL57" s="82">
        <v>2</v>
      </c>
      <c r="AM57">
        <f t="shared" si="0"/>
        <v>0.46666666666666634</v>
      </c>
    </row>
    <row r="58" spans="1:39" x14ac:dyDescent="0.35">
      <c r="A58" s="29">
        <v>38168</v>
      </c>
      <c r="B58">
        <v>76.366896649718072</v>
      </c>
      <c r="C58">
        <v>75.274047715539396</v>
      </c>
      <c r="D58">
        <v>76.418241289752402</v>
      </c>
      <c r="E58">
        <v>68.631291346482683</v>
      </c>
      <c r="F58">
        <v>102.894350989747</v>
      </c>
      <c r="G58">
        <v>70.474452386748297</v>
      </c>
      <c r="H58">
        <v>67.91536754068035</v>
      </c>
      <c r="I58">
        <v>67.637796252300731</v>
      </c>
      <c r="J58">
        <v>52.4928345594316</v>
      </c>
      <c r="K58">
        <v>52.492834559086397</v>
      </c>
      <c r="L58">
        <v>532543</v>
      </c>
      <c r="M58">
        <v>532543</v>
      </c>
      <c r="N58">
        <v>0.58643789166938298</v>
      </c>
      <c r="O58">
        <v>0.16172876275353401</v>
      </c>
      <c r="P58">
        <v>909829.53475365997</v>
      </c>
      <c r="Q58">
        <v>909829.53475365997</v>
      </c>
      <c r="R58">
        <v>4.8051845445279344E-2</v>
      </c>
      <c r="S58">
        <v>4.8051845445279302E-2</v>
      </c>
      <c r="T58">
        <v>336.64861388515101</v>
      </c>
      <c r="U58">
        <v>336.64861388515101</v>
      </c>
      <c r="V58">
        <v>102.35419384615382</v>
      </c>
      <c r="W58">
        <v>102.354193846154</v>
      </c>
      <c r="X58">
        <v>4.2736609041177456</v>
      </c>
      <c r="Y58">
        <v>4.2213000000000003</v>
      </c>
      <c r="Z58">
        <v>4.2213000000000003</v>
      </c>
      <c r="AA58">
        <v>0.60880985911549013</v>
      </c>
      <c r="AB58">
        <v>0.60880550537729305</v>
      </c>
      <c r="AC58">
        <v>0.65650400191917591</v>
      </c>
      <c r="AD58">
        <v>103.75402648734401</v>
      </c>
      <c r="AE58">
        <v>103.75402648734401</v>
      </c>
      <c r="AF58">
        <v>2.7366666666666668</v>
      </c>
      <c r="AG58">
        <v>2.7366666666666668</v>
      </c>
      <c r="AH58">
        <v>152</v>
      </c>
      <c r="AI58">
        <v>329</v>
      </c>
      <c r="AJ58">
        <v>52</v>
      </c>
      <c r="AK58">
        <v>467</v>
      </c>
      <c r="AL58" s="82">
        <v>2</v>
      </c>
      <c r="AM58">
        <f t="shared" si="0"/>
        <v>0.7366666666666668</v>
      </c>
    </row>
    <row r="59" spans="1:39" x14ac:dyDescent="0.35">
      <c r="A59" s="29">
        <v>38260</v>
      </c>
      <c r="B59">
        <v>76.570621403394298</v>
      </c>
      <c r="C59">
        <v>75.536524054785062</v>
      </c>
      <c r="D59">
        <v>76.596015703334999</v>
      </c>
      <c r="E59">
        <v>69.203196004195064</v>
      </c>
      <c r="F59">
        <v>102.215240137241</v>
      </c>
      <c r="G59">
        <v>70.117744829495066</v>
      </c>
      <c r="H59">
        <v>67.506485353702999</v>
      </c>
      <c r="I59">
        <v>67.646774464660766</v>
      </c>
      <c r="J59">
        <v>53.359696974263436</v>
      </c>
      <c r="K59">
        <v>53.359696970269567</v>
      </c>
      <c r="L59">
        <v>534447</v>
      </c>
      <c r="M59">
        <v>534447</v>
      </c>
      <c r="N59">
        <v>0.38034076536905997</v>
      </c>
      <c r="O59">
        <v>5.4795553992588397E-2</v>
      </c>
      <c r="P59">
        <v>911934.22948004003</v>
      </c>
      <c r="Q59">
        <v>911934.22948004003</v>
      </c>
      <c r="R59">
        <v>4.6837087262816421E-2</v>
      </c>
      <c r="S59">
        <v>4.68370872628164E-2</v>
      </c>
      <c r="T59">
        <v>339.9300856920467</v>
      </c>
      <c r="U59">
        <v>339.93008569204699</v>
      </c>
      <c r="V59">
        <v>102.0984196969697</v>
      </c>
      <c r="W59">
        <v>102.09841969697</v>
      </c>
      <c r="X59">
        <v>4.630351810256351</v>
      </c>
      <c r="Y59">
        <v>4.6538000000000004</v>
      </c>
      <c r="Z59">
        <v>4.6538000000000004</v>
      </c>
      <c r="AA59">
        <v>0.61030418054680224</v>
      </c>
      <c r="AB59">
        <v>0.61031691283897305</v>
      </c>
      <c r="AC59">
        <v>0.65385230093188274</v>
      </c>
      <c r="AD59">
        <v>104.25667397079501</v>
      </c>
      <c r="AE59">
        <v>104.25667397079501</v>
      </c>
      <c r="AF59">
        <v>2.5666666666666669</v>
      </c>
      <c r="AG59">
        <v>2.5666666666666669</v>
      </c>
      <c r="AH59">
        <v>152</v>
      </c>
      <c r="AI59">
        <v>329</v>
      </c>
      <c r="AJ59">
        <v>52</v>
      </c>
      <c r="AK59">
        <v>467</v>
      </c>
      <c r="AL59" s="82">
        <v>2</v>
      </c>
      <c r="AM59">
        <f t="shared" si="0"/>
        <v>0.56666666666666687</v>
      </c>
    </row>
    <row r="60" spans="1:39" x14ac:dyDescent="0.35">
      <c r="A60" s="29">
        <v>38352</v>
      </c>
      <c r="B60">
        <v>77.021468653518397</v>
      </c>
      <c r="C60">
        <v>76.05070198314705</v>
      </c>
      <c r="D60">
        <v>77.015343213425098</v>
      </c>
      <c r="E60">
        <v>69.908860715832773</v>
      </c>
      <c r="F60">
        <v>101.64394966069632</v>
      </c>
      <c r="G60">
        <v>70.399785283539728</v>
      </c>
      <c r="H60">
        <v>67.816739167879462</v>
      </c>
      <c r="I60">
        <v>67.923371779631211</v>
      </c>
      <c r="J60">
        <v>55.644308241147371</v>
      </c>
      <c r="K60">
        <v>55.644308245753699</v>
      </c>
      <c r="L60">
        <v>536886</v>
      </c>
      <c r="M60">
        <v>536886</v>
      </c>
      <c r="N60">
        <v>0.59675865866425704</v>
      </c>
      <c r="O60">
        <v>0.25402896775651101</v>
      </c>
      <c r="P60">
        <v>923017.67747351399</v>
      </c>
      <c r="Q60">
        <v>923017.67747351399</v>
      </c>
      <c r="R60">
        <v>4.7288991325100269E-2</v>
      </c>
      <c r="S60">
        <v>4.7288991325100303E-2</v>
      </c>
      <c r="T60">
        <v>343.58466066184337</v>
      </c>
      <c r="U60">
        <v>343.58466066184297</v>
      </c>
      <c r="V60">
        <v>100.31214545454546</v>
      </c>
      <c r="W60">
        <v>100.312145454545</v>
      </c>
      <c r="X60">
        <v>4.5525555470745251</v>
      </c>
      <c r="Y60">
        <v>4.75</v>
      </c>
      <c r="Z60">
        <v>4.75</v>
      </c>
      <c r="AA60">
        <v>0.61831603266951829</v>
      </c>
      <c r="AB60">
        <v>0.6183371950373</v>
      </c>
      <c r="AC60">
        <v>0.65638299132575362</v>
      </c>
      <c r="AD60">
        <v>104.718851847305</v>
      </c>
      <c r="AE60">
        <v>104.718851847305</v>
      </c>
      <c r="AF60">
        <v>2.3066666666666671</v>
      </c>
      <c r="AG60">
        <v>2.3066666666666671</v>
      </c>
      <c r="AH60">
        <v>152</v>
      </c>
      <c r="AI60">
        <v>329</v>
      </c>
      <c r="AJ60">
        <v>52</v>
      </c>
      <c r="AK60">
        <v>467</v>
      </c>
      <c r="AL60" s="82">
        <v>2</v>
      </c>
      <c r="AM60">
        <f t="shared" si="0"/>
        <v>0.30666666666666709</v>
      </c>
    </row>
    <row r="61" spans="1:39" x14ac:dyDescent="0.35">
      <c r="A61" s="29">
        <v>38442</v>
      </c>
      <c r="B61">
        <v>77.507855385404312</v>
      </c>
      <c r="C61">
        <v>76.57925014433313</v>
      </c>
      <c r="D61">
        <v>77.473807366757001</v>
      </c>
      <c r="E61">
        <v>70.706399461322505</v>
      </c>
      <c r="F61">
        <v>101.21570786160366</v>
      </c>
      <c r="G61">
        <v>71.390370375808871</v>
      </c>
      <c r="H61">
        <v>68.661649842030712</v>
      </c>
      <c r="I61">
        <v>68.690588813902806</v>
      </c>
      <c r="J61">
        <v>56.448390512382304</v>
      </c>
      <c r="K61">
        <v>56.448390514062801</v>
      </c>
      <c r="L61">
        <v>541028</v>
      </c>
      <c r="M61">
        <v>541028</v>
      </c>
      <c r="N61">
        <v>0.44036402245950002</v>
      </c>
      <c r="O61">
        <v>5.2291438305876996E-3</v>
      </c>
      <c r="P61">
        <v>923841.32875200803</v>
      </c>
      <c r="Q61">
        <v>923841.32875200803</v>
      </c>
      <c r="R61">
        <v>4.6893213439642374E-2</v>
      </c>
      <c r="S61">
        <v>4.6893213439642402E-2</v>
      </c>
      <c r="T61">
        <v>347.0525560201757</v>
      </c>
      <c r="U61">
        <v>347.05255602017598</v>
      </c>
      <c r="V61">
        <v>100.67795468750001</v>
      </c>
      <c r="W61">
        <v>100.67795468750001</v>
      </c>
      <c r="X61">
        <v>4.6440203819527497</v>
      </c>
      <c r="Y61">
        <v>4.75</v>
      </c>
      <c r="Z61">
        <v>4.75</v>
      </c>
      <c r="AA61">
        <v>0.61841602743295843</v>
      </c>
      <c r="AB61">
        <v>0.61840327578253995</v>
      </c>
      <c r="AC61">
        <v>0.65300465501412219</v>
      </c>
      <c r="AD61">
        <v>105.164063917386</v>
      </c>
      <c r="AE61">
        <v>105.164063917386</v>
      </c>
      <c r="AF61">
        <v>2.3466666666666671</v>
      </c>
      <c r="AG61">
        <v>2.3466666666666671</v>
      </c>
      <c r="AH61">
        <v>152</v>
      </c>
      <c r="AI61">
        <v>329</v>
      </c>
      <c r="AJ61">
        <v>55</v>
      </c>
      <c r="AK61">
        <v>464</v>
      </c>
      <c r="AL61" s="82">
        <v>2</v>
      </c>
      <c r="AM61">
        <f t="shared" si="0"/>
        <v>0.34666666666666712</v>
      </c>
    </row>
    <row r="62" spans="1:39" x14ac:dyDescent="0.35">
      <c r="A62" s="29">
        <v>38533</v>
      </c>
      <c r="B62">
        <v>77.867961854613966</v>
      </c>
      <c r="C62">
        <v>76.954372610934527</v>
      </c>
      <c r="D62">
        <v>77.926615288906405</v>
      </c>
      <c r="E62">
        <v>71.487310866589866</v>
      </c>
      <c r="F62">
        <v>100.62245542858601</v>
      </c>
      <c r="G62">
        <v>71.583460136960468</v>
      </c>
      <c r="H62">
        <v>69.095675015487643</v>
      </c>
      <c r="I62">
        <v>68.823516385038218</v>
      </c>
      <c r="J62">
        <v>57.441962074974562</v>
      </c>
      <c r="K62">
        <v>57.441962074057209</v>
      </c>
      <c r="L62">
        <v>545530</v>
      </c>
      <c r="M62">
        <v>545530</v>
      </c>
      <c r="N62">
        <v>0.129398949785719</v>
      </c>
      <c r="O62">
        <v>-0.27710769257808798</v>
      </c>
      <c r="P62">
        <v>922913.96469230903</v>
      </c>
      <c r="Q62">
        <v>922913.96469230903</v>
      </c>
      <c r="R62">
        <v>4.7535577133629291E-2</v>
      </c>
      <c r="S62">
        <v>4.7535577133629298E-2</v>
      </c>
      <c r="T62">
        <v>349.47154464941269</v>
      </c>
      <c r="U62">
        <v>349.47154464941298</v>
      </c>
      <c r="V62">
        <v>101.57767076923078</v>
      </c>
      <c r="W62">
        <v>101.57767076923101</v>
      </c>
      <c r="X62">
        <v>4.6115535614951897</v>
      </c>
      <c r="Y62">
        <v>4.75</v>
      </c>
      <c r="Z62">
        <v>4.75</v>
      </c>
      <c r="AA62">
        <v>0.61632396776809284</v>
      </c>
      <c r="AB62">
        <v>0.61631983002944801</v>
      </c>
      <c r="AC62">
        <v>0.6488860959118391</v>
      </c>
      <c r="AD62">
        <v>105.650587879323</v>
      </c>
      <c r="AE62">
        <v>105.650587879323</v>
      </c>
      <c r="AF62">
        <v>2.2866666666666666</v>
      </c>
      <c r="AG62">
        <v>2.2866666666666666</v>
      </c>
      <c r="AH62">
        <v>152</v>
      </c>
      <c r="AI62">
        <v>329</v>
      </c>
      <c r="AJ62">
        <v>55</v>
      </c>
      <c r="AK62">
        <v>464</v>
      </c>
      <c r="AL62" s="82">
        <v>2</v>
      </c>
      <c r="AM62">
        <f t="shared" si="0"/>
        <v>0.28666666666666663</v>
      </c>
    </row>
    <row r="63" spans="1:39" x14ac:dyDescent="0.35">
      <c r="A63" s="29">
        <v>38625</v>
      </c>
      <c r="B63">
        <v>78.394302002727869</v>
      </c>
      <c r="C63">
        <v>77.523581688856595</v>
      </c>
      <c r="D63">
        <v>78.429894491653798</v>
      </c>
      <c r="E63">
        <v>72.324570054505941</v>
      </c>
      <c r="F63">
        <v>100.07660562971489</v>
      </c>
      <c r="G63">
        <v>71.488349775810164</v>
      </c>
      <c r="H63">
        <v>68.797360387428128</v>
      </c>
      <c r="I63">
        <v>68.9374133864155</v>
      </c>
      <c r="J63">
        <v>60.29703384265207</v>
      </c>
      <c r="K63">
        <v>60.297033833741772</v>
      </c>
      <c r="L63">
        <v>550552</v>
      </c>
      <c r="M63">
        <v>550552</v>
      </c>
      <c r="N63">
        <v>0.15439528312544801</v>
      </c>
      <c r="O63">
        <v>-0.360835555528285</v>
      </c>
      <c r="P63">
        <v>929465.92555381102</v>
      </c>
      <c r="Q63">
        <v>929465.92555381102</v>
      </c>
      <c r="R63">
        <v>4.7321225537578719E-2</v>
      </c>
      <c r="S63">
        <v>4.7321225537578698E-2</v>
      </c>
      <c r="T63">
        <v>354.38198364878531</v>
      </c>
      <c r="U63">
        <v>354.38198364878502</v>
      </c>
      <c r="V63">
        <v>99.734880303030337</v>
      </c>
      <c r="W63">
        <v>99.734880303030295</v>
      </c>
      <c r="X63">
        <v>4.3548496715188438</v>
      </c>
      <c r="Y63">
        <v>4.5922999999999998</v>
      </c>
      <c r="Z63">
        <v>4.5922999999999998</v>
      </c>
      <c r="AA63">
        <v>0.63415776121743739</v>
      </c>
      <c r="AB63">
        <v>0.63415776121743705</v>
      </c>
      <c r="AC63">
        <v>0.66244624816611419</v>
      </c>
      <c r="AD63">
        <v>106.360021510919</v>
      </c>
      <c r="AE63">
        <v>106.360021510919</v>
      </c>
      <c r="AF63">
        <v>2.2666666666666671</v>
      </c>
      <c r="AG63">
        <v>2.2666666666666671</v>
      </c>
      <c r="AH63">
        <v>152</v>
      </c>
      <c r="AI63">
        <v>329</v>
      </c>
      <c r="AJ63">
        <v>55</v>
      </c>
      <c r="AK63">
        <v>464</v>
      </c>
      <c r="AL63" s="82">
        <v>2</v>
      </c>
      <c r="AM63">
        <f t="shared" si="0"/>
        <v>0.26666666666666705</v>
      </c>
    </row>
    <row r="64" spans="1:39" x14ac:dyDescent="0.35">
      <c r="A64" s="29">
        <v>38717</v>
      </c>
      <c r="B64">
        <v>78.662785166175965</v>
      </c>
      <c r="C64">
        <v>77.824911339222822</v>
      </c>
      <c r="D64">
        <v>78.650457637282997</v>
      </c>
      <c r="E64">
        <v>72.769712391698434</v>
      </c>
      <c r="F64">
        <v>99.585811749566503</v>
      </c>
      <c r="G64">
        <v>71.488262007488999</v>
      </c>
      <c r="H64">
        <v>69.066725444577585</v>
      </c>
      <c r="I64">
        <v>69.148832395663007</v>
      </c>
      <c r="J64">
        <v>62.212630576921164</v>
      </c>
      <c r="K64">
        <v>62.212630592070205</v>
      </c>
      <c r="L64">
        <v>556311</v>
      </c>
      <c r="M64">
        <v>556311</v>
      </c>
      <c r="N64">
        <v>0.18833163639626599</v>
      </c>
      <c r="O64">
        <v>-0.321579978520734</v>
      </c>
      <c r="P64">
        <v>929270.727972858</v>
      </c>
      <c r="Q64">
        <v>929270.727972858</v>
      </c>
      <c r="R64">
        <v>5.1464697600529574E-2</v>
      </c>
      <c r="S64">
        <v>5.1464697600529602E-2</v>
      </c>
      <c r="T64">
        <v>356.56273328291371</v>
      </c>
      <c r="U64">
        <v>356.562733282914</v>
      </c>
      <c r="V64">
        <v>99.510515384615331</v>
      </c>
      <c r="W64">
        <v>99.510515384615402</v>
      </c>
      <c r="X64">
        <v>4.3645592759026668</v>
      </c>
      <c r="Y64">
        <v>4.5</v>
      </c>
      <c r="Z64">
        <v>4.5</v>
      </c>
      <c r="AA64">
        <v>0.63647438784451316</v>
      </c>
      <c r="AB64">
        <v>0.63649118346376499</v>
      </c>
      <c r="AC64">
        <v>0.66417039022985003</v>
      </c>
      <c r="AD64">
        <v>106.958736531818</v>
      </c>
      <c r="AE64">
        <v>106.958736531818</v>
      </c>
      <c r="AF64">
        <v>2.3266666666666675</v>
      </c>
      <c r="AG64">
        <v>2.3266666666666675</v>
      </c>
      <c r="AH64">
        <v>152</v>
      </c>
      <c r="AI64">
        <v>329</v>
      </c>
      <c r="AJ64">
        <v>55</v>
      </c>
      <c r="AK64">
        <v>464</v>
      </c>
      <c r="AL64" s="82">
        <v>2</v>
      </c>
      <c r="AM64">
        <f t="shared" si="0"/>
        <v>0.32666666666666755</v>
      </c>
    </row>
    <row r="65" spans="1:39" x14ac:dyDescent="0.35">
      <c r="A65" s="29">
        <v>38807</v>
      </c>
      <c r="B65">
        <v>79.029347963171858</v>
      </c>
      <c r="C65">
        <v>78.240802669928897</v>
      </c>
      <c r="D65">
        <v>78.979696442227294</v>
      </c>
      <c r="E65">
        <v>73.378210655153666</v>
      </c>
      <c r="F65">
        <v>99.205957520107276</v>
      </c>
      <c r="G65">
        <v>71.8870811179589</v>
      </c>
      <c r="H65">
        <v>69.399662018029048</v>
      </c>
      <c r="I65">
        <v>69.456222517285369</v>
      </c>
      <c r="J65">
        <v>63.507440665986223</v>
      </c>
      <c r="K65">
        <v>63.507440664088698</v>
      </c>
      <c r="L65">
        <v>558314</v>
      </c>
      <c r="M65">
        <v>558314</v>
      </c>
      <c r="N65">
        <v>0.23866414911634401</v>
      </c>
      <c r="O65">
        <v>-0.36700616057237401</v>
      </c>
      <c r="P65">
        <v>931711.59684879403</v>
      </c>
      <c r="Q65">
        <v>931711.59684879403</v>
      </c>
      <c r="R65">
        <v>5.2340418816524473E-2</v>
      </c>
      <c r="S65">
        <v>5.23404188165245E-2</v>
      </c>
      <c r="T65">
        <v>360.69046518198962</v>
      </c>
      <c r="U65">
        <v>360.69046518199002</v>
      </c>
      <c r="V65">
        <v>98.760283076923074</v>
      </c>
      <c r="W65">
        <v>98.760283076923102</v>
      </c>
      <c r="X65">
        <v>4.3369084916794964</v>
      </c>
      <c r="Y65">
        <v>4.5</v>
      </c>
      <c r="Z65">
        <v>4.5</v>
      </c>
      <c r="AA65">
        <v>0.64392875406480965</v>
      </c>
      <c r="AB65">
        <v>0.643936754168837</v>
      </c>
      <c r="AC65">
        <v>0.66759821236117867</v>
      </c>
      <c r="AD65">
        <v>107.53250002187499</v>
      </c>
      <c r="AE65">
        <v>107.53250002187499</v>
      </c>
      <c r="AF65">
        <v>2.4666666666666668</v>
      </c>
      <c r="AG65">
        <v>2.4666666666666668</v>
      </c>
      <c r="AH65">
        <v>146</v>
      </c>
      <c r="AI65">
        <v>341</v>
      </c>
      <c r="AJ65">
        <v>67</v>
      </c>
      <c r="AK65">
        <v>446</v>
      </c>
      <c r="AL65" s="82">
        <v>2</v>
      </c>
      <c r="AM65">
        <f t="shared" si="0"/>
        <v>0.46666666666666679</v>
      </c>
    </row>
    <row r="66" spans="1:39" x14ac:dyDescent="0.35">
      <c r="A66" s="29">
        <v>38898</v>
      </c>
      <c r="B66">
        <v>79.618022911329334</v>
      </c>
      <c r="C66">
        <v>78.892207769240827</v>
      </c>
      <c r="D66">
        <v>79.688486184757195</v>
      </c>
      <c r="E66">
        <v>74.011399926650014</v>
      </c>
      <c r="F66">
        <v>98.655422976026728</v>
      </c>
      <c r="G66">
        <v>72.380874026384376</v>
      </c>
      <c r="H66">
        <v>70.175477252991143</v>
      </c>
      <c r="I66">
        <v>69.890027982820627</v>
      </c>
      <c r="J66">
        <v>67.672092096291905</v>
      </c>
      <c r="K66">
        <v>67.672092113344533</v>
      </c>
      <c r="L66">
        <v>559795</v>
      </c>
      <c r="M66">
        <v>559795</v>
      </c>
      <c r="N66">
        <v>0.57499473796390199</v>
      </c>
      <c r="O66">
        <v>-5.9382452214383201E-2</v>
      </c>
      <c r="P66">
        <v>930502.81041060097</v>
      </c>
      <c r="Q66">
        <v>930502.81041060097</v>
      </c>
      <c r="R66">
        <v>5.472023785073029E-2</v>
      </c>
      <c r="S66">
        <v>5.4720237850730297E-2</v>
      </c>
      <c r="T66">
        <v>364.60369863052705</v>
      </c>
      <c r="U66">
        <v>364.60369863052699</v>
      </c>
      <c r="V66">
        <v>100.27914153846153</v>
      </c>
      <c r="W66">
        <v>100.279141538462</v>
      </c>
      <c r="X66">
        <v>4.4311161488806148</v>
      </c>
      <c r="Y66">
        <v>4.5</v>
      </c>
      <c r="Z66">
        <v>4.5</v>
      </c>
      <c r="AA66">
        <v>0.64502188875652278</v>
      </c>
      <c r="AB66">
        <v>0.64504573018076805</v>
      </c>
      <c r="AC66">
        <v>0.66422754235756132</v>
      </c>
      <c r="AD66">
        <v>108.40459876689</v>
      </c>
      <c r="AE66">
        <v>108.40459876689</v>
      </c>
      <c r="AF66">
        <v>2.4</v>
      </c>
      <c r="AG66">
        <v>2.4</v>
      </c>
      <c r="AH66">
        <v>146</v>
      </c>
      <c r="AI66">
        <v>341</v>
      </c>
      <c r="AJ66">
        <v>67</v>
      </c>
      <c r="AK66">
        <v>446</v>
      </c>
      <c r="AL66" s="82">
        <v>2</v>
      </c>
      <c r="AM66">
        <f t="shared" si="0"/>
        <v>0.39999999999999991</v>
      </c>
    </row>
    <row r="67" spans="1:39" x14ac:dyDescent="0.35">
      <c r="A67" s="29">
        <v>38990</v>
      </c>
      <c r="B67">
        <v>80.269783360040634</v>
      </c>
      <c r="C67">
        <v>79.587648288925962</v>
      </c>
      <c r="D67">
        <v>80.314088364246203</v>
      </c>
      <c r="E67">
        <v>74.553781395760438</v>
      </c>
      <c r="F67">
        <v>98.574412739563897</v>
      </c>
      <c r="G67">
        <v>73.986746546756862</v>
      </c>
      <c r="H67">
        <v>71.140854849581174</v>
      </c>
      <c r="I67">
        <v>71.285671351801668</v>
      </c>
      <c r="J67">
        <v>70.050509789574789</v>
      </c>
      <c r="K67">
        <v>70.050509739824179</v>
      </c>
      <c r="L67">
        <v>560675</v>
      </c>
      <c r="M67">
        <v>560675</v>
      </c>
      <c r="N67">
        <v>0.74435859781934599</v>
      </c>
      <c r="O67">
        <v>3.80591709489594E-2</v>
      </c>
      <c r="P67">
        <v>931829.12298144901</v>
      </c>
      <c r="Q67">
        <v>931829.12298144901</v>
      </c>
      <c r="R67">
        <v>5.4843627673907873E-2</v>
      </c>
      <c r="S67">
        <v>5.4843627673907901E-2</v>
      </c>
      <c r="T67">
        <v>367.62988680679103</v>
      </c>
      <c r="U67">
        <v>367.62988680679098</v>
      </c>
      <c r="V67">
        <v>102.33264769230772</v>
      </c>
      <c r="W67">
        <v>102.332647692308</v>
      </c>
      <c r="X67">
        <v>4.6392396841397883</v>
      </c>
      <c r="Y67">
        <v>4.6601999999999997</v>
      </c>
      <c r="Z67">
        <v>4.6601999999999997</v>
      </c>
      <c r="AA67">
        <v>0.64469200388279169</v>
      </c>
      <c r="AB67">
        <v>0.64469200388279202</v>
      </c>
      <c r="AC67">
        <v>0.66733080137598366</v>
      </c>
      <c r="AD67">
        <v>108.92522826435901</v>
      </c>
      <c r="AE67">
        <v>108.92522826435901</v>
      </c>
      <c r="AF67">
        <v>2.2999999999999998</v>
      </c>
      <c r="AG67">
        <v>2.2999999999999998</v>
      </c>
      <c r="AH67">
        <v>146</v>
      </c>
      <c r="AI67">
        <v>341</v>
      </c>
      <c r="AJ67">
        <v>67</v>
      </c>
      <c r="AK67">
        <v>446</v>
      </c>
      <c r="AL67" s="82">
        <v>2</v>
      </c>
      <c r="AM67">
        <f t="shared" ref="AM67:AM130" si="1">+AF67-AL67</f>
        <v>0.29999999999999982</v>
      </c>
    </row>
    <row r="68" spans="1:39" x14ac:dyDescent="0.35">
      <c r="A68" s="29">
        <v>39082</v>
      </c>
      <c r="B68">
        <v>80.789340789820656</v>
      </c>
      <c r="C68">
        <v>80.161172529968795</v>
      </c>
      <c r="D68">
        <v>80.767606489097602</v>
      </c>
      <c r="E68">
        <v>75.449961144583199</v>
      </c>
      <c r="F68">
        <v>98.560412393375501</v>
      </c>
      <c r="G68">
        <v>74.869750267076157</v>
      </c>
      <c r="H68">
        <v>71.968051478203279</v>
      </c>
      <c r="I68">
        <v>72.057898910164695</v>
      </c>
      <c r="J68">
        <v>69.842533040038759</v>
      </c>
      <c r="K68">
        <v>69.842532980138984</v>
      </c>
      <c r="L68">
        <v>562669</v>
      </c>
      <c r="M68">
        <v>562669</v>
      </c>
      <c r="N68">
        <v>0.83563403045461104</v>
      </c>
      <c r="O68">
        <v>6.15687246899402E-2</v>
      </c>
      <c r="P68">
        <v>935596.32540695299</v>
      </c>
      <c r="Q68">
        <v>935596.32540695299</v>
      </c>
      <c r="R68">
        <v>5.5011599368796869E-2</v>
      </c>
      <c r="S68">
        <v>5.5011599368796897E-2</v>
      </c>
      <c r="T68">
        <v>372.29684297928367</v>
      </c>
      <c r="U68">
        <v>372.29684297928401</v>
      </c>
      <c r="V68">
        <v>103.71343076923078</v>
      </c>
      <c r="W68">
        <v>103.713430769231</v>
      </c>
      <c r="X68">
        <v>4.9426582998392918</v>
      </c>
      <c r="Y68">
        <v>4.8888999999999996</v>
      </c>
      <c r="Z68">
        <v>4.8888999999999996</v>
      </c>
      <c r="AA68">
        <v>0.63674417807601613</v>
      </c>
      <c r="AB68">
        <v>0.63671214878564597</v>
      </c>
      <c r="AC68">
        <v>0.66589675133317083</v>
      </c>
      <c r="AD68">
        <v>109.25188709403299</v>
      </c>
      <c r="AE68">
        <v>109.25188709403299</v>
      </c>
      <c r="AF68">
        <v>2.4333333333333331</v>
      </c>
      <c r="AG68">
        <v>2.4333333333333331</v>
      </c>
      <c r="AH68">
        <v>146</v>
      </c>
      <c r="AI68">
        <v>341</v>
      </c>
      <c r="AJ68">
        <v>67</v>
      </c>
      <c r="AK68">
        <v>446</v>
      </c>
      <c r="AL68" s="82">
        <v>2</v>
      </c>
      <c r="AM68">
        <f t="shared" si="1"/>
        <v>0.43333333333333313</v>
      </c>
    </row>
    <row r="69" spans="1:39" x14ac:dyDescent="0.35">
      <c r="A69" s="29">
        <v>39172</v>
      </c>
      <c r="B69">
        <v>81.311931895064774</v>
      </c>
      <c r="C69">
        <v>80.71979781744939</v>
      </c>
      <c r="D69">
        <v>81.262669993646398</v>
      </c>
      <c r="E69">
        <v>76.094721333781436</v>
      </c>
      <c r="F69">
        <v>98.478151021159007</v>
      </c>
      <c r="G69">
        <v>75.238914302981897</v>
      </c>
      <c r="H69">
        <v>72.486674582880298</v>
      </c>
      <c r="I69">
        <v>72.551200402134867</v>
      </c>
      <c r="J69">
        <v>71.129960252613401</v>
      </c>
      <c r="K69">
        <v>71.129960392988039</v>
      </c>
      <c r="L69">
        <v>568845</v>
      </c>
      <c r="M69">
        <v>568845</v>
      </c>
      <c r="N69">
        <v>1.0007108943865399</v>
      </c>
      <c r="O69">
        <v>0.38739604242107301</v>
      </c>
      <c r="P69">
        <v>937123.73290442897</v>
      </c>
      <c r="Q69">
        <v>937123.73290442897</v>
      </c>
      <c r="R69">
        <v>5.5137924049842642E-2</v>
      </c>
      <c r="S69">
        <v>5.51379240498426E-2</v>
      </c>
      <c r="T69">
        <v>375.4149011817197</v>
      </c>
      <c r="U69">
        <v>375.41490118171998</v>
      </c>
      <c r="V69">
        <v>104.73003384615384</v>
      </c>
      <c r="W69">
        <v>104.730033846154</v>
      </c>
      <c r="X69">
        <v>5.2602442376907996</v>
      </c>
      <c r="Y69">
        <v>5.2226999999999997</v>
      </c>
      <c r="Z69">
        <v>5.2226999999999997</v>
      </c>
      <c r="AA69">
        <v>0.62581298051233136</v>
      </c>
      <c r="AB69">
        <v>0.625809146435098</v>
      </c>
      <c r="AC69">
        <v>0.65684320111603756</v>
      </c>
      <c r="AD69">
        <v>109.963181527988</v>
      </c>
      <c r="AE69">
        <v>109.963181527988</v>
      </c>
      <c r="AF69">
        <v>2.5333333333333332</v>
      </c>
      <c r="AG69">
        <v>2.5333333333333332</v>
      </c>
      <c r="AH69">
        <v>146</v>
      </c>
      <c r="AI69">
        <v>326</v>
      </c>
      <c r="AJ69">
        <v>75</v>
      </c>
      <c r="AK69">
        <v>453</v>
      </c>
      <c r="AL69" s="82">
        <v>2</v>
      </c>
      <c r="AM69">
        <f t="shared" si="1"/>
        <v>0.53333333333333321</v>
      </c>
    </row>
    <row r="70" spans="1:39" x14ac:dyDescent="0.35">
      <c r="A70" s="29">
        <v>39263</v>
      </c>
      <c r="B70">
        <v>81.649264819159882</v>
      </c>
      <c r="C70">
        <v>81.108139080321664</v>
      </c>
      <c r="D70">
        <v>81.726258230910801</v>
      </c>
      <c r="E70">
        <v>76.651411877324676</v>
      </c>
      <c r="F70">
        <v>98.270882445336397</v>
      </c>
      <c r="G70">
        <v>76.215933712957266</v>
      </c>
      <c r="H70">
        <v>73.602096480661999</v>
      </c>
      <c r="I70">
        <v>73.298258462659831</v>
      </c>
      <c r="J70">
        <v>71.155269886705767</v>
      </c>
      <c r="K70">
        <v>71.155270299731967</v>
      </c>
      <c r="L70">
        <v>574194</v>
      </c>
      <c r="M70">
        <v>574194</v>
      </c>
      <c r="N70">
        <v>1.00166994250028</v>
      </c>
      <c r="O70">
        <v>0.36395734041569</v>
      </c>
      <c r="P70">
        <v>941244.905320046</v>
      </c>
      <c r="Q70">
        <v>941244.905320046</v>
      </c>
      <c r="R70">
        <v>5.350474115541045E-2</v>
      </c>
      <c r="S70">
        <v>5.3504741155410401E-2</v>
      </c>
      <c r="T70">
        <v>380.43522985255339</v>
      </c>
      <c r="U70">
        <v>380.43522985255299</v>
      </c>
      <c r="V70">
        <v>104.23937384615385</v>
      </c>
      <c r="W70">
        <v>104.239373846154</v>
      </c>
      <c r="X70">
        <v>5.492485097195412</v>
      </c>
      <c r="Y70">
        <v>5.3975</v>
      </c>
      <c r="Z70">
        <v>5.3975</v>
      </c>
      <c r="AA70">
        <v>0.63252628567691904</v>
      </c>
      <c r="AB70">
        <v>0.63249526529381705</v>
      </c>
      <c r="AC70">
        <v>0.66057546451764237</v>
      </c>
      <c r="AD70">
        <v>110.905264061102</v>
      </c>
      <c r="AE70">
        <v>110.905264061102</v>
      </c>
      <c r="AF70">
        <v>2.4666666666666668</v>
      </c>
      <c r="AG70">
        <v>2.4666666666666668</v>
      </c>
      <c r="AH70">
        <v>146</v>
      </c>
      <c r="AI70">
        <v>326</v>
      </c>
      <c r="AJ70">
        <v>75</v>
      </c>
      <c r="AK70">
        <v>453</v>
      </c>
      <c r="AL70" s="82">
        <v>2</v>
      </c>
      <c r="AM70">
        <f t="shared" si="1"/>
        <v>0.46666666666666679</v>
      </c>
    </row>
    <row r="71" spans="1:39" x14ac:dyDescent="0.35">
      <c r="A71" s="29">
        <v>39355</v>
      </c>
      <c r="B71">
        <v>81.697045980176767</v>
      </c>
      <c r="C71">
        <v>81.201364622220936</v>
      </c>
      <c r="D71">
        <v>81.738763132842095</v>
      </c>
      <c r="E71">
        <v>77.222043619602346</v>
      </c>
      <c r="F71">
        <v>97.524544905277068</v>
      </c>
      <c r="G71">
        <v>76.301598469715799</v>
      </c>
      <c r="H71">
        <v>73.414361777431523</v>
      </c>
      <c r="I71">
        <v>73.551323697157827</v>
      </c>
      <c r="J71">
        <v>70.481994274254902</v>
      </c>
      <c r="K71">
        <v>70.481993670951269</v>
      </c>
      <c r="L71">
        <v>579605</v>
      </c>
      <c r="M71">
        <v>579605</v>
      </c>
      <c r="N71">
        <v>1.0488499633689199</v>
      </c>
      <c r="O71">
        <v>0.32741784383134998</v>
      </c>
      <c r="P71">
        <v>943124.63569102704</v>
      </c>
      <c r="Q71">
        <v>943124.63569102704</v>
      </c>
      <c r="R71">
        <v>5.310203884891064E-2</v>
      </c>
      <c r="S71">
        <v>5.3102038848910599E-2</v>
      </c>
      <c r="T71">
        <v>386.18975505567369</v>
      </c>
      <c r="U71">
        <v>386.18975505567403</v>
      </c>
      <c r="V71">
        <v>104.41271846153846</v>
      </c>
      <c r="W71">
        <v>104.41271846153801</v>
      </c>
      <c r="X71">
        <v>5.7021115519964436</v>
      </c>
      <c r="Y71">
        <v>5.7382999999999997</v>
      </c>
      <c r="Z71">
        <v>5.7382999999999997</v>
      </c>
      <c r="AA71">
        <v>0.63429720224555564</v>
      </c>
      <c r="AB71">
        <v>0.63428595802217802</v>
      </c>
      <c r="AC71">
        <v>0.66029191494963135</v>
      </c>
      <c r="AD71">
        <v>111.646036036935</v>
      </c>
      <c r="AE71">
        <v>111.646036036935</v>
      </c>
      <c r="AF71">
        <v>2.5</v>
      </c>
      <c r="AG71">
        <v>2.5</v>
      </c>
      <c r="AH71">
        <v>146</v>
      </c>
      <c r="AI71">
        <v>326</v>
      </c>
      <c r="AJ71">
        <v>75</v>
      </c>
      <c r="AK71">
        <v>453</v>
      </c>
      <c r="AL71" s="82">
        <v>2</v>
      </c>
      <c r="AM71">
        <f t="shared" si="1"/>
        <v>0.5</v>
      </c>
    </row>
    <row r="72" spans="1:39" x14ac:dyDescent="0.35">
      <c r="A72" s="29">
        <v>39447</v>
      </c>
      <c r="B72">
        <v>82.495703174741735</v>
      </c>
      <c r="C72">
        <v>82.056664188144438</v>
      </c>
      <c r="D72">
        <v>82.455033767777806</v>
      </c>
      <c r="E72">
        <v>77.963035568642468</v>
      </c>
      <c r="F72">
        <v>97.459758989661964</v>
      </c>
      <c r="G72">
        <v>78.596964595001467</v>
      </c>
      <c r="H72">
        <v>75.090600970293039</v>
      </c>
      <c r="I72">
        <v>75.219862781760341</v>
      </c>
      <c r="J72">
        <v>73.077863564506231</v>
      </c>
      <c r="K72">
        <v>73.07786231919674</v>
      </c>
      <c r="L72">
        <v>584504</v>
      </c>
      <c r="M72">
        <v>584504</v>
      </c>
      <c r="N72">
        <v>-0.52652474393932402</v>
      </c>
      <c r="O72">
        <v>0.406578037604167</v>
      </c>
      <c r="P72">
        <v>943113.12060055195</v>
      </c>
      <c r="Q72">
        <v>943113.12060055195</v>
      </c>
      <c r="R72">
        <v>5.1566367739966208E-2</v>
      </c>
      <c r="S72">
        <v>5.1566367739966201E-2</v>
      </c>
      <c r="T72">
        <v>388.1310548684757</v>
      </c>
      <c r="U72">
        <v>388.13105486847599</v>
      </c>
      <c r="V72">
        <v>101.5942924242424</v>
      </c>
      <c r="W72">
        <v>101.594292424242</v>
      </c>
      <c r="X72">
        <v>5.4667745482814718</v>
      </c>
      <c r="Y72">
        <v>5.6875</v>
      </c>
      <c r="Z72">
        <v>5.6875</v>
      </c>
      <c r="AA72">
        <v>0.65152011018314038</v>
      </c>
      <c r="AB72">
        <v>0.65156664826788002</v>
      </c>
      <c r="AC72">
        <v>0.6717080085172521</v>
      </c>
      <c r="AD72">
        <v>112.885379700112</v>
      </c>
      <c r="AE72">
        <v>112.885379700112</v>
      </c>
      <c r="AF72">
        <v>2.7000000000000006</v>
      </c>
      <c r="AG72">
        <v>2.7000000000000006</v>
      </c>
      <c r="AH72">
        <v>146</v>
      </c>
      <c r="AI72">
        <v>326</v>
      </c>
      <c r="AJ72">
        <v>75</v>
      </c>
      <c r="AK72">
        <v>453</v>
      </c>
      <c r="AL72" s="82">
        <v>2</v>
      </c>
      <c r="AM72">
        <f t="shared" si="1"/>
        <v>0.70000000000000062</v>
      </c>
    </row>
    <row r="73" spans="1:39" x14ac:dyDescent="0.35">
      <c r="A73" s="29">
        <v>39538</v>
      </c>
      <c r="B73">
        <v>83.242659112947976</v>
      </c>
      <c r="C73">
        <v>82.858147666145157</v>
      </c>
      <c r="D73">
        <v>83.2217338100901</v>
      </c>
      <c r="E73">
        <v>78.592452928550202</v>
      </c>
      <c r="F73">
        <v>96.980478838972772</v>
      </c>
      <c r="G73">
        <v>79.533887390403891</v>
      </c>
      <c r="H73">
        <v>75.94632484394549</v>
      </c>
      <c r="I73">
        <v>75.989624684363221</v>
      </c>
      <c r="J73">
        <v>77.885282164596262</v>
      </c>
      <c r="K73">
        <v>77.885284908210522</v>
      </c>
      <c r="L73">
        <v>586690</v>
      </c>
      <c r="M73">
        <v>586690</v>
      </c>
      <c r="N73">
        <v>1.86645716696952E-2</v>
      </c>
      <c r="O73">
        <v>-0.420431297409326</v>
      </c>
      <c r="P73">
        <v>955064.44013242691</v>
      </c>
      <c r="Q73">
        <v>955064.44013242703</v>
      </c>
      <c r="R73">
        <v>5.1826620108858495E-2</v>
      </c>
      <c r="S73">
        <v>5.1826620108858502E-2</v>
      </c>
      <c r="T73">
        <v>391.92012608748104</v>
      </c>
      <c r="U73">
        <v>391.92012608748098</v>
      </c>
      <c r="V73">
        <v>95.934953846153832</v>
      </c>
      <c r="W73">
        <v>95.934953846153803</v>
      </c>
      <c r="X73">
        <v>5.0933638211043766</v>
      </c>
      <c r="Y73">
        <v>5.3548</v>
      </c>
      <c r="Z73">
        <v>5.3548</v>
      </c>
      <c r="AA73">
        <v>0.67754230031801488</v>
      </c>
      <c r="AB73">
        <v>0.67751013764314005</v>
      </c>
      <c r="AC73">
        <v>0.69147473969696549</v>
      </c>
      <c r="AD73">
        <v>114.00883635114199</v>
      </c>
      <c r="AE73">
        <v>114.00883635114199</v>
      </c>
      <c r="AF73">
        <v>3.3233333333333328</v>
      </c>
      <c r="AG73">
        <v>3.3233333333333328</v>
      </c>
      <c r="AH73">
        <v>151</v>
      </c>
      <c r="AI73">
        <v>323</v>
      </c>
      <c r="AJ73">
        <v>73</v>
      </c>
      <c r="AK73">
        <v>453</v>
      </c>
      <c r="AL73" s="82">
        <v>2</v>
      </c>
      <c r="AM73">
        <f t="shared" si="1"/>
        <v>1.3233333333333328</v>
      </c>
    </row>
    <row r="74" spans="1:39" x14ac:dyDescent="0.35">
      <c r="A74" s="29">
        <v>39629</v>
      </c>
      <c r="B74">
        <v>84.397118906450501</v>
      </c>
      <c r="C74">
        <v>84.058180969160233</v>
      </c>
      <c r="D74">
        <v>84.478400217256905</v>
      </c>
      <c r="E74">
        <v>79.5446591249557</v>
      </c>
      <c r="F74">
        <v>96.706328386708776</v>
      </c>
      <c r="G74">
        <v>82.317616386275361</v>
      </c>
      <c r="H74">
        <v>78.715814677291021</v>
      </c>
      <c r="I74">
        <v>78.381765440821468</v>
      </c>
      <c r="J74">
        <v>82.67619732072778</v>
      </c>
      <c r="K74">
        <v>82.676198157619254</v>
      </c>
      <c r="L74">
        <v>583541</v>
      </c>
      <c r="M74">
        <v>583541</v>
      </c>
      <c r="N74">
        <v>-0.67527480961847997</v>
      </c>
      <c r="O74">
        <v>-0.74769075989760403</v>
      </c>
      <c r="P74">
        <v>944566.72920845693</v>
      </c>
      <c r="Q74">
        <v>944566.72920845705</v>
      </c>
      <c r="R74">
        <v>5.3504883896666397E-2</v>
      </c>
      <c r="S74">
        <v>5.3504883896666397E-2</v>
      </c>
      <c r="T74">
        <v>395.69900250510904</v>
      </c>
      <c r="U74">
        <v>395.69900250510898</v>
      </c>
      <c r="V74">
        <v>93.071035384615385</v>
      </c>
      <c r="W74">
        <v>93.071035384615399</v>
      </c>
      <c r="X74">
        <v>4.9507540071118452</v>
      </c>
      <c r="Y74">
        <v>5.0278</v>
      </c>
      <c r="Z74">
        <v>5.0278</v>
      </c>
      <c r="AA74">
        <v>0.70524569880666754</v>
      </c>
      <c r="AB74">
        <v>0.70527092842389205</v>
      </c>
      <c r="AC74">
        <v>0.71113774991342404</v>
      </c>
      <c r="AD74">
        <v>115.266611425627</v>
      </c>
      <c r="AE74">
        <v>115.266611425627</v>
      </c>
      <c r="AF74">
        <v>4.126666666666666</v>
      </c>
      <c r="AG74">
        <v>4.126666666666666</v>
      </c>
      <c r="AH74">
        <v>151</v>
      </c>
      <c r="AI74">
        <v>323</v>
      </c>
      <c r="AJ74">
        <v>73</v>
      </c>
      <c r="AK74">
        <v>453</v>
      </c>
      <c r="AL74" s="82">
        <v>2</v>
      </c>
      <c r="AM74">
        <f t="shared" si="1"/>
        <v>2.126666666666666</v>
      </c>
    </row>
    <row r="75" spans="1:39" x14ac:dyDescent="0.35">
      <c r="A75" s="29">
        <v>39721</v>
      </c>
      <c r="B75">
        <v>85.604770458069765</v>
      </c>
      <c r="C75">
        <v>85.325865635431668</v>
      </c>
      <c r="D75">
        <v>85.633337971823906</v>
      </c>
      <c r="E75">
        <v>80.566568577867571</v>
      </c>
      <c r="F75">
        <v>96.414618841221383</v>
      </c>
      <c r="G75">
        <v>85.573780074198126</v>
      </c>
      <c r="H75">
        <v>80.674949635741584</v>
      </c>
      <c r="I75">
        <v>80.821324715396202</v>
      </c>
      <c r="J75">
        <v>87.767590849948434</v>
      </c>
      <c r="K75">
        <v>87.767587616490019</v>
      </c>
      <c r="L75">
        <v>573961</v>
      </c>
      <c r="M75">
        <v>573961</v>
      </c>
      <c r="N75">
        <v>-1.0541837880457701</v>
      </c>
      <c r="O75">
        <v>-1.1688856100721501</v>
      </c>
      <c r="P75">
        <v>945168.40162649401</v>
      </c>
      <c r="Q75">
        <v>945168.40162649401</v>
      </c>
      <c r="R75">
        <v>5.8554666326538982E-2</v>
      </c>
      <c r="S75">
        <v>5.8554666326539002E-2</v>
      </c>
      <c r="T75">
        <v>398.34703625345998</v>
      </c>
      <c r="U75">
        <v>398.34703625345998</v>
      </c>
      <c r="V75">
        <v>91.695078787878799</v>
      </c>
      <c r="W75">
        <v>91.695078787878799</v>
      </c>
      <c r="X75">
        <v>4.9818732141755397</v>
      </c>
      <c r="Y75">
        <v>5</v>
      </c>
      <c r="Z75">
        <v>5</v>
      </c>
      <c r="AA75">
        <v>0.72643695207768766</v>
      </c>
      <c r="AB75">
        <v>0.72646358089944096</v>
      </c>
      <c r="AC75">
        <v>0.72605170426949994</v>
      </c>
      <c r="AD75">
        <v>115.87087658928699</v>
      </c>
      <c r="AE75">
        <v>115.87087658928699</v>
      </c>
      <c r="AF75">
        <v>4.3404589371980675</v>
      </c>
      <c r="AG75">
        <v>4.3404589371980675</v>
      </c>
      <c r="AH75">
        <v>151</v>
      </c>
      <c r="AI75">
        <v>323</v>
      </c>
      <c r="AJ75">
        <v>73</v>
      </c>
      <c r="AK75">
        <v>453</v>
      </c>
      <c r="AL75" s="82">
        <v>2</v>
      </c>
      <c r="AM75">
        <f t="shared" si="1"/>
        <v>2.3404589371980675</v>
      </c>
    </row>
    <row r="76" spans="1:39" x14ac:dyDescent="0.35">
      <c r="A76" s="29">
        <v>39813</v>
      </c>
      <c r="B76">
        <v>85.71521928500924</v>
      </c>
      <c r="C76">
        <v>85.476508664566609</v>
      </c>
      <c r="D76">
        <v>85.640878374143597</v>
      </c>
      <c r="E76">
        <v>81.438238400160358</v>
      </c>
      <c r="F76">
        <v>95.375476258637448</v>
      </c>
      <c r="G76">
        <v>86.792971497137941</v>
      </c>
      <c r="H76">
        <v>81.597332772487462</v>
      </c>
      <c r="I76">
        <v>81.793369885897292</v>
      </c>
      <c r="J76">
        <v>85.991098899026156</v>
      </c>
      <c r="K76">
        <v>85.991093499641991</v>
      </c>
      <c r="L76">
        <v>561816</v>
      </c>
      <c r="M76">
        <v>561816</v>
      </c>
      <c r="N76">
        <v>-2.10364917346006</v>
      </c>
      <c r="O76">
        <v>-1.8519719672752299</v>
      </c>
      <c r="P76">
        <v>939462.58361763903</v>
      </c>
      <c r="Q76">
        <v>939462.58361763903</v>
      </c>
      <c r="R76">
        <v>6.35292841832195E-2</v>
      </c>
      <c r="S76">
        <v>6.35292841832195E-2</v>
      </c>
      <c r="T76">
        <v>400.68993038996729</v>
      </c>
      <c r="U76">
        <v>400.689930389967</v>
      </c>
      <c r="V76">
        <v>83.942380303030305</v>
      </c>
      <c r="W76">
        <v>83.942380303030305</v>
      </c>
      <c r="X76">
        <v>2.5835270291952757</v>
      </c>
      <c r="Y76">
        <v>3.3672</v>
      </c>
      <c r="Z76">
        <v>3.3672</v>
      </c>
      <c r="AA76">
        <v>0.72241258631374938</v>
      </c>
      <c r="AB76">
        <v>0.72239393340314095</v>
      </c>
      <c r="AC76">
        <v>0.74428941212837474</v>
      </c>
      <c r="AD76">
        <v>115.153000878515</v>
      </c>
      <c r="AE76">
        <v>115.153000878515</v>
      </c>
      <c r="AF76">
        <v>1.5441543026706233</v>
      </c>
      <c r="AG76">
        <v>1.5441543026706233</v>
      </c>
      <c r="AH76">
        <v>151</v>
      </c>
      <c r="AI76">
        <v>323</v>
      </c>
      <c r="AJ76">
        <v>73</v>
      </c>
      <c r="AK76">
        <v>453</v>
      </c>
      <c r="AL76" s="82">
        <v>2</v>
      </c>
      <c r="AM76">
        <f t="shared" si="1"/>
        <v>-0.45584569732937674</v>
      </c>
    </row>
    <row r="77" spans="1:39" x14ac:dyDescent="0.35">
      <c r="A77" s="29">
        <v>39903</v>
      </c>
      <c r="B77">
        <v>85.696292310301104</v>
      </c>
      <c r="C77">
        <v>85.530077558307198</v>
      </c>
      <c r="D77">
        <v>85.727731230902805</v>
      </c>
      <c r="E77">
        <v>81.841109247229468</v>
      </c>
      <c r="F77">
        <v>94.864983039964628</v>
      </c>
      <c r="G77">
        <v>87.992434217385437</v>
      </c>
      <c r="H77">
        <v>83.015771762530747</v>
      </c>
      <c r="I77">
        <v>83.009919321765537</v>
      </c>
      <c r="J77">
        <v>82.010200948181307</v>
      </c>
      <c r="K77">
        <v>82.010211050163335</v>
      </c>
      <c r="L77">
        <v>550451</v>
      </c>
      <c r="M77">
        <v>550451</v>
      </c>
      <c r="N77">
        <v>-2.2998282893262498</v>
      </c>
      <c r="O77">
        <v>-2.14099093685408</v>
      </c>
      <c r="P77">
        <v>923525.75191568909</v>
      </c>
      <c r="Q77">
        <v>923525.75191568898</v>
      </c>
      <c r="R77">
        <v>7.0716856457047159E-2</v>
      </c>
      <c r="S77">
        <v>7.07168564570472E-2</v>
      </c>
      <c r="T77">
        <v>401.46577711568335</v>
      </c>
      <c r="U77">
        <v>401.46577711568301</v>
      </c>
      <c r="V77">
        <v>77.79096874999999</v>
      </c>
      <c r="W77">
        <v>77.790968750000005</v>
      </c>
      <c r="X77">
        <v>0.64214279608753799</v>
      </c>
      <c r="Y77">
        <v>1.0100327460996674</v>
      </c>
      <c r="Z77">
        <v>1.0100327460996701</v>
      </c>
      <c r="AA77">
        <v>0.72660601033444538</v>
      </c>
      <c r="AB77">
        <v>0.72661089022131198</v>
      </c>
      <c r="AC77">
        <v>0.76889646138609502</v>
      </c>
      <c r="AD77">
        <v>114.28673366774601</v>
      </c>
      <c r="AE77">
        <v>114.28673366774601</v>
      </c>
      <c r="AF77">
        <v>1.4821164021164035</v>
      </c>
      <c r="AG77">
        <v>1.4821164021164035</v>
      </c>
      <c r="AH77">
        <v>162</v>
      </c>
      <c r="AI77">
        <v>312</v>
      </c>
      <c r="AJ77">
        <v>80</v>
      </c>
      <c r="AK77">
        <v>446</v>
      </c>
      <c r="AL77" s="82">
        <v>2</v>
      </c>
      <c r="AM77">
        <f t="shared" si="1"/>
        <v>-0.5178835978835965</v>
      </c>
    </row>
    <row r="78" spans="1:39" x14ac:dyDescent="0.35">
      <c r="A78" s="29">
        <v>39994</v>
      </c>
      <c r="B78">
        <v>86.155238907853132</v>
      </c>
      <c r="C78">
        <v>86.015492446822506</v>
      </c>
      <c r="D78">
        <v>86.234754655048206</v>
      </c>
      <c r="E78">
        <v>82.273238148277173</v>
      </c>
      <c r="F78">
        <v>95.63985405575373</v>
      </c>
      <c r="G78">
        <v>88.308781505440223</v>
      </c>
      <c r="H78">
        <v>83.566772027341997</v>
      </c>
      <c r="I78">
        <v>83.220722552239508</v>
      </c>
      <c r="J78">
        <v>82.036385425748293</v>
      </c>
      <c r="K78">
        <v>82.036387585460233</v>
      </c>
      <c r="L78">
        <v>548859</v>
      </c>
      <c r="M78">
        <v>548859</v>
      </c>
      <c r="N78">
        <v>-1.97890838910931</v>
      </c>
      <c r="O78">
        <v>-2.09736445589447</v>
      </c>
      <c r="P78">
        <v>920083.32090529799</v>
      </c>
      <c r="Q78">
        <v>920083.32090529799</v>
      </c>
      <c r="R78">
        <v>7.7638061342037254E-2</v>
      </c>
      <c r="S78">
        <v>7.7638061342037296E-2</v>
      </c>
      <c r="T78">
        <v>402.15751525038633</v>
      </c>
      <c r="U78">
        <v>402.15751525038598</v>
      </c>
      <c r="V78">
        <v>81.309273846153857</v>
      </c>
      <c r="W78">
        <v>81.3092738461538</v>
      </c>
      <c r="X78">
        <v>0.43140765361328298</v>
      </c>
      <c r="Y78">
        <v>6.7431773343393009E-2</v>
      </c>
      <c r="Z78">
        <v>6.7431773343392995E-2</v>
      </c>
      <c r="AA78">
        <v>0.71060767773743072</v>
      </c>
      <c r="AB78">
        <v>0.71057430087007001</v>
      </c>
      <c r="AC78">
        <v>0.7452150627180304</v>
      </c>
      <c r="AD78">
        <v>114.49161619946599</v>
      </c>
      <c r="AE78">
        <v>114.49161619946599</v>
      </c>
      <c r="AF78">
        <v>1.8160783232406068</v>
      </c>
      <c r="AG78">
        <v>1.8160783232406068</v>
      </c>
      <c r="AH78">
        <v>162</v>
      </c>
      <c r="AI78">
        <v>312</v>
      </c>
      <c r="AJ78">
        <v>80</v>
      </c>
      <c r="AK78">
        <v>446</v>
      </c>
      <c r="AL78" s="82">
        <v>2</v>
      </c>
      <c r="AM78">
        <f t="shared" si="1"/>
        <v>-0.18392167675939319</v>
      </c>
    </row>
    <row r="79" spans="1:39" x14ac:dyDescent="0.35">
      <c r="A79" s="29">
        <v>40086</v>
      </c>
      <c r="B79">
        <v>86.905219620317055</v>
      </c>
      <c r="C79">
        <v>86.805709148940991</v>
      </c>
      <c r="D79">
        <v>86.903558207126096</v>
      </c>
      <c r="E79">
        <v>82.813068423309261</v>
      </c>
      <c r="F79">
        <v>96.710500320145755</v>
      </c>
      <c r="G79">
        <v>87.773314662628835</v>
      </c>
      <c r="H79">
        <v>83.133169042231017</v>
      </c>
      <c r="I79">
        <v>83.274045836196962</v>
      </c>
      <c r="J79">
        <v>84.438245280600825</v>
      </c>
      <c r="K79">
        <v>84.438234243502947</v>
      </c>
      <c r="L79">
        <v>549540</v>
      </c>
      <c r="M79">
        <v>549540</v>
      </c>
      <c r="N79">
        <v>-1.60743160626503</v>
      </c>
      <c r="O79">
        <v>-1.82871174849387</v>
      </c>
      <c r="P79">
        <v>915244.26290979097</v>
      </c>
      <c r="Q79">
        <v>915244.26290979097</v>
      </c>
      <c r="R79">
        <v>7.8474202875315022E-2</v>
      </c>
      <c r="S79">
        <v>7.8474202875314994E-2</v>
      </c>
      <c r="T79">
        <v>400.32471547051233</v>
      </c>
      <c r="U79">
        <v>400.32471547051199</v>
      </c>
      <c r="V79">
        <v>82.911893939393934</v>
      </c>
      <c r="W79">
        <v>82.911893939393906</v>
      </c>
      <c r="X79">
        <v>0.38143221898006258</v>
      </c>
      <c r="Y79">
        <v>-0.34714167121181205</v>
      </c>
      <c r="Z79">
        <v>-0.347141671211812</v>
      </c>
      <c r="AA79">
        <v>0.70626942705568541</v>
      </c>
      <c r="AB79">
        <v>0.70624632996315695</v>
      </c>
      <c r="AC79">
        <v>0.74083972733990688</v>
      </c>
      <c r="AD79">
        <v>114.754916618479</v>
      </c>
      <c r="AE79">
        <v>114.754916618479</v>
      </c>
      <c r="AF79">
        <v>1.8710162025955901</v>
      </c>
      <c r="AG79">
        <v>1.8710162025955901</v>
      </c>
      <c r="AH79">
        <v>162</v>
      </c>
      <c r="AI79">
        <v>312</v>
      </c>
      <c r="AJ79">
        <v>80</v>
      </c>
      <c r="AK79">
        <v>446</v>
      </c>
      <c r="AL79" s="82">
        <v>2</v>
      </c>
      <c r="AM79">
        <f t="shared" si="1"/>
        <v>-0.12898379740440991</v>
      </c>
    </row>
    <row r="80" spans="1:39" x14ac:dyDescent="0.35">
      <c r="A80" s="29">
        <v>40178</v>
      </c>
      <c r="B80">
        <v>87.559742579154502</v>
      </c>
      <c r="C80">
        <v>87.486931235567184</v>
      </c>
      <c r="D80">
        <v>87.453775650775498</v>
      </c>
      <c r="E80">
        <v>83.424742741043175</v>
      </c>
      <c r="F80">
        <v>97.154479789446881</v>
      </c>
      <c r="G80">
        <v>88.325925754594536</v>
      </c>
      <c r="H80">
        <v>83.581928811211526</v>
      </c>
      <c r="I80">
        <v>83.844209475466826</v>
      </c>
      <c r="J80">
        <v>86.397404760255725</v>
      </c>
      <c r="K80">
        <v>86.397388003752852</v>
      </c>
      <c r="L80">
        <v>551372</v>
      </c>
      <c r="M80">
        <v>551372</v>
      </c>
      <c r="N80">
        <v>-1.3900727597010001</v>
      </c>
      <c r="O80">
        <v>-1.93343658125957</v>
      </c>
      <c r="P80">
        <v>915577.15054647101</v>
      </c>
      <c r="Q80">
        <v>915577.15054647101</v>
      </c>
      <c r="R80">
        <v>7.7726859557320754E-2</v>
      </c>
      <c r="S80">
        <v>7.7726859557320796E-2</v>
      </c>
      <c r="T80">
        <v>401.35601691969936</v>
      </c>
      <c r="U80">
        <v>401.35601691969902</v>
      </c>
      <c r="V80">
        <v>80.353062121212133</v>
      </c>
      <c r="W80">
        <v>80.353062121212105</v>
      </c>
      <c r="X80">
        <v>0.41766982237712169</v>
      </c>
      <c r="Y80">
        <v>-0.76054312325125006</v>
      </c>
      <c r="Z80">
        <v>-0.76054312325124995</v>
      </c>
      <c r="AA80">
        <v>0.71307555305012282</v>
      </c>
      <c r="AB80">
        <v>0.71312563216665403</v>
      </c>
      <c r="AC80">
        <v>0.74649702632116277</v>
      </c>
      <c r="AD80">
        <v>115.481486850256</v>
      </c>
      <c r="AE80">
        <v>115.481486850256</v>
      </c>
      <c r="AF80">
        <v>2.007548625083837</v>
      </c>
      <c r="AG80">
        <v>2.007548625083837</v>
      </c>
      <c r="AH80">
        <v>162</v>
      </c>
      <c r="AI80">
        <v>312</v>
      </c>
      <c r="AJ80">
        <v>80</v>
      </c>
      <c r="AK80">
        <v>446</v>
      </c>
      <c r="AL80" s="82">
        <v>2</v>
      </c>
      <c r="AM80">
        <f t="shared" si="1"/>
        <v>7.5486250838370239E-3</v>
      </c>
    </row>
    <row r="81" spans="1:39" x14ac:dyDescent="0.35">
      <c r="A81" s="29">
        <v>40268</v>
      </c>
      <c r="B81">
        <v>88.42602935155999</v>
      </c>
      <c r="C81">
        <v>88.383355051963534</v>
      </c>
      <c r="D81">
        <v>88.514135511530895</v>
      </c>
      <c r="E81">
        <v>84.37347644226476</v>
      </c>
      <c r="F81">
        <v>97.472183219950907</v>
      </c>
      <c r="G81">
        <v>89.453888380701997</v>
      </c>
      <c r="H81">
        <v>85.220826533683905</v>
      </c>
      <c r="I81">
        <v>85.139229733018524</v>
      </c>
      <c r="J81">
        <v>87.699371958302365</v>
      </c>
      <c r="K81">
        <v>87.699413860815824</v>
      </c>
      <c r="L81">
        <v>556002</v>
      </c>
      <c r="M81">
        <v>556002</v>
      </c>
      <c r="N81">
        <v>-1.0148425253912099</v>
      </c>
      <c r="O81">
        <v>-1.5946050288070901</v>
      </c>
      <c r="P81">
        <v>914431.71472077304</v>
      </c>
      <c r="Q81">
        <v>914431.71472077304</v>
      </c>
      <c r="R81">
        <v>8.00958672902502E-2</v>
      </c>
      <c r="S81">
        <v>8.00958672902502E-2</v>
      </c>
      <c r="T81">
        <v>405.41443138774963</v>
      </c>
      <c r="U81">
        <v>405.41443138775003</v>
      </c>
      <c r="V81">
        <v>79.54381250000003</v>
      </c>
      <c r="W81">
        <v>79.543812500000001</v>
      </c>
      <c r="X81">
        <v>0.4584191054689673</v>
      </c>
      <c r="Y81">
        <v>-1.03761352853214</v>
      </c>
      <c r="Z81">
        <v>-1.03761352853214</v>
      </c>
      <c r="AA81">
        <v>0.72853945740726789</v>
      </c>
      <c r="AB81">
        <v>0.72850263925166703</v>
      </c>
      <c r="AC81">
        <v>0.75070564773288451</v>
      </c>
      <c r="AD81">
        <v>116.294869949081</v>
      </c>
      <c r="AE81">
        <v>116.294869949081</v>
      </c>
      <c r="AF81">
        <v>2.3013900433986132</v>
      </c>
      <c r="AG81">
        <v>2.3013900433986132</v>
      </c>
      <c r="AH81">
        <v>148</v>
      </c>
      <c r="AI81">
        <v>313</v>
      </c>
      <c r="AJ81">
        <v>88</v>
      </c>
      <c r="AK81">
        <v>451</v>
      </c>
      <c r="AL81" s="82">
        <v>2</v>
      </c>
      <c r="AM81">
        <f t="shared" si="1"/>
        <v>0.30139004339861319</v>
      </c>
    </row>
    <row r="82" spans="1:39" x14ac:dyDescent="0.35">
      <c r="A82" s="29">
        <v>40359</v>
      </c>
      <c r="B82">
        <v>89.134669436435559</v>
      </c>
      <c r="C82">
        <v>89.128840265352537</v>
      </c>
      <c r="D82">
        <v>89.209094510666404</v>
      </c>
      <c r="E82">
        <v>85.190249333830934</v>
      </c>
      <c r="F82">
        <v>97.77306789035741</v>
      </c>
      <c r="G82">
        <v>90.264461080003528</v>
      </c>
      <c r="H82">
        <v>86.215959866250557</v>
      </c>
      <c r="I82">
        <v>85.883641464566765</v>
      </c>
      <c r="J82">
        <v>88.993371087854072</v>
      </c>
      <c r="K82">
        <v>88.993366740527492</v>
      </c>
      <c r="L82">
        <v>562353</v>
      </c>
      <c r="M82">
        <v>562353</v>
      </c>
      <c r="N82">
        <v>-0.84582322259824405</v>
      </c>
      <c r="O82">
        <v>-1.38235495310038</v>
      </c>
      <c r="P82">
        <v>922266.61297044496</v>
      </c>
      <c r="Q82">
        <v>922266.61297044496</v>
      </c>
      <c r="R82">
        <v>7.8523515832849611E-2</v>
      </c>
      <c r="S82">
        <v>7.8523515832849597E-2</v>
      </c>
      <c r="T82">
        <v>404.60007498005371</v>
      </c>
      <c r="U82">
        <v>404.60007498005399</v>
      </c>
      <c r="V82">
        <v>79.899689230769241</v>
      </c>
      <c r="W82">
        <v>79.899689230769198</v>
      </c>
      <c r="X82">
        <v>0.48644905739344774</v>
      </c>
      <c r="Y82">
        <v>-1.16494337677739</v>
      </c>
      <c r="Z82">
        <v>-1.16494337677739</v>
      </c>
      <c r="AA82">
        <v>0.73945108477349086</v>
      </c>
      <c r="AB82">
        <v>0.73948734389313797</v>
      </c>
      <c r="AC82">
        <v>0.75863069956311247</v>
      </c>
      <c r="AD82">
        <v>116.966440118153</v>
      </c>
      <c r="AE82">
        <v>116.966440118153</v>
      </c>
      <c r="AF82">
        <v>2.6505886564059735</v>
      </c>
      <c r="AG82">
        <v>2.6505886564059735</v>
      </c>
      <c r="AH82">
        <v>148</v>
      </c>
      <c r="AI82">
        <v>313</v>
      </c>
      <c r="AJ82">
        <v>88</v>
      </c>
      <c r="AK82">
        <v>451</v>
      </c>
      <c r="AL82" s="82">
        <v>2</v>
      </c>
      <c r="AM82">
        <f t="shared" si="1"/>
        <v>0.65058865640597352</v>
      </c>
    </row>
    <row r="83" spans="1:39" x14ac:dyDescent="0.35">
      <c r="A83" s="29">
        <v>40451</v>
      </c>
      <c r="B83">
        <v>89.640229017966007</v>
      </c>
      <c r="C83">
        <v>89.640210240094063</v>
      </c>
      <c r="D83">
        <v>89.597692240453995</v>
      </c>
      <c r="E83">
        <v>85.932502675958176</v>
      </c>
      <c r="F83">
        <v>97.970621151196539</v>
      </c>
      <c r="G83">
        <v>91.446282332251812</v>
      </c>
      <c r="H83">
        <v>86.800835894171954</v>
      </c>
      <c r="I83">
        <v>86.951887381558365</v>
      </c>
      <c r="J83">
        <v>88.087525963736383</v>
      </c>
      <c r="K83">
        <v>88.087494944751413</v>
      </c>
      <c r="L83">
        <v>565659</v>
      </c>
      <c r="M83">
        <v>565659</v>
      </c>
      <c r="N83">
        <v>-0.69540486897035303</v>
      </c>
      <c r="O83">
        <v>-1.10085596576599</v>
      </c>
      <c r="P83">
        <v>926946.94994568999</v>
      </c>
      <c r="Q83">
        <v>926946.94994568999</v>
      </c>
      <c r="R83">
        <v>7.7546458334707608E-2</v>
      </c>
      <c r="S83">
        <v>7.7546458334707594E-2</v>
      </c>
      <c r="T83">
        <v>408.13953443213433</v>
      </c>
      <c r="U83">
        <v>408.13953443213398</v>
      </c>
      <c r="V83">
        <v>81.765445454545443</v>
      </c>
      <c r="W83">
        <v>81.7654454545455</v>
      </c>
      <c r="X83">
        <v>0.49655030896472185</v>
      </c>
      <c r="Y83">
        <v>-1.1938677558088999</v>
      </c>
      <c r="Z83">
        <v>-1.1938677558088999</v>
      </c>
      <c r="AA83">
        <v>0.73612846250786801</v>
      </c>
      <c r="AB83">
        <v>0.73616345215259904</v>
      </c>
      <c r="AC83">
        <v>0.75781111748773144</v>
      </c>
      <c r="AD83">
        <v>117.30847559213299</v>
      </c>
      <c r="AE83">
        <v>117.30847559213299</v>
      </c>
      <c r="AF83">
        <v>2.8352346264846271</v>
      </c>
      <c r="AG83">
        <v>2.8352346264846271</v>
      </c>
      <c r="AH83">
        <v>148</v>
      </c>
      <c r="AI83">
        <v>313</v>
      </c>
      <c r="AJ83">
        <v>88</v>
      </c>
      <c r="AK83">
        <v>451</v>
      </c>
      <c r="AL83" s="82">
        <v>2</v>
      </c>
      <c r="AM83">
        <f t="shared" si="1"/>
        <v>0.8352346264846271</v>
      </c>
    </row>
    <row r="84" spans="1:39" x14ac:dyDescent="0.35">
      <c r="A84" s="29">
        <v>40543</v>
      </c>
      <c r="B84">
        <v>90.521516998661809</v>
      </c>
      <c r="C84">
        <v>90.525806227042665</v>
      </c>
      <c r="D84">
        <v>90.410176642029199</v>
      </c>
      <c r="E84">
        <v>86.613344366584101</v>
      </c>
      <c r="F84">
        <v>98.401924725314004</v>
      </c>
      <c r="G84">
        <v>93.134616500443187</v>
      </c>
      <c r="H84">
        <v>88.273135006326569</v>
      </c>
      <c r="I84">
        <v>88.591661064722004</v>
      </c>
      <c r="J84">
        <v>90.420147043640512</v>
      </c>
      <c r="K84">
        <v>90.420113663050572</v>
      </c>
      <c r="L84">
        <v>565945</v>
      </c>
      <c r="M84">
        <v>565945</v>
      </c>
      <c r="N84">
        <v>-0.67719055515535098</v>
      </c>
      <c r="O84">
        <v>-1.1575147193663999</v>
      </c>
      <c r="P84">
        <v>930867.84524806205</v>
      </c>
      <c r="Q84">
        <v>930867.84524806205</v>
      </c>
      <c r="R84">
        <v>7.8632686303384047E-2</v>
      </c>
      <c r="S84">
        <v>7.8632686303384006E-2</v>
      </c>
      <c r="T84">
        <v>409.00272100856199</v>
      </c>
      <c r="U84">
        <v>409.00272100856199</v>
      </c>
      <c r="V84">
        <v>80.312759090909125</v>
      </c>
      <c r="W84">
        <v>80.312759090909097</v>
      </c>
      <c r="X84">
        <v>0.50958129344612157</v>
      </c>
      <c r="Y84">
        <v>-1.17783665341059</v>
      </c>
      <c r="Z84">
        <v>-1.17783665341059</v>
      </c>
      <c r="AA84">
        <v>0.74894275805859123</v>
      </c>
      <c r="AB84">
        <v>0.74890750503329495</v>
      </c>
      <c r="AC84">
        <v>0.76788225000105037</v>
      </c>
      <c r="AD84">
        <v>118.200051006295</v>
      </c>
      <c r="AE84">
        <v>118.200051006295</v>
      </c>
      <c r="AF84">
        <v>3.2715136112828236</v>
      </c>
      <c r="AG84">
        <v>3.2715136112828236</v>
      </c>
      <c r="AH84">
        <v>148</v>
      </c>
      <c r="AI84">
        <v>313</v>
      </c>
      <c r="AJ84">
        <v>88</v>
      </c>
      <c r="AK84">
        <v>451</v>
      </c>
      <c r="AL84" s="82">
        <v>2</v>
      </c>
      <c r="AM84">
        <f t="shared" si="1"/>
        <v>1.2715136112828236</v>
      </c>
    </row>
    <row r="85" spans="1:39" x14ac:dyDescent="0.35">
      <c r="A85" s="29">
        <v>40633</v>
      </c>
      <c r="B85">
        <v>91.994297764988303</v>
      </c>
      <c r="C85">
        <v>91.9935065761548</v>
      </c>
      <c r="D85">
        <v>92.119748272626197</v>
      </c>
      <c r="E85">
        <v>87.89902836267207</v>
      </c>
      <c r="F85">
        <v>99.145304688749306</v>
      </c>
      <c r="G85">
        <v>94.43845888793669</v>
      </c>
      <c r="H85">
        <v>90.17900140358887</v>
      </c>
      <c r="I85">
        <v>90.012412839552226</v>
      </c>
      <c r="J85">
        <v>95.633348210994498</v>
      </c>
      <c r="K85">
        <v>95.633455237471978</v>
      </c>
      <c r="L85">
        <v>566873</v>
      </c>
      <c r="M85">
        <v>566873</v>
      </c>
      <c r="N85">
        <v>-0.42098953326959698</v>
      </c>
      <c r="O85">
        <v>-1.0035316068117699</v>
      </c>
      <c r="P85">
        <v>931294.10048271995</v>
      </c>
      <c r="Q85">
        <v>931294.10048271995</v>
      </c>
      <c r="R85">
        <v>7.7784667069550922E-2</v>
      </c>
      <c r="S85">
        <v>7.7784667069550895E-2</v>
      </c>
      <c r="T85">
        <v>412.23662920160865</v>
      </c>
      <c r="U85">
        <v>412.23662920160899</v>
      </c>
      <c r="V85">
        <v>80.80139687499998</v>
      </c>
      <c r="W85">
        <v>80.801396874999995</v>
      </c>
      <c r="X85">
        <v>0.57712454485123221</v>
      </c>
      <c r="Y85">
        <v>-1.1391784610898401</v>
      </c>
      <c r="Z85">
        <v>-1.1391784610898401</v>
      </c>
      <c r="AA85">
        <v>0.76795644437294608</v>
      </c>
      <c r="AB85">
        <v>0.76801178867382702</v>
      </c>
      <c r="AC85">
        <v>0.77513096990303965</v>
      </c>
      <c r="AD85">
        <v>119.217037252163</v>
      </c>
      <c r="AE85">
        <v>119.217037252163</v>
      </c>
      <c r="AF85">
        <v>3.541970249557437</v>
      </c>
      <c r="AG85">
        <v>3.541970249557437</v>
      </c>
      <c r="AH85">
        <v>160</v>
      </c>
      <c r="AI85">
        <v>314</v>
      </c>
      <c r="AJ85">
        <v>87</v>
      </c>
      <c r="AK85">
        <v>439</v>
      </c>
      <c r="AL85" s="82">
        <v>2</v>
      </c>
      <c r="AM85">
        <f t="shared" si="1"/>
        <v>1.541970249557437</v>
      </c>
    </row>
    <row r="86" spans="1:39" x14ac:dyDescent="0.35">
      <c r="A86" s="29">
        <v>40724</v>
      </c>
      <c r="B86">
        <v>93.06244520341248</v>
      </c>
      <c r="C86">
        <v>93.057247875172493</v>
      </c>
      <c r="D86">
        <v>93.115147922292493</v>
      </c>
      <c r="E86">
        <v>89.045184007914557</v>
      </c>
      <c r="F86">
        <v>99.252190423451523</v>
      </c>
      <c r="G86">
        <v>95.45140681522156</v>
      </c>
      <c r="H86">
        <v>91.980360130495001</v>
      </c>
      <c r="I86">
        <v>91.677922759859129</v>
      </c>
      <c r="J86">
        <v>98.193904655049664</v>
      </c>
      <c r="K86">
        <v>98.19388391520674</v>
      </c>
      <c r="L86">
        <v>566601</v>
      </c>
      <c r="M86">
        <v>566601</v>
      </c>
      <c r="N86">
        <v>-0.418938640051153</v>
      </c>
      <c r="O86">
        <v>-0.84353817510931495</v>
      </c>
      <c r="P86">
        <v>921374.46455619705</v>
      </c>
      <c r="Q86">
        <v>921374.46455619705</v>
      </c>
      <c r="R86">
        <v>7.9400334263169101E-2</v>
      </c>
      <c r="S86">
        <v>7.9400334263169101E-2</v>
      </c>
      <c r="T86">
        <v>412.87153241422834</v>
      </c>
      <c r="U86">
        <v>412.871532414228</v>
      </c>
      <c r="V86">
        <v>79.44979230769232</v>
      </c>
      <c r="W86">
        <v>79.449792307692306</v>
      </c>
      <c r="X86">
        <v>0.55141103950236448</v>
      </c>
      <c r="Y86">
        <v>-1.0863220542388501</v>
      </c>
      <c r="Z86">
        <v>-1.0863220542388501</v>
      </c>
      <c r="AA86">
        <v>0.78601194951893671</v>
      </c>
      <c r="AB86">
        <v>0.78598894375808204</v>
      </c>
      <c r="AC86">
        <v>0.7868070262403819</v>
      </c>
      <c r="AD86">
        <v>120.249769943743</v>
      </c>
      <c r="AE86">
        <v>120.249769943743</v>
      </c>
      <c r="AF86">
        <v>3.3752125041428935</v>
      </c>
      <c r="AG86">
        <v>3.3752125041428935</v>
      </c>
      <c r="AH86">
        <v>160</v>
      </c>
      <c r="AI86">
        <v>314</v>
      </c>
      <c r="AJ86">
        <v>87</v>
      </c>
      <c r="AK86">
        <v>439</v>
      </c>
      <c r="AL86" s="82">
        <v>2</v>
      </c>
      <c r="AM86">
        <f t="shared" si="1"/>
        <v>1.3752125041428935</v>
      </c>
    </row>
    <row r="87" spans="1:39" x14ac:dyDescent="0.35">
      <c r="A87" s="29">
        <v>40816</v>
      </c>
      <c r="B87">
        <v>93.909356898373503</v>
      </c>
      <c r="C87">
        <v>93.911815582581639</v>
      </c>
      <c r="D87">
        <v>93.838225645778607</v>
      </c>
      <c r="E87">
        <v>89.716067623097899</v>
      </c>
      <c r="F87">
        <v>99.597899019596809</v>
      </c>
      <c r="G87">
        <v>97.154990460796498</v>
      </c>
      <c r="H87">
        <v>93.076287806624762</v>
      </c>
      <c r="I87">
        <v>93.237267525628724</v>
      </c>
      <c r="J87">
        <v>100.16056101871243</v>
      </c>
      <c r="K87">
        <v>100.16048182224476</v>
      </c>
      <c r="L87">
        <v>567586</v>
      </c>
      <c r="M87">
        <v>567586</v>
      </c>
      <c r="N87">
        <v>-0.85071532031114405</v>
      </c>
      <c r="O87">
        <v>-1.3289127717406199</v>
      </c>
      <c r="P87">
        <v>926981.87100272195</v>
      </c>
      <c r="Q87">
        <v>926981.87100272195</v>
      </c>
      <c r="R87">
        <v>8.3307127378076329E-2</v>
      </c>
      <c r="S87">
        <v>8.3307127378076301E-2</v>
      </c>
      <c r="T87">
        <v>414.72351038336029</v>
      </c>
      <c r="U87">
        <v>414.72351038336001</v>
      </c>
      <c r="V87">
        <v>79.23896060606063</v>
      </c>
      <c r="W87">
        <v>79.238960606060601</v>
      </c>
      <c r="X87">
        <v>0.51448394324793989</v>
      </c>
      <c r="Y87">
        <v>-0.99791994328461997</v>
      </c>
      <c r="Z87">
        <v>-0.99791994328461997</v>
      </c>
      <c r="AA87">
        <v>0.79767405379552214</v>
      </c>
      <c r="AB87">
        <v>0.79763645735829003</v>
      </c>
      <c r="AC87">
        <v>0.80013560883206691</v>
      </c>
      <c r="AD87">
        <v>120.717464782203</v>
      </c>
      <c r="AE87">
        <v>120.717464782203</v>
      </c>
      <c r="AF87">
        <v>3.4898805472146432</v>
      </c>
      <c r="AG87">
        <v>3.4898805472146432</v>
      </c>
      <c r="AH87">
        <v>160</v>
      </c>
      <c r="AI87">
        <v>314</v>
      </c>
      <c r="AJ87">
        <v>87</v>
      </c>
      <c r="AK87">
        <v>439</v>
      </c>
      <c r="AL87" s="82">
        <v>2</v>
      </c>
      <c r="AM87">
        <f t="shared" si="1"/>
        <v>1.4898805472146432</v>
      </c>
    </row>
    <row r="88" spans="1:39" x14ac:dyDescent="0.35">
      <c r="A88" s="29">
        <v>40908</v>
      </c>
      <c r="B88">
        <v>94.686708340202642</v>
      </c>
      <c r="C88">
        <v>94.688509019800975</v>
      </c>
      <c r="D88">
        <v>94.600499579476406</v>
      </c>
      <c r="E88">
        <v>90.285856165490827</v>
      </c>
      <c r="F88">
        <v>99.986566152783453</v>
      </c>
      <c r="G88">
        <v>97.130999868235691</v>
      </c>
      <c r="H88">
        <v>93.195174442054679</v>
      </c>
      <c r="I88">
        <v>93.53244024427697</v>
      </c>
      <c r="J88">
        <v>104.67357604939535</v>
      </c>
      <c r="K88">
        <v>104.67347980012066</v>
      </c>
      <c r="L88">
        <v>568056</v>
      </c>
      <c r="M88">
        <v>568056</v>
      </c>
      <c r="N88">
        <v>-0.81159749621928401</v>
      </c>
      <c r="O88">
        <v>-0.86699934574916004</v>
      </c>
      <c r="P88">
        <v>926028.89004279301</v>
      </c>
      <c r="Q88">
        <v>926028.89004279301</v>
      </c>
      <c r="R88">
        <v>8.3893599735317473E-2</v>
      </c>
      <c r="S88">
        <v>8.3893599735317501E-2</v>
      </c>
      <c r="T88">
        <v>417.46763452855731</v>
      </c>
      <c r="U88">
        <v>417.46763452855703</v>
      </c>
      <c r="V88">
        <v>80.333807692307715</v>
      </c>
      <c r="W88">
        <v>80.333807692307701</v>
      </c>
      <c r="X88">
        <v>0.51527225305103352</v>
      </c>
      <c r="Y88">
        <v>-1.1126664519135001</v>
      </c>
      <c r="Z88">
        <v>-1.1126664519135001</v>
      </c>
      <c r="AA88">
        <v>0.79097785093980599</v>
      </c>
      <c r="AB88">
        <v>0.79098248277391703</v>
      </c>
      <c r="AC88">
        <v>0.78934274870073684</v>
      </c>
      <c r="AD88">
        <v>121.31238609946099</v>
      </c>
      <c r="AE88">
        <v>121.31238609946099</v>
      </c>
      <c r="AF88">
        <v>3.2213697643305537</v>
      </c>
      <c r="AG88">
        <v>3.2213697643305537</v>
      </c>
      <c r="AH88">
        <v>160</v>
      </c>
      <c r="AI88">
        <v>314</v>
      </c>
      <c r="AJ88">
        <v>87</v>
      </c>
      <c r="AK88">
        <v>439</v>
      </c>
      <c r="AL88" s="82">
        <v>2</v>
      </c>
      <c r="AM88">
        <f t="shared" si="1"/>
        <v>1.2213697643305537</v>
      </c>
    </row>
    <row r="89" spans="1:39" x14ac:dyDescent="0.35">
      <c r="A89" s="29">
        <v>40999</v>
      </c>
      <c r="B89">
        <v>95.182137334191268</v>
      </c>
      <c r="C89">
        <v>95.181431290268662</v>
      </c>
      <c r="D89">
        <v>95.296592807966107</v>
      </c>
      <c r="E89">
        <v>90.985418117336522</v>
      </c>
      <c r="F89">
        <v>100.23511354884067</v>
      </c>
      <c r="G89">
        <v>98.059611428300613</v>
      </c>
      <c r="H89">
        <v>94.56746679856569</v>
      </c>
      <c r="I89">
        <v>94.339803451250759</v>
      </c>
      <c r="J89">
        <v>104.58825984496667</v>
      </c>
      <c r="K89">
        <v>104.58852462934867</v>
      </c>
      <c r="L89">
        <v>573416</v>
      </c>
      <c r="M89">
        <v>573416</v>
      </c>
      <c r="N89">
        <v>-0.763778875577525</v>
      </c>
      <c r="O89">
        <v>-1.13062084547412</v>
      </c>
      <c r="P89">
        <v>934861.01197808108</v>
      </c>
      <c r="Q89">
        <v>934861.01197808096</v>
      </c>
      <c r="R89">
        <v>8.2032648119373164E-2</v>
      </c>
      <c r="S89">
        <v>8.2032648119373205E-2</v>
      </c>
      <c r="T89">
        <v>419.67199516678465</v>
      </c>
      <c r="U89">
        <v>419.671995166785</v>
      </c>
      <c r="V89">
        <v>81.18530769230766</v>
      </c>
      <c r="W89">
        <v>81.185307692307703</v>
      </c>
      <c r="X89">
        <v>0.48954295986522967</v>
      </c>
      <c r="Y89">
        <v>-1.36099459772691</v>
      </c>
      <c r="Z89">
        <v>-1.36099459772691</v>
      </c>
      <c r="AA89">
        <v>0.78450970750098625</v>
      </c>
      <c r="AB89">
        <v>0.78445519594833202</v>
      </c>
      <c r="AC89">
        <v>0.780878497950383</v>
      </c>
      <c r="AD89">
        <v>122.02619926173</v>
      </c>
      <c r="AE89">
        <v>122.02619926173</v>
      </c>
      <c r="AF89">
        <v>2.6732813585155633</v>
      </c>
      <c r="AG89">
        <v>2.6732813585155633</v>
      </c>
      <c r="AH89">
        <v>154</v>
      </c>
      <c r="AI89">
        <v>299</v>
      </c>
      <c r="AJ89">
        <v>102</v>
      </c>
      <c r="AK89">
        <v>445</v>
      </c>
      <c r="AL89" s="82">
        <v>2</v>
      </c>
      <c r="AM89">
        <f t="shared" si="1"/>
        <v>0.67328135851556326</v>
      </c>
    </row>
    <row r="90" spans="1:39" x14ac:dyDescent="0.35">
      <c r="A90" s="29">
        <v>41090</v>
      </c>
      <c r="B90">
        <v>95.663798716510868</v>
      </c>
      <c r="C90">
        <v>95.660410600235465</v>
      </c>
      <c r="D90">
        <v>95.693222687763793</v>
      </c>
      <c r="E90">
        <v>91.8677291989964</v>
      </c>
      <c r="F90">
        <v>99.987448421289017</v>
      </c>
      <c r="G90">
        <v>98.600120471227925</v>
      </c>
      <c r="H90">
        <v>95.465899882390019</v>
      </c>
      <c r="I90">
        <v>95.203000636290156</v>
      </c>
      <c r="J90">
        <v>104.38455880967399</v>
      </c>
      <c r="K90">
        <v>104.38449049586767</v>
      </c>
      <c r="L90">
        <v>573112</v>
      </c>
      <c r="M90">
        <v>573112</v>
      </c>
      <c r="N90">
        <v>-0.51659876689193496</v>
      </c>
      <c r="O90">
        <v>-0.91693196702532997</v>
      </c>
      <c r="P90">
        <v>941326.41535241099</v>
      </c>
      <c r="Q90">
        <v>941326.41535241099</v>
      </c>
      <c r="R90">
        <v>7.9823090210007941E-2</v>
      </c>
      <c r="S90">
        <v>7.9823090210007899E-2</v>
      </c>
      <c r="T90">
        <v>421.17547650100624</v>
      </c>
      <c r="U90">
        <v>421.17547650100602</v>
      </c>
      <c r="V90">
        <v>83.181383076923055</v>
      </c>
      <c r="W90">
        <v>83.181383076923098</v>
      </c>
      <c r="X90">
        <v>0.46182854023688996</v>
      </c>
      <c r="Y90">
        <v>-1.5741964883615398</v>
      </c>
      <c r="Z90">
        <v>-1.57419648836154</v>
      </c>
      <c r="AA90">
        <v>0.77647425286413263</v>
      </c>
      <c r="AB90">
        <v>0.77648309280210304</v>
      </c>
      <c r="AC90">
        <v>0.77474241603774885</v>
      </c>
      <c r="AD90">
        <v>122.593054423144</v>
      </c>
      <c r="AE90">
        <v>122.593054423144</v>
      </c>
      <c r="AF90">
        <v>2.7328072825683072</v>
      </c>
      <c r="AG90">
        <v>2.7328072825683072</v>
      </c>
      <c r="AH90">
        <v>154</v>
      </c>
      <c r="AI90">
        <v>299</v>
      </c>
      <c r="AJ90">
        <v>102</v>
      </c>
      <c r="AK90">
        <v>445</v>
      </c>
      <c r="AL90" s="82">
        <v>2</v>
      </c>
      <c r="AM90">
        <f t="shared" si="1"/>
        <v>0.73280728256830718</v>
      </c>
    </row>
    <row r="91" spans="1:39" x14ac:dyDescent="0.35">
      <c r="A91" s="29">
        <v>41182</v>
      </c>
      <c r="B91">
        <v>96.194163566149101</v>
      </c>
      <c r="C91">
        <v>96.196430097793311</v>
      </c>
      <c r="D91">
        <v>96.132768307259497</v>
      </c>
      <c r="E91">
        <v>92.676386381833836</v>
      </c>
      <c r="F91">
        <v>100.11610909768801</v>
      </c>
      <c r="G91">
        <v>99.22605962712997</v>
      </c>
      <c r="H91">
        <v>95.948847912968645</v>
      </c>
      <c r="I91">
        <v>96.120006675809506</v>
      </c>
      <c r="J91">
        <v>103.68406839346267</v>
      </c>
      <c r="K91">
        <v>103.68392537905765</v>
      </c>
      <c r="L91">
        <v>579051</v>
      </c>
      <c r="M91">
        <v>579051</v>
      </c>
      <c r="N91">
        <v>-0.67918439630438998</v>
      </c>
      <c r="O91">
        <v>-0.94478104261317797</v>
      </c>
      <c r="P91">
        <v>950828.36595991708</v>
      </c>
      <c r="Q91">
        <v>950828.36595991696</v>
      </c>
      <c r="R91">
        <v>7.8497129996822512E-2</v>
      </c>
      <c r="S91">
        <v>7.8497129996822498E-2</v>
      </c>
      <c r="T91">
        <v>422.27996584489938</v>
      </c>
      <c r="U91">
        <v>422.27996584489898</v>
      </c>
      <c r="V91">
        <v>84.087635384615396</v>
      </c>
      <c r="W91">
        <v>84.087635384615396</v>
      </c>
      <c r="X91">
        <v>0.40539150376968036</v>
      </c>
      <c r="Y91">
        <v>-1.8107211233839302</v>
      </c>
      <c r="Z91">
        <v>-1.81072112338393</v>
      </c>
      <c r="AA91">
        <v>0.77372804471122725</v>
      </c>
      <c r="AB91">
        <v>0.773750224657893</v>
      </c>
      <c r="AC91">
        <v>0.77394858954913237</v>
      </c>
      <c r="AD91">
        <v>122.827984867686</v>
      </c>
      <c r="AE91">
        <v>122.827984867686</v>
      </c>
      <c r="AF91">
        <v>2.6338769922366665</v>
      </c>
      <c r="AG91">
        <v>2.6338769922366665</v>
      </c>
      <c r="AH91">
        <v>154</v>
      </c>
      <c r="AI91">
        <v>299</v>
      </c>
      <c r="AJ91">
        <v>102</v>
      </c>
      <c r="AK91">
        <v>445</v>
      </c>
      <c r="AL91" s="82">
        <v>2</v>
      </c>
      <c r="AM91">
        <f t="shared" si="1"/>
        <v>0.63387699223666649</v>
      </c>
    </row>
    <row r="92" spans="1:39" x14ac:dyDescent="0.35">
      <c r="A92" s="29">
        <v>41274</v>
      </c>
      <c r="B92">
        <v>97.149588237328274</v>
      </c>
      <c r="C92">
        <v>97.150019606673666</v>
      </c>
      <c r="D92">
        <v>97.111015754146393</v>
      </c>
      <c r="E92">
        <v>93.816040280062069</v>
      </c>
      <c r="F92">
        <v>100.38646114579967</v>
      </c>
      <c r="G92">
        <v>100.72040635118499</v>
      </c>
      <c r="H92">
        <v>97.254975320335859</v>
      </c>
      <c r="I92">
        <v>97.57722386782774</v>
      </c>
      <c r="J92">
        <v>105.585725189005</v>
      </c>
      <c r="K92">
        <v>105.58559390366668</v>
      </c>
      <c r="L92">
        <v>578215</v>
      </c>
      <c r="M92">
        <v>578215</v>
      </c>
      <c r="N92">
        <v>-0.64328980687176696</v>
      </c>
      <c r="O92">
        <v>-0.87510464336692695</v>
      </c>
      <c r="P92">
        <v>953674.025016253</v>
      </c>
      <c r="Q92">
        <v>953674.025016253</v>
      </c>
      <c r="R92">
        <v>7.8030375544778041E-2</v>
      </c>
      <c r="S92">
        <v>7.8030375544778E-2</v>
      </c>
      <c r="T92">
        <v>423.07543443336471</v>
      </c>
      <c r="U92">
        <v>423.07543443336499</v>
      </c>
      <c r="V92">
        <v>83.635049999999978</v>
      </c>
      <c r="W92">
        <v>83.635050000000007</v>
      </c>
      <c r="X92">
        <v>0.3995446106726312</v>
      </c>
      <c r="Y92">
        <v>-1.9377650961403998</v>
      </c>
      <c r="Z92">
        <v>-1.9377650961404</v>
      </c>
      <c r="AA92">
        <v>0.77591266488393695</v>
      </c>
      <c r="AB92">
        <v>0.77593535443149497</v>
      </c>
      <c r="AC92">
        <v>0.77409636239810542</v>
      </c>
      <c r="AD92">
        <v>123.53973229313399</v>
      </c>
      <c r="AE92">
        <v>123.53973229313399</v>
      </c>
      <c r="AF92">
        <v>2.8395493192289529</v>
      </c>
      <c r="AG92">
        <v>2.8395493192289529</v>
      </c>
      <c r="AH92">
        <v>154</v>
      </c>
      <c r="AI92">
        <v>299</v>
      </c>
      <c r="AJ92">
        <v>102</v>
      </c>
      <c r="AK92">
        <v>445</v>
      </c>
      <c r="AL92" s="82">
        <v>2</v>
      </c>
      <c r="AM92">
        <f t="shared" si="1"/>
        <v>0.83954931922895293</v>
      </c>
    </row>
    <row r="93" spans="1:39" x14ac:dyDescent="0.35">
      <c r="A93" s="29">
        <v>41364</v>
      </c>
      <c r="B93">
        <v>97.857615628033201</v>
      </c>
      <c r="C93">
        <v>97.856884215332187</v>
      </c>
      <c r="D93">
        <v>97.925467879824694</v>
      </c>
      <c r="E93">
        <v>94.495103354167554</v>
      </c>
      <c r="F93">
        <v>100.248015600486</v>
      </c>
      <c r="G93">
        <v>101.83121152557135</v>
      </c>
      <c r="H93">
        <v>99.191512648677985</v>
      </c>
      <c r="I93">
        <v>98.933191776568663</v>
      </c>
      <c r="J93">
        <v>108.31090338890165</v>
      </c>
      <c r="K93">
        <v>108.31131986429601</v>
      </c>
      <c r="L93">
        <v>579749</v>
      </c>
      <c r="M93">
        <v>579749</v>
      </c>
      <c r="N93">
        <v>-0.57731214174321599</v>
      </c>
      <c r="O93">
        <v>-0.95846549451068896</v>
      </c>
      <c r="P93">
        <v>954520.36813753797</v>
      </c>
      <c r="Q93">
        <v>954520.36813753797</v>
      </c>
      <c r="R93">
        <v>7.8338129868913531E-2</v>
      </c>
      <c r="S93">
        <v>7.8338129868913503E-2</v>
      </c>
      <c r="T93">
        <v>423.15051623566734</v>
      </c>
      <c r="U93">
        <v>423.150516235667</v>
      </c>
      <c r="V93">
        <v>80.442884375000006</v>
      </c>
      <c r="W93">
        <v>80.442884375000006</v>
      </c>
      <c r="X93">
        <v>0.40498563397612486</v>
      </c>
      <c r="Y93">
        <v>-1.9458377933321001</v>
      </c>
      <c r="Z93">
        <v>-1.9458377933321001</v>
      </c>
      <c r="AA93">
        <v>0.79327096477283698</v>
      </c>
      <c r="AB93">
        <v>0.793275555227409</v>
      </c>
      <c r="AC93">
        <v>0.79142885144213582</v>
      </c>
      <c r="AD93">
        <v>124.10878371363</v>
      </c>
      <c r="AE93">
        <v>124.10878371363</v>
      </c>
      <c r="AF93">
        <v>2.7984394444997864</v>
      </c>
      <c r="AG93">
        <v>2.7984394444997864</v>
      </c>
      <c r="AH93">
        <v>150</v>
      </c>
      <c r="AI93">
        <v>296</v>
      </c>
      <c r="AJ93">
        <v>88</v>
      </c>
      <c r="AK93">
        <v>466</v>
      </c>
      <c r="AL93" s="82">
        <v>2</v>
      </c>
      <c r="AM93">
        <f t="shared" si="1"/>
        <v>0.79843944449978643</v>
      </c>
    </row>
    <row r="94" spans="1:39" x14ac:dyDescent="0.35">
      <c r="A94" s="29">
        <v>41455</v>
      </c>
      <c r="B94">
        <v>98.265499148786446</v>
      </c>
      <c r="C94">
        <v>98.263861926537288</v>
      </c>
      <c r="D94">
        <v>98.272716538371398</v>
      </c>
      <c r="E94">
        <v>95.049696586992908</v>
      </c>
      <c r="F94">
        <v>100.28555245092001</v>
      </c>
      <c r="G94">
        <v>102.75498305401567</v>
      </c>
      <c r="H94">
        <v>100.08543284993267</v>
      </c>
      <c r="I94">
        <v>99.859672779075538</v>
      </c>
      <c r="J94">
        <v>107.83206223257967</v>
      </c>
      <c r="K94">
        <v>107.83198029083233</v>
      </c>
      <c r="L94">
        <v>583605</v>
      </c>
      <c r="M94">
        <v>583605</v>
      </c>
      <c r="N94">
        <v>-0.29451242107113401</v>
      </c>
      <c r="O94">
        <v>-0.89828018569752599</v>
      </c>
      <c r="P94">
        <v>957089.586040642</v>
      </c>
      <c r="Q94">
        <v>957089.586040642</v>
      </c>
      <c r="R94">
        <v>7.7370306979520964E-2</v>
      </c>
      <c r="S94">
        <v>7.7370306979521006E-2</v>
      </c>
      <c r="T94">
        <v>425.89002239074938</v>
      </c>
      <c r="U94">
        <v>425.89002239074898</v>
      </c>
      <c r="V94">
        <v>80.515092307692328</v>
      </c>
      <c r="W94">
        <v>80.515092307692299</v>
      </c>
      <c r="X94">
        <v>0.41174128749790317</v>
      </c>
      <c r="Y94">
        <v>-1.8979740222486901</v>
      </c>
      <c r="Z94">
        <v>-1.8979740222486901</v>
      </c>
      <c r="AA94">
        <v>0.78607646491260863</v>
      </c>
      <c r="AB94">
        <v>0.78606778031131697</v>
      </c>
      <c r="AC94">
        <v>0.78827621549753546</v>
      </c>
      <c r="AD94">
        <v>124.336002491556</v>
      </c>
      <c r="AE94">
        <v>124.336002491556</v>
      </c>
      <c r="AF94">
        <v>2.5464188172083371</v>
      </c>
      <c r="AG94">
        <v>2.5464188172083371</v>
      </c>
      <c r="AH94">
        <v>150</v>
      </c>
      <c r="AI94">
        <v>296</v>
      </c>
      <c r="AJ94">
        <v>88</v>
      </c>
      <c r="AK94">
        <v>466</v>
      </c>
      <c r="AL94" s="82">
        <v>2</v>
      </c>
      <c r="AM94">
        <f t="shared" si="1"/>
        <v>0.54641881720833707</v>
      </c>
    </row>
    <row r="95" spans="1:39" x14ac:dyDescent="0.35">
      <c r="A95" s="29">
        <v>41547</v>
      </c>
      <c r="B95">
        <v>98.764525508191653</v>
      </c>
      <c r="C95">
        <v>98.766218305938096</v>
      </c>
      <c r="D95">
        <v>98.742106498262501</v>
      </c>
      <c r="E95">
        <v>95.587202015662101</v>
      </c>
      <c r="F95">
        <v>100.46384519171301</v>
      </c>
      <c r="G95">
        <v>103.29672038594468</v>
      </c>
      <c r="H95">
        <v>100.46923564540675</v>
      </c>
      <c r="I95">
        <v>100.641496184456</v>
      </c>
      <c r="J95">
        <v>108.30902870843367</v>
      </c>
      <c r="K95">
        <v>108.30882767751801</v>
      </c>
      <c r="L95">
        <v>588076</v>
      </c>
      <c r="M95">
        <v>588076</v>
      </c>
      <c r="N95">
        <v>0.42139297073492299</v>
      </c>
      <c r="O95">
        <v>-0.56672391674040901</v>
      </c>
      <c r="P95">
        <v>968420.17226466397</v>
      </c>
      <c r="Q95">
        <v>968420.17226466397</v>
      </c>
      <c r="R95">
        <v>7.6062477544599522E-2</v>
      </c>
      <c r="S95">
        <v>7.6062477544599494E-2</v>
      </c>
      <c r="T95">
        <v>426.4116193296797</v>
      </c>
      <c r="U95">
        <v>426.41161932967998</v>
      </c>
      <c r="V95">
        <v>81.208398484848459</v>
      </c>
      <c r="W95">
        <v>81.208398484848502</v>
      </c>
      <c r="X95">
        <v>0.40989056551765785</v>
      </c>
      <c r="Y95">
        <v>-1.7840967341519001</v>
      </c>
      <c r="Z95">
        <v>-1.7840967341519001</v>
      </c>
      <c r="AA95">
        <v>0.78686274407179813</v>
      </c>
      <c r="AB95">
        <v>0.78685398527671802</v>
      </c>
      <c r="AC95">
        <v>0.78797093510898264</v>
      </c>
      <c r="AD95">
        <v>124.84924967380501</v>
      </c>
      <c r="AE95">
        <v>124.84924967380501</v>
      </c>
      <c r="AF95">
        <v>2.5748216030053102</v>
      </c>
      <c r="AG95">
        <v>2.5748216030053102</v>
      </c>
      <c r="AH95">
        <v>150</v>
      </c>
      <c r="AI95">
        <v>296</v>
      </c>
      <c r="AJ95">
        <v>88</v>
      </c>
      <c r="AK95">
        <v>466</v>
      </c>
      <c r="AL95" s="82">
        <v>2</v>
      </c>
      <c r="AM95">
        <f t="shared" si="1"/>
        <v>0.57482160300531016</v>
      </c>
    </row>
    <row r="96" spans="1:39" x14ac:dyDescent="0.35">
      <c r="A96" s="29">
        <v>41639</v>
      </c>
      <c r="B96">
        <v>99.146596846839785</v>
      </c>
      <c r="C96">
        <v>99.146433378456507</v>
      </c>
      <c r="D96">
        <v>99.137340308859706</v>
      </c>
      <c r="E96">
        <v>96.207681363896867</v>
      </c>
      <c r="F96">
        <v>100.75954480485967</v>
      </c>
      <c r="G96">
        <v>103.58094772548134</v>
      </c>
      <c r="H96">
        <v>100.87416404553214</v>
      </c>
      <c r="I96">
        <v>101.17450742798</v>
      </c>
      <c r="J96">
        <v>107.92792123195433</v>
      </c>
      <c r="K96">
        <v>107.92759258769667</v>
      </c>
      <c r="L96">
        <v>591954</v>
      </c>
      <c r="M96">
        <v>591954</v>
      </c>
      <c r="N96">
        <v>0.82099562521645097</v>
      </c>
      <c r="O96">
        <v>-0.476956814822044</v>
      </c>
      <c r="P96">
        <v>970123.14540548797</v>
      </c>
      <c r="Q96">
        <v>970123.14540548797</v>
      </c>
      <c r="R96">
        <v>7.2084765291135389E-2</v>
      </c>
      <c r="S96">
        <v>7.2084765291135403E-2</v>
      </c>
      <c r="T96">
        <v>428.00719895093238</v>
      </c>
      <c r="U96">
        <v>428.00719895093198</v>
      </c>
      <c r="V96">
        <v>83.550871212121223</v>
      </c>
      <c r="W96">
        <v>83.550871212121194</v>
      </c>
      <c r="X96">
        <v>0.42419457910782155</v>
      </c>
      <c r="Y96">
        <v>-1.6425161304337399</v>
      </c>
      <c r="Z96">
        <v>-1.6425161304337399</v>
      </c>
      <c r="AA96">
        <v>0.7714759100025832</v>
      </c>
      <c r="AB96">
        <v>0.77148855611012102</v>
      </c>
      <c r="AC96">
        <v>0.77264865144274131</v>
      </c>
      <c r="AD96">
        <v>125.256733727842</v>
      </c>
      <c r="AE96">
        <v>125.256733727842</v>
      </c>
      <c r="AF96">
        <v>2.8319255146371565</v>
      </c>
      <c r="AG96">
        <v>2.8319255146371565</v>
      </c>
      <c r="AH96">
        <v>150</v>
      </c>
      <c r="AI96">
        <v>296</v>
      </c>
      <c r="AJ96">
        <v>88</v>
      </c>
      <c r="AK96">
        <v>466</v>
      </c>
      <c r="AL96" s="82">
        <v>2</v>
      </c>
      <c r="AM96">
        <f t="shared" si="1"/>
        <v>0.83192551463715647</v>
      </c>
    </row>
    <row r="97" spans="1:39" x14ac:dyDescent="0.35">
      <c r="A97" s="29">
        <v>41729</v>
      </c>
      <c r="B97">
        <v>99.624765675672165</v>
      </c>
      <c r="C97">
        <v>99.624002375244672</v>
      </c>
      <c r="D97">
        <v>99.631496133959999</v>
      </c>
      <c r="E97">
        <v>96.764707253090293</v>
      </c>
      <c r="F97">
        <v>100.755076567846</v>
      </c>
      <c r="G97">
        <v>103.69936834356334</v>
      </c>
      <c r="H97">
        <v>101.77772596712964</v>
      </c>
      <c r="I97">
        <v>101.51265990722599</v>
      </c>
      <c r="J97">
        <v>109.70499576306899</v>
      </c>
      <c r="K97">
        <v>109.70576296841934</v>
      </c>
      <c r="L97">
        <v>596696</v>
      </c>
      <c r="M97">
        <v>596696</v>
      </c>
      <c r="N97">
        <v>1.0175328220166999</v>
      </c>
      <c r="O97">
        <v>-0.49456366767193299</v>
      </c>
      <c r="P97">
        <v>978937.26678985602</v>
      </c>
      <c r="Q97">
        <v>978937.26678985602</v>
      </c>
      <c r="R97">
        <v>6.7425944202177318E-2</v>
      </c>
      <c r="S97">
        <v>6.7425944202177304E-2</v>
      </c>
      <c r="T97">
        <v>428.95336751740865</v>
      </c>
      <c r="U97">
        <v>428.95336751740899</v>
      </c>
      <c r="V97">
        <v>85.572229687499998</v>
      </c>
      <c r="W97">
        <v>85.572229687499998</v>
      </c>
      <c r="X97">
        <v>0.42478082622024216</v>
      </c>
      <c r="Y97">
        <v>-1.4798382667725101</v>
      </c>
      <c r="Z97">
        <v>-1.4798382667725101</v>
      </c>
      <c r="AA97">
        <v>0.76471064327003702</v>
      </c>
      <c r="AB97">
        <v>0.764685545599466</v>
      </c>
      <c r="AC97">
        <v>0.76815358141968959</v>
      </c>
      <c r="AD97">
        <v>125.619605369951</v>
      </c>
      <c r="AE97">
        <v>125.619605369951</v>
      </c>
      <c r="AF97">
        <v>2.2293252935517534</v>
      </c>
      <c r="AG97">
        <v>2.2293252935517534</v>
      </c>
      <c r="AH97">
        <v>157</v>
      </c>
      <c r="AI97">
        <v>303</v>
      </c>
      <c r="AJ97">
        <v>80</v>
      </c>
      <c r="AK97">
        <v>460</v>
      </c>
      <c r="AL97" s="82">
        <v>2</v>
      </c>
      <c r="AM97">
        <f t="shared" si="1"/>
        <v>0.22932529355175335</v>
      </c>
    </row>
    <row r="98" spans="1:39" x14ac:dyDescent="0.35">
      <c r="A98" s="29">
        <v>41820</v>
      </c>
      <c r="B98">
        <v>99.973293046464349</v>
      </c>
      <c r="C98">
        <v>99.972480538306669</v>
      </c>
      <c r="D98">
        <v>99.977122710937707</v>
      </c>
      <c r="E98">
        <v>97.454720344831529</v>
      </c>
      <c r="F98">
        <v>101.19838795177533</v>
      </c>
      <c r="G98">
        <v>102.71207476837634</v>
      </c>
      <c r="H98">
        <v>101.29923057397941</v>
      </c>
      <c r="I98">
        <v>101.102670109502</v>
      </c>
      <c r="J98">
        <v>108.99811458414865</v>
      </c>
      <c r="K98">
        <v>108.998071395073</v>
      </c>
      <c r="L98">
        <v>602310</v>
      </c>
      <c r="M98">
        <v>602310</v>
      </c>
      <c r="N98">
        <v>0.875900617982591</v>
      </c>
      <c r="O98">
        <v>-0.388642785018743</v>
      </c>
      <c r="P98">
        <v>988360.65884627402</v>
      </c>
      <c r="Q98">
        <v>988360.65884627402</v>
      </c>
      <c r="R98">
        <v>6.2779527033407431E-2</v>
      </c>
      <c r="S98">
        <v>6.2779527033407403E-2</v>
      </c>
      <c r="T98">
        <v>429.53078690145168</v>
      </c>
      <c r="U98">
        <v>429.53078690145202</v>
      </c>
      <c r="V98">
        <v>86.910458461538454</v>
      </c>
      <c r="W98">
        <v>86.910458461538497</v>
      </c>
      <c r="X98">
        <v>0.42950658068938663</v>
      </c>
      <c r="Y98">
        <v>-1.3079275937700301</v>
      </c>
      <c r="Z98">
        <v>-1.3079275937700301</v>
      </c>
      <c r="AA98">
        <v>0.75652355931874848</v>
      </c>
      <c r="AB98">
        <v>0.75652355931874804</v>
      </c>
      <c r="AC98">
        <v>0.76195250795868941</v>
      </c>
      <c r="AD98">
        <v>126.004771801399</v>
      </c>
      <c r="AE98">
        <v>126.004771801399</v>
      </c>
      <c r="AF98">
        <v>2.0569242311717968</v>
      </c>
      <c r="AG98">
        <v>2.0569242311717968</v>
      </c>
      <c r="AH98">
        <v>157</v>
      </c>
      <c r="AI98">
        <v>303</v>
      </c>
      <c r="AJ98">
        <v>80</v>
      </c>
      <c r="AK98">
        <v>460</v>
      </c>
      <c r="AL98" s="82">
        <v>2</v>
      </c>
      <c r="AM98">
        <f t="shared" si="1"/>
        <v>5.6924231171796791E-2</v>
      </c>
    </row>
    <row r="99" spans="1:39" x14ac:dyDescent="0.35">
      <c r="A99" s="29">
        <v>41912</v>
      </c>
      <c r="B99">
        <v>100.15199773370834</v>
      </c>
      <c r="C99">
        <v>100.15327697697201</v>
      </c>
      <c r="D99">
        <v>100.163074616019</v>
      </c>
      <c r="E99">
        <v>97.968238382284653</v>
      </c>
      <c r="F99">
        <v>100.999749108183</v>
      </c>
      <c r="G99">
        <v>102.32973951927801</v>
      </c>
      <c r="H99">
        <v>101.03065618962863</v>
      </c>
      <c r="I99">
        <v>101.19989440998268</v>
      </c>
      <c r="J99">
        <v>108.44631179738467</v>
      </c>
      <c r="K99">
        <v>108.44564719999967</v>
      </c>
      <c r="L99">
        <v>607213</v>
      </c>
      <c r="M99">
        <v>607213</v>
      </c>
      <c r="N99">
        <v>0.88513587522384396</v>
      </c>
      <c r="O99">
        <v>-0.23933038240111301</v>
      </c>
      <c r="P99">
        <v>991614.52546024206</v>
      </c>
      <c r="Q99">
        <v>991614.52546024194</v>
      </c>
      <c r="R99">
        <v>5.9694533824779406E-2</v>
      </c>
      <c r="S99">
        <v>5.9694533824779399E-2</v>
      </c>
      <c r="T99">
        <v>432.55645264492136</v>
      </c>
      <c r="U99">
        <v>432.55645264492102</v>
      </c>
      <c r="V99">
        <v>88.03740454545455</v>
      </c>
      <c r="W99">
        <v>88.037404545454507</v>
      </c>
      <c r="X99">
        <v>0.45149599195604773</v>
      </c>
      <c r="Y99">
        <v>-1.1457423877323101</v>
      </c>
      <c r="Z99">
        <v>-1.1457423877323101</v>
      </c>
      <c r="AA99">
        <v>0.74702570375291799</v>
      </c>
      <c r="AB99">
        <v>0.74703364887329005</v>
      </c>
      <c r="AC99">
        <v>0.7554104615475602</v>
      </c>
      <c r="AD99">
        <v>126.194440017424</v>
      </c>
      <c r="AE99">
        <v>126.194440017424</v>
      </c>
      <c r="AF99">
        <v>2.1248729237613602</v>
      </c>
      <c r="AG99">
        <v>2.1248729237613602</v>
      </c>
      <c r="AH99">
        <v>157</v>
      </c>
      <c r="AI99">
        <v>303</v>
      </c>
      <c r="AJ99">
        <v>80</v>
      </c>
      <c r="AK99">
        <v>460</v>
      </c>
      <c r="AL99" s="82">
        <v>2</v>
      </c>
      <c r="AM99">
        <f t="shared" si="1"/>
        <v>0.12487292376136017</v>
      </c>
    </row>
    <row r="100" spans="1:39" x14ac:dyDescent="0.35">
      <c r="A100" s="29">
        <v>42004</v>
      </c>
      <c r="B100">
        <v>100.05529627480689</v>
      </c>
      <c r="C100">
        <v>100.05515141292996</v>
      </c>
      <c r="D100">
        <v>100.062431578592</v>
      </c>
      <c r="E100">
        <v>98.524750257619743</v>
      </c>
      <c r="F100">
        <v>100.49825026859567</v>
      </c>
      <c r="G100">
        <v>101.90284528843866</v>
      </c>
      <c r="H100">
        <v>101.0663754022075</v>
      </c>
      <c r="I100">
        <v>101.34941512299498</v>
      </c>
      <c r="J100">
        <v>105.708333283348</v>
      </c>
      <c r="K100">
        <v>105.70825633960901</v>
      </c>
      <c r="L100">
        <v>611220</v>
      </c>
      <c r="M100">
        <v>611220</v>
      </c>
      <c r="N100">
        <v>0.88911473754987502</v>
      </c>
      <c r="O100">
        <v>-0.29359080493364298</v>
      </c>
      <c r="P100">
        <v>997518.56062426395</v>
      </c>
      <c r="Q100">
        <v>997518.56062426395</v>
      </c>
      <c r="R100">
        <v>5.6878340938063002E-2</v>
      </c>
      <c r="S100">
        <v>5.6878340938063002E-2</v>
      </c>
      <c r="T100">
        <v>436.55525500619768</v>
      </c>
      <c r="U100">
        <v>436.55525500619802</v>
      </c>
      <c r="V100">
        <v>87.311537878787831</v>
      </c>
      <c r="W100">
        <v>87.311537878787902</v>
      </c>
      <c r="X100">
        <v>0.43956431302333815</v>
      </c>
      <c r="Y100">
        <v>-0.99307704801930008</v>
      </c>
      <c r="Z100">
        <v>-0.99307704801929997</v>
      </c>
      <c r="AA100">
        <v>0.74100676314344949</v>
      </c>
      <c r="AB100">
        <v>0.74102157012206804</v>
      </c>
      <c r="AC100">
        <v>0.75520777108639814</v>
      </c>
      <c r="AD100">
        <v>126.274879498302</v>
      </c>
      <c r="AE100">
        <v>126.274879498302</v>
      </c>
      <c r="AF100">
        <v>1.7035599242557735</v>
      </c>
      <c r="AG100">
        <v>1.7035599242557735</v>
      </c>
      <c r="AH100">
        <v>157</v>
      </c>
      <c r="AI100">
        <v>303</v>
      </c>
      <c r="AJ100">
        <v>80</v>
      </c>
      <c r="AK100">
        <v>460</v>
      </c>
      <c r="AL100" s="82">
        <v>2</v>
      </c>
      <c r="AM100">
        <f t="shared" si="1"/>
        <v>-0.29644007574422648</v>
      </c>
    </row>
    <row r="101" spans="1:39" x14ac:dyDescent="0.35">
      <c r="A101" s="29">
        <v>42094</v>
      </c>
      <c r="B101">
        <v>99.778467664330705</v>
      </c>
      <c r="C101">
        <v>99.777496852314627</v>
      </c>
      <c r="D101">
        <v>99.740830630068103</v>
      </c>
      <c r="E101">
        <v>99.113898515407811</v>
      </c>
      <c r="F101">
        <v>100.22634401683337</v>
      </c>
      <c r="G101">
        <v>100.68620961844766</v>
      </c>
      <c r="H101">
        <v>100.63474940942744</v>
      </c>
      <c r="I101">
        <v>100.36854766685701</v>
      </c>
      <c r="J101">
        <v>100.82882097974567</v>
      </c>
      <c r="K101">
        <v>100.83028839286999</v>
      </c>
      <c r="L101">
        <v>613076</v>
      </c>
      <c r="M101">
        <v>613076</v>
      </c>
      <c r="N101">
        <v>0.69003503392301901</v>
      </c>
      <c r="O101">
        <v>-0.31859679736112601</v>
      </c>
      <c r="P101">
        <v>1000270.53613336</v>
      </c>
      <c r="Q101">
        <v>1000270.53613336</v>
      </c>
      <c r="R101">
        <v>5.5255424699386692E-2</v>
      </c>
      <c r="S101">
        <v>5.5255424699386699E-2</v>
      </c>
      <c r="T101">
        <v>440.60988826910403</v>
      </c>
      <c r="U101">
        <v>440.60988826910398</v>
      </c>
      <c r="V101">
        <v>89.392121874999987</v>
      </c>
      <c r="W101">
        <v>89.392121875000001</v>
      </c>
      <c r="X101">
        <v>0.444090587972163</v>
      </c>
      <c r="Y101">
        <v>-0.83499741522441995</v>
      </c>
      <c r="Z101">
        <v>-0.83499741522441995</v>
      </c>
      <c r="AA101">
        <v>0.7214767196018721</v>
      </c>
      <c r="AB101">
        <v>0.72146583209529702</v>
      </c>
      <c r="AC101">
        <v>0.74820173286378511</v>
      </c>
      <c r="AD101">
        <v>126.004342866076</v>
      </c>
      <c r="AE101">
        <v>126.004342866076</v>
      </c>
      <c r="AF101">
        <v>1.181763764837799</v>
      </c>
      <c r="AG101">
        <v>1.181763764837799</v>
      </c>
      <c r="AH101">
        <v>153</v>
      </c>
      <c r="AI101">
        <v>303</v>
      </c>
      <c r="AJ101">
        <v>76</v>
      </c>
      <c r="AK101">
        <v>468</v>
      </c>
      <c r="AL101" s="82">
        <v>2</v>
      </c>
      <c r="AM101">
        <f t="shared" si="1"/>
        <v>-0.81823623516220101</v>
      </c>
    </row>
    <row r="102" spans="1:39" x14ac:dyDescent="0.35">
      <c r="A102" s="29">
        <v>42185</v>
      </c>
      <c r="B102">
        <v>99.963026204700938</v>
      </c>
      <c r="C102">
        <v>99.962573449858766</v>
      </c>
      <c r="D102">
        <v>99.974068619788895</v>
      </c>
      <c r="E102">
        <v>99.585440285652609</v>
      </c>
      <c r="F102">
        <v>100.00931946211328</v>
      </c>
      <c r="G102">
        <v>100.35607948280067</v>
      </c>
      <c r="H102">
        <v>100.34559144978897</v>
      </c>
      <c r="I102">
        <v>100.17216989113068</v>
      </c>
      <c r="J102">
        <v>101.88285006345798</v>
      </c>
      <c r="K102">
        <v>101.88109121680134</v>
      </c>
      <c r="L102">
        <v>615875</v>
      </c>
      <c r="M102">
        <v>615875</v>
      </c>
      <c r="N102">
        <v>0.88863179852984697</v>
      </c>
      <c r="O102">
        <v>-0.237610649843361</v>
      </c>
      <c r="P102">
        <v>998975.23646365595</v>
      </c>
      <c r="Q102">
        <v>998975.23646365595</v>
      </c>
      <c r="R102">
        <v>5.5974062566527163E-2</v>
      </c>
      <c r="S102">
        <v>5.5974062566527198E-2</v>
      </c>
      <c r="T102">
        <v>443.13061058790998</v>
      </c>
      <c r="U102">
        <v>443.13061058790998</v>
      </c>
      <c r="V102">
        <v>91.205161538461525</v>
      </c>
      <c r="W102">
        <v>91.205161538461496</v>
      </c>
      <c r="X102">
        <v>0.45712848910837123</v>
      </c>
      <c r="Y102">
        <v>-0.69833026553740996</v>
      </c>
      <c r="Z102">
        <v>-0.69833026553740996</v>
      </c>
      <c r="AA102">
        <v>0.715433691316956</v>
      </c>
      <c r="AB102">
        <v>0.71542272078423097</v>
      </c>
      <c r="AC102">
        <v>0.7384365359869568</v>
      </c>
      <c r="AD102">
        <v>126.816370843878</v>
      </c>
      <c r="AE102">
        <v>126.816370843878</v>
      </c>
      <c r="AF102">
        <v>1.1947961687177366</v>
      </c>
      <c r="AG102">
        <v>1.1947961687177366</v>
      </c>
      <c r="AH102">
        <v>153</v>
      </c>
      <c r="AI102">
        <v>303</v>
      </c>
      <c r="AJ102">
        <v>76</v>
      </c>
      <c r="AK102">
        <v>468</v>
      </c>
      <c r="AL102" s="82">
        <v>2</v>
      </c>
      <c r="AM102">
        <f t="shared" si="1"/>
        <v>-0.80520383128226336</v>
      </c>
    </row>
    <row r="103" spans="1:39" x14ac:dyDescent="0.35">
      <c r="A103" s="29">
        <v>42277</v>
      </c>
      <c r="B103">
        <v>100.11509828079068</v>
      </c>
      <c r="C103">
        <v>100.11623070181766</v>
      </c>
      <c r="D103">
        <v>100.140759088815</v>
      </c>
      <c r="E103">
        <v>100.25423534777133</v>
      </c>
      <c r="F103">
        <v>99.991113374832864</v>
      </c>
      <c r="G103">
        <v>99.795544526002161</v>
      </c>
      <c r="H103">
        <v>99.737354789057875</v>
      </c>
      <c r="I103">
        <v>99.895452916912177</v>
      </c>
      <c r="J103">
        <v>99.959745887189456</v>
      </c>
      <c r="K103">
        <v>99.959837427484771</v>
      </c>
      <c r="L103">
        <v>618263</v>
      </c>
      <c r="M103">
        <v>618263</v>
      </c>
      <c r="N103">
        <v>0.98986278717215803</v>
      </c>
      <c r="O103">
        <v>0.22011176674291</v>
      </c>
      <c r="P103">
        <v>999329.08647688397</v>
      </c>
      <c r="Q103">
        <v>999329.08647688397</v>
      </c>
      <c r="R103">
        <v>5.3096624695783343E-2</v>
      </c>
      <c r="S103">
        <v>5.3096624695783301E-2</v>
      </c>
      <c r="T103">
        <v>444.52048298641103</v>
      </c>
      <c r="U103">
        <v>444.52048298641103</v>
      </c>
      <c r="V103">
        <v>92.868804545454552</v>
      </c>
      <c r="W103">
        <v>92.868804545454594</v>
      </c>
      <c r="X103">
        <v>0.46664752567647427</v>
      </c>
      <c r="Y103">
        <v>-0.58030175247994009</v>
      </c>
      <c r="Z103">
        <v>-0.58030175247993998</v>
      </c>
      <c r="AA103">
        <v>0.7095358591048968</v>
      </c>
      <c r="AB103">
        <v>0.70953585910489703</v>
      </c>
      <c r="AC103">
        <v>0.73721746392468823</v>
      </c>
      <c r="AD103">
        <v>126.994772433265</v>
      </c>
      <c r="AE103">
        <v>126.994772433265</v>
      </c>
      <c r="AF103">
        <v>1.4668407504949599</v>
      </c>
      <c r="AG103">
        <v>1.4668407504949599</v>
      </c>
      <c r="AH103">
        <v>153</v>
      </c>
      <c r="AI103">
        <v>303</v>
      </c>
      <c r="AJ103">
        <v>76</v>
      </c>
      <c r="AK103">
        <v>468</v>
      </c>
      <c r="AL103" s="82">
        <v>2</v>
      </c>
      <c r="AM103">
        <f t="shared" si="1"/>
        <v>-0.53315924950504012</v>
      </c>
    </row>
    <row r="104" spans="1:39" x14ac:dyDescent="0.35">
      <c r="A104" s="29">
        <v>42369</v>
      </c>
      <c r="B104">
        <v>100.12983756824367</v>
      </c>
      <c r="C104">
        <v>100.12973559755635</v>
      </c>
      <c r="D104">
        <v>100.144341661328</v>
      </c>
      <c r="E104">
        <v>101.03059023268766</v>
      </c>
      <c r="F104">
        <v>99.7848790630336</v>
      </c>
      <c r="G104">
        <v>99.151041463025663</v>
      </c>
      <c r="H104">
        <v>99.28230435172577</v>
      </c>
      <c r="I104">
        <v>99.55901918695433</v>
      </c>
      <c r="J104">
        <v>97.166953812517548</v>
      </c>
      <c r="K104">
        <v>97.168134779825209</v>
      </c>
      <c r="L104">
        <v>621968</v>
      </c>
      <c r="M104">
        <v>621968</v>
      </c>
      <c r="N104">
        <v>0.89232234133328503</v>
      </c>
      <c r="O104">
        <v>-0.70796909611087</v>
      </c>
      <c r="P104">
        <v>1019031.8430905001</v>
      </c>
      <c r="Q104">
        <v>1019031.8430905</v>
      </c>
      <c r="R104">
        <v>5.070637857441504E-2</v>
      </c>
      <c r="S104">
        <v>5.0706378574414998E-2</v>
      </c>
      <c r="T104">
        <v>445.93372828300932</v>
      </c>
      <c r="U104">
        <v>445.93372828300897</v>
      </c>
      <c r="V104">
        <v>92.134557575757555</v>
      </c>
      <c r="W104">
        <v>92.134557575757597</v>
      </c>
      <c r="X104">
        <v>0.46126085586134219</v>
      </c>
      <c r="Y104">
        <v>-0.46878779516105795</v>
      </c>
      <c r="Z104">
        <v>-0.46878779516105801</v>
      </c>
      <c r="AA104">
        <v>0.69997826233493576</v>
      </c>
      <c r="AB104">
        <v>0.69999900006120397</v>
      </c>
      <c r="AC104">
        <v>0.73528822165360719</v>
      </c>
      <c r="AD104">
        <v>127.115758386683</v>
      </c>
      <c r="AE104">
        <v>127.115758386683</v>
      </c>
      <c r="AF104">
        <v>1.2905237090286532</v>
      </c>
      <c r="AG104">
        <v>1.2905237090286532</v>
      </c>
      <c r="AH104">
        <v>153</v>
      </c>
      <c r="AI104">
        <v>303</v>
      </c>
      <c r="AJ104">
        <v>76</v>
      </c>
      <c r="AK104">
        <v>468</v>
      </c>
      <c r="AL104" s="82">
        <v>2</v>
      </c>
      <c r="AM104">
        <f t="shared" si="1"/>
        <v>-0.70947629097134679</v>
      </c>
    </row>
    <row r="105" spans="1:39" x14ac:dyDescent="0.35">
      <c r="A105" s="29">
        <v>42460</v>
      </c>
      <c r="B105">
        <v>100.14438342490566</v>
      </c>
      <c r="C105">
        <v>100.14326132220235</v>
      </c>
      <c r="D105">
        <v>100.093688167891</v>
      </c>
      <c r="E105">
        <v>101.64504779686699</v>
      </c>
      <c r="F105">
        <v>99.60394421867359</v>
      </c>
      <c r="G105">
        <v>98.164665302543895</v>
      </c>
      <c r="H105">
        <v>99.141989029921248</v>
      </c>
      <c r="I105">
        <v>98.872707093699674</v>
      </c>
      <c r="J105">
        <v>95.362753781223219</v>
      </c>
      <c r="K105">
        <v>95.36625264385907</v>
      </c>
      <c r="L105">
        <v>625099</v>
      </c>
      <c r="M105">
        <v>625099</v>
      </c>
      <c r="N105">
        <v>0.66893157031176198</v>
      </c>
      <c r="O105">
        <v>6.6082561328228206E-2</v>
      </c>
      <c r="P105">
        <v>1013945.8094433299</v>
      </c>
      <c r="Q105">
        <v>1013945.80944333</v>
      </c>
      <c r="R105">
        <v>5.0640055460106859E-2</v>
      </c>
      <c r="S105">
        <v>5.06400554601069E-2</v>
      </c>
      <c r="T105">
        <v>451.68968435438364</v>
      </c>
      <c r="U105">
        <v>451.68968435438399</v>
      </c>
      <c r="V105">
        <v>86.998107692307741</v>
      </c>
      <c r="W105">
        <v>86.998107692307698</v>
      </c>
      <c r="X105">
        <v>0.45997480651967931</v>
      </c>
      <c r="Y105">
        <v>-0.35774691296572103</v>
      </c>
      <c r="Z105">
        <v>-0.35774691296572098</v>
      </c>
      <c r="AA105">
        <v>0.71383426802272254</v>
      </c>
      <c r="AB105">
        <v>0.71380270581144101</v>
      </c>
      <c r="AC105">
        <v>0.75427186140321645</v>
      </c>
      <c r="AD105">
        <v>127.197295852446</v>
      </c>
      <c r="AE105">
        <v>127.197295852446</v>
      </c>
      <c r="AF105">
        <v>1.4081096049117867</v>
      </c>
      <c r="AG105">
        <v>1.4081096049117867</v>
      </c>
      <c r="AH105">
        <v>145</v>
      </c>
      <c r="AI105">
        <v>305</v>
      </c>
      <c r="AJ105">
        <v>67</v>
      </c>
      <c r="AK105">
        <v>483</v>
      </c>
      <c r="AL105" s="82">
        <v>2</v>
      </c>
      <c r="AM105">
        <f t="shared" si="1"/>
        <v>-0.59189039508821328</v>
      </c>
    </row>
    <row r="106" spans="1:39" x14ac:dyDescent="0.35">
      <c r="A106" s="29">
        <v>42551</v>
      </c>
      <c r="B106">
        <v>100.31956107118434</v>
      </c>
      <c r="C106">
        <v>100.31956424469301</v>
      </c>
      <c r="D106">
        <v>100.33092122503299</v>
      </c>
      <c r="E106">
        <v>102.17646260313734</v>
      </c>
      <c r="F106">
        <v>99.208673763294698</v>
      </c>
      <c r="G106">
        <v>97.580402453800147</v>
      </c>
      <c r="H106">
        <v>98.64828616538432</v>
      </c>
      <c r="I106">
        <v>98.484660984524226</v>
      </c>
      <c r="J106">
        <v>96.848889012879454</v>
      </c>
      <c r="K106">
        <v>96.840788598348354</v>
      </c>
      <c r="L106">
        <v>629697</v>
      </c>
      <c r="M106">
        <v>629697</v>
      </c>
      <c r="N106">
        <v>0.633033835036379</v>
      </c>
      <c r="O106">
        <v>-0.18297423434007601</v>
      </c>
      <c r="P106">
        <v>1016518.2548548201</v>
      </c>
      <c r="Q106">
        <v>1016518.25485482</v>
      </c>
      <c r="R106">
        <v>4.9156124195284499E-2</v>
      </c>
      <c r="S106">
        <v>4.9156124195284499E-2</v>
      </c>
      <c r="T106">
        <v>454.12214446511371</v>
      </c>
      <c r="U106">
        <v>454.12214446511399</v>
      </c>
      <c r="V106">
        <v>85.581083076923093</v>
      </c>
      <c r="W106">
        <v>85.581083076923093</v>
      </c>
      <c r="X106">
        <v>0.43348125877183091</v>
      </c>
      <c r="Y106">
        <v>-0.24114595820602602</v>
      </c>
      <c r="Z106">
        <v>-0.241145958206026</v>
      </c>
      <c r="AA106">
        <v>0.72842619652318097</v>
      </c>
      <c r="AB106">
        <v>0.72841909278455397</v>
      </c>
      <c r="AC106">
        <v>0.76333667222020063</v>
      </c>
      <c r="AD106">
        <v>127.73309313756801</v>
      </c>
      <c r="AE106">
        <v>127.73309313756801</v>
      </c>
      <c r="AF106">
        <v>1.5354544995855199</v>
      </c>
      <c r="AG106">
        <v>1.5354544995855199</v>
      </c>
      <c r="AH106">
        <v>145</v>
      </c>
      <c r="AI106">
        <v>305</v>
      </c>
      <c r="AJ106">
        <v>67</v>
      </c>
      <c r="AK106">
        <v>483</v>
      </c>
      <c r="AL106" s="82">
        <v>2</v>
      </c>
      <c r="AM106">
        <f t="shared" si="1"/>
        <v>-0.46454550041448006</v>
      </c>
    </row>
    <row r="107" spans="1:39" x14ac:dyDescent="0.35">
      <c r="A107" s="29">
        <v>42643</v>
      </c>
      <c r="B107">
        <v>100.81769419122467</v>
      </c>
      <c r="C107">
        <v>100.81853202111067</v>
      </c>
      <c r="D107">
        <v>100.842577266405</v>
      </c>
      <c r="E107">
        <v>102.95648864481335</v>
      </c>
      <c r="F107">
        <v>99.182338762166737</v>
      </c>
      <c r="G107">
        <v>97.440067069550992</v>
      </c>
      <c r="H107">
        <v>98.559142124640701</v>
      </c>
      <c r="I107">
        <v>98.706531954226932</v>
      </c>
      <c r="J107">
        <v>97.785929191367657</v>
      </c>
      <c r="K107">
        <v>97.789055104923264</v>
      </c>
      <c r="L107">
        <v>632477</v>
      </c>
      <c r="M107">
        <v>632477</v>
      </c>
      <c r="N107">
        <v>-0.12592822447472299</v>
      </c>
      <c r="O107">
        <v>2.0178085676154998E-2</v>
      </c>
      <c r="P107">
        <v>1018859.04173344</v>
      </c>
      <c r="Q107">
        <v>1018859.04173344</v>
      </c>
      <c r="R107">
        <v>4.8340296816716123E-2</v>
      </c>
      <c r="S107">
        <v>4.8340296816716102E-2</v>
      </c>
      <c r="T107">
        <v>456.0749952810873</v>
      </c>
      <c r="U107">
        <v>456.07499528108701</v>
      </c>
      <c r="V107">
        <v>78.850371212121232</v>
      </c>
      <c r="W107">
        <v>78.850371212121203</v>
      </c>
      <c r="X107">
        <v>0.20206256193742556</v>
      </c>
      <c r="Y107">
        <v>-0.49947654088465804</v>
      </c>
      <c r="Z107">
        <v>-0.49947654088465798</v>
      </c>
      <c r="AA107">
        <v>0.75866006641232298</v>
      </c>
      <c r="AB107">
        <v>0.75866722226809502</v>
      </c>
      <c r="AC107">
        <v>0.79462399668518879</v>
      </c>
      <c r="AD107">
        <v>128.03551963912801</v>
      </c>
      <c r="AE107">
        <v>128.03551963912801</v>
      </c>
      <c r="AF107">
        <v>1.7661002699234498</v>
      </c>
      <c r="AG107">
        <v>1.7661002699234498</v>
      </c>
      <c r="AH107">
        <v>145</v>
      </c>
      <c r="AI107">
        <v>305</v>
      </c>
      <c r="AJ107">
        <v>67</v>
      </c>
      <c r="AK107">
        <v>483</v>
      </c>
      <c r="AL107" s="82">
        <v>2</v>
      </c>
      <c r="AM107">
        <f t="shared" si="1"/>
        <v>-0.23389973007655018</v>
      </c>
    </row>
    <row r="108" spans="1:39" x14ac:dyDescent="0.35">
      <c r="A108" s="29">
        <v>42735</v>
      </c>
      <c r="B108">
        <v>101.35232967072068</v>
      </c>
      <c r="C108">
        <v>101.35221434915032</v>
      </c>
      <c r="D108">
        <v>101.37699610351299</v>
      </c>
      <c r="E108">
        <v>103.43765174022035</v>
      </c>
      <c r="F108">
        <v>99.731881142309234</v>
      </c>
      <c r="G108">
        <v>97.339916282349236</v>
      </c>
      <c r="H108">
        <v>98.582821840689348</v>
      </c>
      <c r="I108">
        <v>98.873089935447069</v>
      </c>
      <c r="J108">
        <v>100.01146863961769</v>
      </c>
      <c r="K108">
        <v>100.0148328146509</v>
      </c>
      <c r="L108">
        <v>636392</v>
      </c>
      <c r="M108">
        <v>636392</v>
      </c>
      <c r="N108">
        <v>7.2104635293457495E-2</v>
      </c>
      <c r="O108">
        <v>-2.2405572887440502E-2</v>
      </c>
      <c r="P108">
        <v>1022857.0407424499</v>
      </c>
      <c r="Q108">
        <v>1022857.04074245</v>
      </c>
      <c r="R108">
        <v>4.7383292688437564E-2</v>
      </c>
      <c r="S108">
        <v>4.7383292688437599E-2</v>
      </c>
      <c r="T108">
        <v>458.32244990424437</v>
      </c>
      <c r="U108">
        <v>458.32244990424402</v>
      </c>
      <c r="V108">
        <v>76.623536923076927</v>
      </c>
      <c r="W108">
        <v>76.623536923076898</v>
      </c>
      <c r="X108">
        <v>0.2026077021307767</v>
      </c>
      <c r="Y108">
        <v>-0.70425924045353705</v>
      </c>
      <c r="Z108">
        <v>-0.70425924045353705</v>
      </c>
      <c r="AA108">
        <v>0.77919341507458217</v>
      </c>
      <c r="AB108">
        <v>0.77922745217358302</v>
      </c>
      <c r="AC108">
        <v>0.81132386131304857</v>
      </c>
      <c r="AD108">
        <v>128.59738983009299</v>
      </c>
      <c r="AE108">
        <v>128.59738983009299</v>
      </c>
      <c r="AF108">
        <v>2.4293341619440096</v>
      </c>
      <c r="AG108">
        <v>2.4293341619440096</v>
      </c>
      <c r="AH108">
        <v>145</v>
      </c>
      <c r="AI108">
        <v>305</v>
      </c>
      <c r="AJ108">
        <v>67</v>
      </c>
      <c r="AK108">
        <v>483</v>
      </c>
      <c r="AL108" s="82">
        <v>2</v>
      </c>
      <c r="AM108">
        <f t="shared" si="1"/>
        <v>0.42933416194400964</v>
      </c>
    </row>
    <row r="109" spans="1:39" x14ac:dyDescent="0.35">
      <c r="A109" s="29">
        <v>42825</v>
      </c>
      <c r="B109">
        <v>102.29643820315334</v>
      </c>
      <c r="C109">
        <v>102.29553062499866</v>
      </c>
      <c r="D109">
        <v>102.233239431109</v>
      </c>
      <c r="E109">
        <v>104.18363571217701</v>
      </c>
      <c r="F109">
        <v>100.31444970661032</v>
      </c>
      <c r="G109">
        <v>98.469572648219128</v>
      </c>
      <c r="H109">
        <v>100.29758647424411</v>
      </c>
      <c r="I109">
        <v>100.01694698977984</v>
      </c>
      <c r="J109">
        <v>103.54663009360532</v>
      </c>
      <c r="K109">
        <v>103.55829850419265</v>
      </c>
      <c r="L109">
        <v>642463</v>
      </c>
      <c r="M109">
        <v>642463</v>
      </c>
      <c r="N109">
        <v>-6.6773156643998396E-2</v>
      </c>
      <c r="O109">
        <v>-0.239141754370398</v>
      </c>
      <c r="P109">
        <v>1029282.6495280799</v>
      </c>
      <c r="Q109">
        <v>1029282.64952808</v>
      </c>
      <c r="R109">
        <v>4.5607956281539255E-2</v>
      </c>
      <c r="S109">
        <v>4.5607956281539297E-2</v>
      </c>
      <c r="T109">
        <v>460.8623537379363</v>
      </c>
      <c r="U109">
        <v>460.86235373793602</v>
      </c>
      <c r="V109">
        <v>77.053801538461514</v>
      </c>
      <c r="W109">
        <v>77.053801538461499</v>
      </c>
      <c r="X109">
        <v>0.21511064702705468</v>
      </c>
      <c r="Y109">
        <v>-0.65104043527111799</v>
      </c>
      <c r="Z109">
        <v>-0.65104043527111799</v>
      </c>
      <c r="AA109">
        <v>0.78952554640715855</v>
      </c>
      <c r="AB109">
        <v>0.78952175777403</v>
      </c>
      <c r="AC109">
        <v>0.81605095296627406</v>
      </c>
      <c r="AD109">
        <v>129.23640854585301</v>
      </c>
      <c r="AE109">
        <v>129.23640854585301</v>
      </c>
      <c r="AF109">
        <v>2.5776958521780369</v>
      </c>
      <c r="AG109">
        <v>2.5776958521780369</v>
      </c>
      <c r="AH109">
        <v>145</v>
      </c>
      <c r="AI109">
        <v>313.33333333333331</v>
      </c>
      <c r="AJ109">
        <v>66.333333333333329</v>
      </c>
      <c r="AK109">
        <v>475.33333333333331</v>
      </c>
      <c r="AL109" s="82">
        <v>2</v>
      </c>
      <c r="AM109">
        <f t="shared" si="1"/>
        <v>0.57769585217803687</v>
      </c>
    </row>
    <row r="110" spans="1:39" x14ac:dyDescent="0.35">
      <c r="A110" s="29">
        <v>42916</v>
      </c>
      <c r="B110">
        <v>103.07428410145967</v>
      </c>
      <c r="C110">
        <v>103.07437432837567</v>
      </c>
      <c r="D110">
        <v>103.090342955125</v>
      </c>
      <c r="E110">
        <v>105.05823858604266</v>
      </c>
      <c r="F110">
        <v>101.15896386460467</v>
      </c>
      <c r="G110">
        <v>99.491686600387538</v>
      </c>
      <c r="H110">
        <v>101.39835114528323</v>
      </c>
      <c r="I110">
        <v>101.23245196482269</v>
      </c>
      <c r="J110">
        <v>102.404707577368</v>
      </c>
      <c r="K110">
        <v>102.38058732038132</v>
      </c>
      <c r="L110">
        <v>647944</v>
      </c>
      <c r="M110">
        <v>647944</v>
      </c>
      <c r="N110">
        <v>0.26632334836709198</v>
      </c>
      <c r="O110">
        <v>-0.56953541940010499</v>
      </c>
      <c r="P110">
        <v>1034753.72126958</v>
      </c>
      <c r="Q110">
        <v>1034753.72126958</v>
      </c>
      <c r="R110">
        <v>4.4243442579474435E-2</v>
      </c>
      <c r="S110">
        <v>4.42434425794744E-2</v>
      </c>
      <c r="T110">
        <v>464.40497104608335</v>
      </c>
      <c r="U110">
        <v>464.40497104608301</v>
      </c>
      <c r="V110">
        <v>77.968176923076925</v>
      </c>
      <c r="W110">
        <v>77.968176923076896</v>
      </c>
      <c r="X110">
        <v>0.21895591104065615</v>
      </c>
      <c r="Y110">
        <v>-0.61991549027328197</v>
      </c>
      <c r="Z110">
        <v>-0.61991549027328197</v>
      </c>
      <c r="AA110">
        <v>0.78588949111337958</v>
      </c>
      <c r="AB110">
        <v>0.785893147625779</v>
      </c>
      <c r="AC110">
        <v>0.81407601134388996</v>
      </c>
      <c r="AD110">
        <v>129.69893237426001</v>
      </c>
      <c r="AE110">
        <v>129.69893237426001</v>
      </c>
      <c r="AF110">
        <v>2.5814129404766435</v>
      </c>
      <c r="AG110">
        <v>2.5814129404766435</v>
      </c>
      <c r="AH110">
        <v>146</v>
      </c>
      <c r="AI110">
        <v>312</v>
      </c>
      <c r="AJ110">
        <v>67</v>
      </c>
      <c r="AK110">
        <v>475</v>
      </c>
      <c r="AL110" s="82">
        <v>2</v>
      </c>
      <c r="AM110">
        <f t="shared" si="1"/>
        <v>0.58141294047664349</v>
      </c>
    </row>
    <row r="111" spans="1:39" x14ac:dyDescent="0.35">
      <c r="A111" s="29">
        <v>43008</v>
      </c>
      <c r="B111">
        <v>103.64340388172434</v>
      </c>
      <c r="C111">
        <v>103.64390768092467</v>
      </c>
      <c r="D111">
        <v>103.67024483275701</v>
      </c>
      <c r="E111">
        <v>105.68952946663767</v>
      </c>
      <c r="F111">
        <v>101.64037237606567</v>
      </c>
      <c r="G111">
        <v>99.910077989586298</v>
      </c>
      <c r="H111">
        <v>101.67420578073457</v>
      </c>
      <c r="I111">
        <v>101.81625123765167</v>
      </c>
      <c r="J111">
        <v>102.45476604611967</v>
      </c>
      <c r="K111">
        <v>102.46963006158533</v>
      </c>
      <c r="L111">
        <v>652329</v>
      </c>
      <c r="M111">
        <v>652329</v>
      </c>
      <c r="N111">
        <v>0.26183194239956498</v>
      </c>
      <c r="O111">
        <v>0.23401902160479399</v>
      </c>
      <c r="P111">
        <v>1024523.1582670001</v>
      </c>
      <c r="Q111">
        <v>1024523.158267</v>
      </c>
      <c r="R111">
        <v>4.2674753271333292E-2</v>
      </c>
      <c r="S111">
        <v>4.2674753271333299E-2</v>
      </c>
      <c r="T111">
        <v>466.81471975867231</v>
      </c>
      <c r="U111">
        <v>466.81471975867203</v>
      </c>
      <c r="V111">
        <v>76.54802769230767</v>
      </c>
      <c r="W111">
        <v>76.548027692307699</v>
      </c>
      <c r="X111">
        <v>0.25210192710567475</v>
      </c>
      <c r="Y111">
        <v>-0.54918706825424801</v>
      </c>
      <c r="Z111">
        <v>-0.54918706825424801</v>
      </c>
      <c r="AA111">
        <v>0.79269202055480104</v>
      </c>
      <c r="AB111">
        <v>0.79269568773239496</v>
      </c>
      <c r="AC111">
        <v>0.82563956665653038</v>
      </c>
      <c r="AD111">
        <v>130.042755061062</v>
      </c>
      <c r="AE111">
        <v>130.042755061062</v>
      </c>
      <c r="AF111">
        <v>2.5453003999511838</v>
      </c>
      <c r="AG111">
        <v>2.5453003999511838</v>
      </c>
      <c r="AH111">
        <v>146</v>
      </c>
      <c r="AI111">
        <v>312</v>
      </c>
      <c r="AJ111">
        <v>67</v>
      </c>
      <c r="AK111">
        <v>475</v>
      </c>
      <c r="AL111" s="82">
        <v>2</v>
      </c>
      <c r="AM111">
        <f t="shared" si="1"/>
        <v>0.54530039995118385</v>
      </c>
    </row>
    <row r="112" spans="1:39" x14ac:dyDescent="0.35">
      <c r="A112" s="29">
        <v>43100</v>
      </c>
      <c r="B112">
        <v>104.42746809553834</v>
      </c>
      <c r="C112">
        <v>104.427334741263</v>
      </c>
      <c r="D112">
        <v>104.454947673666</v>
      </c>
      <c r="E112">
        <v>106.25178912121767</v>
      </c>
      <c r="F112">
        <v>102.24082283607834</v>
      </c>
      <c r="G112">
        <v>101.25784662847367</v>
      </c>
      <c r="H112">
        <v>102.75883671260432</v>
      </c>
      <c r="I112">
        <v>103.08120074606835</v>
      </c>
      <c r="J112">
        <v>105.16822095310233</v>
      </c>
      <c r="K112">
        <v>105.16754392175666</v>
      </c>
      <c r="L112">
        <v>657225</v>
      </c>
      <c r="M112">
        <v>657225</v>
      </c>
      <c r="N112">
        <v>0.46107345293781299</v>
      </c>
      <c r="O112">
        <v>0.178227521541578</v>
      </c>
      <c r="P112">
        <v>1026860.8709173499</v>
      </c>
      <c r="Q112">
        <v>1026860.8709173501</v>
      </c>
      <c r="R112">
        <v>4.3543151894628894E-2</v>
      </c>
      <c r="S112">
        <v>4.3543151894628901E-2</v>
      </c>
      <c r="T112">
        <v>470.21626821755626</v>
      </c>
      <c r="U112">
        <v>470.21626821755598</v>
      </c>
      <c r="V112">
        <v>77.708216923076932</v>
      </c>
      <c r="W112">
        <v>77.708216923076904</v>
      </c>
      <c r="X112">
        <v>0.44011760163098057</v>
      </c>
      <c r="Y112">
        <v>-0.32484538807813595</v>
      </c>
      <c r="Z112">
        <v>-0.32484538807813601</v>
      </c>
      <c r="AA112">
        <v>0.79909318319708667</v>
      </c>
      <c r="AB112">
        <v>0.79908942011029505</v>
      </c>
      <c r="AC112">
        <v>0.82567504340423559</v>
      </c>
      <c r="AD112">
        <v>130.70390541536699</v>
      </c>
      <c r="AE112">
        <v>130.70390541536699</v>
      </c>
      <c r="AF112">
        <v>2.717021207252357</v>
      </c>
      <c r="AG112">
        <v>2.717021207252357</v>
      </c>
      <c r="AH112">
        <v>146</v>
      </c>
      <c r="AI112">
        <v>312</v>
      </c>
      <c r="AJ112">
        <v>67</v>
      </c>
      <c r="AK112">
        <v>475</v>
      </c>
      <c r="AL112" s="82">
        <v>2</v>
      </c>
      <c r="AM112">
        <f t="shared" si="1"/>
        <v>0.71702120725235696</v>
      </c>
    </row>
    <row r="113" spans="1:39" x14ac:dyDescent="0.35">
      <c r="A113" s="29">
        <v>43190</v>
      </c>
      <c r="B113">
        <v>105.07027152304333</v>
      </c>
      <c r="C113">
        <v>105.069695000197</v>
      </c>
      <c r="D113">
        <v>104.997349103576</v>
      </c>
      <c r="E113">
        <v>106.85308026847467</v>
      </c>
      <c r="F113">
        <v>102.58350134038101</v>
      </c>
      <c r="G113">
        <v>101.67630831336233</v>
      </c>
      <c r="H113">
        <v>104.03236908156386</v>
      </c>
      <c r="I113">
        <v>103.73875588899433</v>
      </c>
      <c r="J113">
        <v>107.56401949936567</v>
      </c>
      <c r="K113">
        <v>107.58485287202068</v>
      </c>
      <c r="L113">
        <v>657741</v>
      </c>
      <c r="M113">
        <v>657741</v>
      </c>
      <c r="N113">
        <v>0.35680989987982498</v>
      </c>
      <c r="O113">
        <v>-0.123418305730449</v>
      </c>
      <c r="P113">
        <v>1031883.36802201</v>
      </c>
      <c r="Q113">
        <v>1031883.36802201</v>
      </c>
      <c r="R113">
        <v>4.2022003965883521E-2</v>
      </c>
      <c r="S113">
        <v>4.20220039658835E-2</v>
      </c>
      <c r="T113">
        <v>474.77272341720436</v>
      </c>
      <c r="U113">
        <v>474.77272341720402</v>
      </c>
      <c r="V113">
        <v>79.033741538461527</v>
      </c>
      <c r="W113">
        <v>79.033741538461499</v>
      </c>
      <c r="X113">
        <v>0.50387554400366674</v>
      </c>
      <c r="Y113">
        <v>-0.167591451500823</v>
      </c>
      <c r="Z113">
        <v>-0.167591451500823</v>
      </c>
      <c r="AA113">
        <v>0.80725503269651566</v>
      </c>
      <c r="AB113">
        <v>0.80726253139325199</v>
      </c>
      <c r="AC113">
        <v>0.8271593691422785</v>
      </c>
      <c r="AD113">
        <v>131.43832203618899</v>
      </c>
      <c r="AE113">
        <v>131.43832203618899</v>
      </c>
      <c r="AF113">
        <v>2.4396786818528402</v>
      </c>
      <c r="AG113">
        <v>2.4396786818528402</v>
      </c>
      <c r="AH113">
        <v>142.66666666666669</v>
      </c>
      <c r="AI113">
        <v>311.66666666666669</v>
      </c>
      <c r="AJ113">
        <v>64.666666666666671</v>
      </c>
      <c r="AK113">
        <v>481</v>
      </c>
      <c r="AL113" s="82">
        <v>2</v>
      </c>
      <c r="AM113">
        <f t="shared" si="1"/>
        <v>0.4396786818528402</v>
      </c>
    </row>
    <row r="114" spans="1:39" x14ac:dyDescent="0.35">
      <c r="A114" s="29">
        <v>43281</v>
      </c>
      <c r="B114">
        <v>105.57389246108902</v>
      </c>
      <c r="C114">
        <v>105.57398711281968</v>
      </c>
      <c r="D114">
        <v>105.599437820326</v>
      </c>
      <c r="E114">
        <v>107.40956450419567</v>
      </c>
      <c r="F114">
        <v>102.92099843703068</v>
      </c>
      <c r="G114">
        <v>101.76963812980399</v>
      </c>
      <c r="H114">
        <v>104.24410683761586</v>
      </c>
      <c r="I114">
        <v>104.06338285363366</v>
      </c>
      <c r="J114">
        <v>108.68341103381033</v>
      </c>
      <c r="K114">
        <v>108.64283979381632</v>
      </c>
      <c r="L114">
        <v>659172</v>
      </c>
      <c r="M114">
        <v>659172</v>
      </c>
      <c r="N114">
        <v>0.24623042615724999</v>
      </c>
      <c r="O114">
        <v>5.13222495279494E-2</v>
      </c>
      <c r="P114">
        <v>1033618.99092256</v>
      </c>
      <c r="Q114">
        <v>1033618.99092256</v>
      </c>
      <c r="R114">
        <v>4.0420492389406378E-2</v>
      </c>
      <c r="S114">
        <v>4.0420492389406398E-2</v>
      </c>
      <c r="T114">
        <v>477.40304579965732</v>
      </c>
      <c r="U114">
        <v>477.40304579965698</v>
      </c>
      <c r="V114">
        <v>79.101027692307696</v>
      </c>
      <c r="W114">
        <v>79.101027692307696</v>
      </c>
      <c r="X114">
        <v>0.52727983352730001</v>
      </c>
      <c r="Y114">
        <v>-0.10757867567740198</v>
      </c>
      <c r="Z114">
        <v>-0.10757867567740199</v>
      </c>
      <c r="AA114">
        <v>0.81024846877722734</v>
      </c>
      <c r="AB114">
        <v>0.81024107379897403</v>
      </c>
      <c r="AC114">
        <v>0.82732228707385236</v>
      </c>
      <c r="AD114">
        <v>132.13297615626601</v>
      </c>
      <c r="AE114">
        <v>132.13297615626601</v>
      </c>
      <c r="AF114">
        <v>2.4860103785103767</v>
      </c>
      <c r="AG114">
        <v>2.4860103785103767</v>
      </c>
      <c r="AH114">
        <v>143</v>
      </c>
      <c r="AI114">
        <v>311</v>
      </c>
      <c r="AJ114">
        <v>65</v>
      </c>
      <c r="AK114">
        <v>481</v>
      </c>
      <c r="AL114" s="82">
        <v>2</v>
      </c>
      <c r="AM114">
        <f t="shared" si="1"/>
        <v>0.48601037851037665</v>
      </c>
    </row>
    <row r="115" spans="1:39" x14ac:dyDescent="0.35">
      <c r="A115" s="29">
        <v>43373</v>
      </c>
      <c r="B115">
        <v>106.236500267427</v>
      </c>
      <c r="C115">
        <v>106.23668552183166</v>
      </c>
      <c r="D115">
        <v>106.26594400099199</v>
      </c>
      <c r="E115">
        <v>108.24279599584467</v>
      </c>
      <c r="F115">
        <v>102.870190775683</v>
      </c>
      <c r="G115">
        <v>101.96923454179699</v>
      </c>
      <c r="H115">
        <v>104.32608397218611</v>
      </c>
      <c r="I115">
        <v>104.47118451420367</v>
      </c>
      <c r="J115">
        <v>111.767924721062</v>
      </c>
      <c r="K115">
        <v>111.796795844874</v>
      </c>
      <c r="L115">
        <v>661262</v>
      </c>
      <c r="M115">
        <v>661262</v>
      </c>
      <c r="N115">
        <v>0.48034350157830302</v>
      </c>
      <c r="O115">
        <v>-0.375450245797669</v>
      </c>
      <c r="P115">
        <v>1042713.1419682</v>
      </c>
      <c r="Q115">
        <v>1042713.1419682</v>
      </c>
      <c r="R115">
        <v>4.0802006695805616E-2</v>
      </c>
      <c r="S115">
        <v>4.0802006695805602E-2</v>
      </c>
      <c r="T115">
        <v>482.10254419131337</v>
      </c>
      <c r="U115">
        <v>482.10254419131297</v>
      </c>
      <c r="V115">
        <v>77.813970769230735</v>
      </c>
      <c r="W115">
        <v>77.813970769230806</v>
      </c>
      <c r="X115">
        <v>0.67427841977087721</v>
      </c>
      <c r="Y115">
        <v>0.10387998100478102</v>
      </c>
      <c r="Z115">
        <v>0.10387998100478101</v>
      </c>
      <c r="AA115">
        <v>0.81983898035155944</v>
      </c>
      <c r="AB115">
        <v>0.81983150343626099</v>
      </c>
      <c r="AC115">
        <v>0.8328400634145936</v>
      </c>
      <c r="AD115">
        <v>132.999473388811</v>
      </c>
      <c r="AE115">
        <v>132.999473388811</v>
      </c>
      <c r="AF115">
        <v>2.6759360893479265</v>
      </c>
      <c r="AG115">
        <v>2.6759360893479265</v>
      </c>
      <c r="AH115">
        <v>143</v>
      </c>
      <c r="AI115">
        <v>311</v>
      </c>
      <c r="AJ115">
        <v>65</v>
      </c>
      <c r="AK115">
        <v>481</v>
      </c>
      <c r="AL115" s="82">
        <v>2</v>
      </c>
      <c r="AM115">
        <f t="shared" si="1"/>
        <v>0.67593608934792648</v>
      </c>
    </row>
    <row r="116" spans="1:39" x14ac:dyDescent="0.35">
      <c r="A116" s="29">
        <v>43465</v>
      </c>
      <c r="B116">
        <v>106.805596725803</v>
      </c>
      <c r="C116">
        <v>106.80545514311967</v>
      </c>
      <c r="D116">
        <v>106.82470879420799</v>
      </c>
      <c r="E116">
        <v>108.88511913679433</v>
      </c>
      <c r="F116">
        <v>103.17098061803</v>
      </c>
      <c r="G116">
        <v>101.96435550638533</v>
      </c>
      <c r="H116">
        <v>104.63548721144046</v>
      </c>
      <c r="I116">
        <v>104.96916267209799</v>
      </c>
      <c r="J116">
        <v>114.01218899850799</v>
      </c>
      <c r="K116">
        <v>113.99994078902633</v>
      </c>
      <c r="L116">
        <v>662120</v>
      </c>
      <c r="M116">
        <v>662120</v>
      </c>
      <c r="N116">
        <v>0.23880719953111701</v>
      </c>
      <c r="O116">
        <v>-9.5114393143039405E-2</v>
      </c>
      <c r="P116">
        <v>1041964.9773444301</v>
      </c>
      <c r="Q116">
        <v>1041964.9773444301</v>
      </c>
      <c r="R116">
        <v>4.0218132170533015E-2</v>
      </c>
      <c r="S116">
        <v>4.0218132170533001E-2</v>
      </c>
      <c r="T116">
        <v>486.80528000875637</v>
      </c>
      <c r="U116">
        <v>486.80528000875597</v>
      </c>
      <c r="V116">
        <v>77.843365151515144</v>
      </c>
      <c r="W116">
        <v>77.843365151515201</v>
      </c>
      <c r="X116">
        <v>0.70816313395868058</v>
      </c>
      <c r="Y116">
        <v>0.24166957848790505</v>
      </c>
      <c r="Z116">
        <v>0.24166957848790499</v>
      </c>
      <c r="AA116">
        <v>0.81626033633022899</v>
      </c>
      <c r="AB116">
        <v>0.81626752245600098</v>
      </c>
      <c r="AC116">
        <v>0.82880503085521762</v>
      </c>
      <c r="AD116">
        <v>133.55038656591</v>
      </c>
      <c r="AE116">
        <v>133.55038656591</v>
      </c>
      <c r="AF116">
        <v>2.7140589507350668</v>
      </c>
      <c r="AG116">
        <v>2.7140589507350668</v>
      </c>
      <c r="AH116">
        <v>143</v>
      </c>
      <c r="AI116">
        <v>311</v>
      </c>
      <c r="AJ116">
        <v>65</v>
      </c>
      <c r="AK116">
        <v>481</v>
      </c>
      <c r="AL116" s="82">
        <v>2</v>
      </c>
      <c r="AM116">
        <f t="shared" si="1"/>
        <v>0.71405895073506676</v>
      </c>
    </row>
    <row r="117" spans="1:39" x14ac:dyDescent="0.35">
      <c r="A117" s="29">
        <v>43555</v>
      </c>
      <c r="B117">
        <v>107.05260954971432</v>
      </c>
      <c r="C117">
        <v>107.05237900440834</v>
      </c>
      <c r="D117">
        <v>106.96369848153699</v>
      </c>
      <c r="E117">
        <v>109.48862619794367</v>
      </c>
      <c r="F117">
        <v>103.53242634704168</v>
      </c>
      <c r="G117">
        <v>102.66258414535766</v>
      </c>
      <c r="H117">
        <v>106.16941238703005</v>
      </c>
      <c r="I117">
        <v>105.88035951880734</v>
      </c>
      <c r="J117">
        <v>109.30168896849132</v>
      </c>
      <c r="K117">
        <v>109.33689707395534</v>
      </c>
      <c r="L117">
        <v>665456</v>
      </c>
      <c r="M117">
        <v>665456</v>
      </c>
      <c r="N117">
        <v>-4.8969090035819098E-2</v>
      </c>
      <c r="O117">
        <v>-0.335697228276014</v>
      </c>
      <c r="P117">
        <v>1059089.99595307</v>
      </c>
      <c r="Q117">
        <v>1059089.99595307</v>
      </c>
      <c r="R117">
        <v>3.8268889294931656E-2</v>
      </c>
      <c r="S117">
        <v>3.8268889294931697E-2</v>
      </c>
      <c r="T117">
        <v>491.88825943437337</v>
      </c>
      <c r="U117">
        <v>491.88825943437303</v>
      </c>
      <c r="V117">
        <v>78.730029687500007</v>
      </c>
      <c r="W117">
        <v>78.730029687499993</v>
      </c>
      <c r="X117">
        <v>0.70629378180053026</v>
      </c>
      <c r="Y117">
        <v>0.280989237503672</v>
      </c>
      <c r="Z117">
        <v>0.280989237503672</v>
      </c>
      <c r="AA117">
        <v>0.81075741498863563</v>
      </c>
      <c r="AB117">
        <v>0.81070131262425305</v>
      </c>
      <c r="AC117">
        <v>0.82918338670949776</v>
      </c>
      <c r="AD117">
        <v>133.60279976827701</v>
      </c>
      <c r="AE117">
        <v>133.60279976827701</v>
      </c>
      <c r="AF117">
        <v>2.7331364493732102</v>
      </c>
      <c r="AG117">
        <v>2.7331364493732102</v>
      </c>
      <c r="AH117">
        <v>140</v>
      </c>
      <c r="AI117">
        <v>318.33333333333331</v>
      </c>
      <c r="AJ117">
        <v>61.666666666666664</v>
      </c>
      <c r="AK117">
        <v>480</v>
      </c>
      <c r="AL117" s="82">
        <v>2</v>
      </c>
      <c r="AM117">
        <f t="shared" si="1"/>
        <v>0.73313644937321021</v>
      </c>
    </row>
    <row r="118" spans="1:39" x14ac:dyDescent="0.35">
      <c r="A118" s="29">
        <v>43646</v>
      </c>
      <c r="B118">
        <v>107.71999727140133</v>
      </c>
      <c r="C118">
        <v>107.71991158581433</v>
      </c>
      <c r="D118">
        <v>107.777659903979</v>
      </c>
      <c r="E118">
        <v>110.24915601588533</v>
      </c>
      <c r="F118">
        <v>103.35499328580367</v>
      </c>
      <c r="G118">
        <v>102.89993829218065</v>
      </c>
      <c r="H118">
        <v>106.15107800563904</v>
      </c>
      <c r="I118">
        <v>105.96022700206667</v>
      </c>
      <c r="J118">
        <v>115.282642877584</v>
      </c>
      <c r="K118">
        <v>115.228418286205</v>
      </c>
      <c r="L118">
        <v>666875</v>
      </c>
      <c r="M118">
        <v>666875</v>
      </c>
      <c r="N118">
        <v>4.0185377166020601E-2</v>
      </c>
      <c r="O118">
        <v>-0.62288885815200501</v>
      </c>
      <c r="P118">
        <v>1058579.2849433201</v>
      </c>
      <c r="Q118">
        <v>1058579.2849433201</v>
      </c>
      <c r="R118">
        <v>3.8829636956427362E-2</v>
      </c>
      <c r="S118">
        <v>3.8829636956427403E-2</v>
      </c>
      <c r="T118">
        <v>496.23045507828397</v>
      </c>
      <c r="U118">
        <v>496.23045507828402</v>
      </c>
      <c r="V118">
        <v>78.457547692307671</v>
      </c>
      <c r="W118">
        <v>78.457547692307699</v>
      </c>
      <c r="X118">
        <v>0.70847069264498441</v>
      </c>
      <c r="Y118">
        <v>0.307192479563348</v>
      </c>
      <c r="Z118">
        <v>0.307192479563348</v>
      </c>
      <c r="AA118">
        <v>0.81988327993753196</v>
      </c>
      <c r="AB118">
        <v>0.81987586424888903</v>
      </c>
      <c r="AC118">
        <v>0.83932487461664307</v>
      </c>
      <c r="AD118">
        <v>134.61504958651099</v>
      </c>
      <c r="AE118">
        <v>134.61504958651099</v>
      </c>
      <c r="AF118">
        <v>2.6212425518623501</v>
      </c>
      <c r="AG118">
        <v>2.6212425518623501</v>
      </c>
      <c r="AH118">
        <v>140</v>
      </c>
      <c r="AI118">
        <v>318</v>
      </c>
      <c r="AJ118">
        <v>61</v>
      </c>
      <c r="AK118">
        <v>481</v>
      </c>
      <c r="AL118" s="82">
        <v>2</v>
      </c>
      <c r="AM118">
        <f t="shared" si="1"/>
        <v>0.62124255186235011</v>
      </c>
    </row>
    <row r="119" spans="1:39" x14ac:dyDescent="0.35">
      <c r="A119" s="29">
        <v>43738</v>
      </c>
      <c r="B119">
        <v>108.18176282915533</v>
      </c>
      <c r="C119">
        <v>108.18177810424702</v>
      </c>
      <c r="D119">
        <v>108.20287939372299</v>
      </c>
      <c r="E119">
        <v>110.89346431353634</v>
      </c>
      <c r="F119">
        <v>103.489907715417</v>
      </c>
      <c r="G119">
        <v>103.62407614447868</v>
      </c>
      <c r="H119">
        <v>106.55123806740731</v>
      </c>
      <c r="I119">
        <v>106.69262597925866</v>
      </c>
      <c r="J119">
        <v>114.93702528240766</v>
      </c>
      <c r="K119">
        <v>114.97318160928167</v>
      </c>
      <c r="L119">
        <v>670547</v>
      </c>
      <c r="M119">
        <v>670547</v>
      </c>
      <c r="N119">
        <v>-5.1156856380545498E-2</v>
      </c>
      <c r="O119">
        <v>-0.40902707152256901</v>
      </c>
      <c r="P119">
        <v>1053706.2636359502</v>
      </c>
      <c r="Q119">
        <v>1053706.2636359499</v>
      </c>
      <c r="R119">
        <v>3.8715189689738624E-2</v>
      </c>
      <c r="S119">
        <v>3.8715189689738597E-2</v>
      </c>
      <c r="T119">
        <v>499.94303999413165</v>
      </c>
      <c r="U119">
        <v>499.94303999413199</v>
      </c>
      <c r="V119">
        <v>75.795746969696992</v>
      </c>
      <c r="W119">
        <v>75.795746969697007</v>
      </c>
      <c r="X119">
        <v>0.68982020949674172</v>
      </c>
      <c r="Y119">
        <v>0.33657188376022501</v>
      </c>
      <c r="Z119">
        <v>0.33657188376022501</v>
      </c>
      <c r="AA119">
        <v>0.83367765179866582</v>
      </c>
      <c r="AB119">
        <v>0.83369252863313603</v>
      </c>
      <c r="AC119">
        <v>0.85569613250751975</v>
      </c>
      <c r="AD119">
        <v>135.090878001318</v>
      </c>
      <c r="AE119">
        <v>135.090878001318</v>
      </c>
      <c r="AF119">
        <v>2.9781745842670602</v>
      </c>
      <c r="AG119">
        <v>2.9781745842670602</v>
      </c>
      <c r="AH119">
        <v>140</v>
      </c>
      <c r="AI119">
        <v>318</v>
      </c>
      <c r="AJ119">
        <v>61</v>
      </c>
      <c r="AK119">
        <v>481</v>
      </c>
      <c r="AL119" s="82">
        <v>2</v>
      </c>
      <c r="AM119">
        <f t="shared" si="1"/>
        <v>0.97817458426706017</v>
      </c>
    </row>
    <row r="120" spans="1:39" x14ac:dyDescent="0.35">
      <c r="A120" s="29">
        <v>43830</v>
      </c>
      <c r="B120">
        <v>108.31687318506134</v>
      </c>
      <c r="C120">
        <v>108.31675761846367</v>
      </c>
      <c r="D120">
        <v>108.32215602212101</v>
      </c>
      <c r="E120">
        <v>111.44409589092601</v>
      </c>
      <c r="F120">
        <v>103.620077307212</v>
      </c>
      <c r="G120">
        <v>103.70690349302066</v>
      </c>
      <c r="H120">
        <v>106.5959500906667</v>
      </c>
      <c r="I120">
        <v>106.92808836206501</v>
      </c>
      <c r="J120">
        <v>112.12480411893966</v>
      </c>
      <c r="K120">
        <v>112.09939948634167</v>
      </c>
      <c r="L120">
        <v>670587</v>
      </c>
      <c r="M120">
        <v>670587</v>
      </c>
      <c r="N120">
        <v>-0.47911647070749902</v>
      </c>
      <c r="O120">
        <v>-0.249886797330446</v>
      </c>
      <c r="P120">
        <v>1051419.6756257499</v>
      </c>
      <c r="Q120">
        <v>1051419.6756257501</v>
      </c>
      <c r="R120">
        <v>3.737451629723576E-2</v>
      </c>
      <c r="S120">
        <v>3.7374516297235802E-2</v>
      </c>
      <c r="T120">
        <v>502.25852586065099</v>
      </c>
      <c r="U120">
        <v>502.25852586065099</v>
      </c>
      <c r="V120">
        <v>79.403969696969696</v>
      </c>
      <c r="W120">
        <v>79.403969696969696</v>
      </c>
      <c r="X120">
        <v>0.68001003340448052</v>
      </c>
      <c r="Y120">
        <v>0.36694561471422599</v>
      </c>
      <c r="Z120">
        <v>0.36694561471422599</v>
      </c>
      <c r="AA120">
        <v>0.81579975720163089</v>
      </c>
      <c r="AB120">
        <v>0.81585606993257498</v>
      </c>
      <c r="AC120">
        <v>0.8400003718049649</v>
      </c>
      <c r="AD120">
        <v>135.824018608475</v>
      </c>
      <c r="AE120">
        <v>135.824018608475</v>
      </c>
      <c r="AF120">
        <v>2.5033196655575636</v>
      </c>
      <c r="AG120">
        <v>2.5033196655575636</v>
      </c>
      <c r="AH120">
        <v>140</v>
      </c>
      <c r="AI120">
        <v>318</v>
      </c>
      <c r="AJ120">
        <v>61</v>
      </c>
      <c r="AK120">
        <v>481</v>
      </c>
      <c r="AL120" s="82">
        <v>2</v>
      </c>
      <c r="AM120">
        <f t="shared" si="1"/>
        <v>0.50331966555756358</v>
      </c>
    </row>
    <row r="121" spans="1:39" x14ac:dyDescent="0.35">
      <c r="A121" s="29">
        <v>43921</v>
      </c>
      <c r="B121">
        <v>108.87454677189233</v>
      </c>
      <c r="C121">
        <v>108.87442004616334</v>
      </c>
      <c r="D121">
        <v>108.767350076038</v>
      </c>
      <c r="E121">
        <v>112.16404338985433</v>
      </c>
      <c r="F121">
        <v>103.97904673645566</v>
      </c>
      <c r="G121">
        <v>104.05060340625901</v>
      </c>
      <c r="H121">
        <v>107.53038158720562</v>
      </c>
      <c r="I121">
        <v>107.27329850352901</v>
      </c>
      <c r="J121">
        <v>112.824356403907</v>
      </c>
      <c r="K121">
        <v>112.87121524781433</v>
      </c>
      <c r="L121">
        <v>652180</v>
      </c>
      <c r="M121">
        <v>652180</v>
      </c>
      <c r="N121">
        <v>-0.55373587994619999</v>
      </c>
      <c r="O121">
        <v>-0.94178959770902904</v>
      </c>
      <c r="P121">
        <v>1028944.3576177601</v>
      </c>
      <c r="Q121">
        <v>1028944.35761776</v>
      </c>
      <c r="R121">
        <v>4.1026955283414636E-2</v>
      </c>
      <c r="S121">
        <v>4.1026955283414601E-2</v>
      </c>
      <c r="T121">
        <v>504.30444795511931</v>
      </c>
      <c r="U121">
        <v>504.30444795511897</v>
      </c>
      <c r="V121">
        <v>79.231538461538477</v>
      </c>
      <c r="W121">
        <v>79.231538461538506</v>
      </c>
      <c r="X121">
        <v>0.49130054852532884</v>
      </c>
      <c r="Y121">
        <v>0.23434675637272401</v>
      </c>
      <c r="Z121">
        <v>0.23434675637272401</v>
      </c>
      <c r="AA121">
        <v>0.81036439784284908</v>
      </c>
      <c r="AB121">
        <v>0.81035288021968699</v>
      </c>
      <c r="AC121">
        <v>0.84278422665320318</v>
      </c>
      <c r="AD121">
        <v>136.35213855389699</v>
      </c>
      <c r="AE121">
        <v>136.35213855389699</v>
      </c>
      <c r="AF121">
        <v>2.675356959461817</v>
      </c>
      <c r="AG121">
        <v>2.675356959461817</v>
      </c>
      <c r="AH121">
        <v>138.66666666666669</v>
      </c>
      <c r="AI121">
        <v>308.33333333333331</v>
      </c>
      <c r="AJ121">
        <v>63.666666666666664</v>
      </c>
      <c r="AK121">
        <v>489.33333333333331</v>
      </c>
      <c r="AL121" s="82">
        <v>2</v>
      </c>
      <c r="AM121">
        <f t="shared" si="1"/>
        <v>0.67535695946181695</v>
      </c>
    </row>
    <row r="122" spans="1:39" x14ac:dyDescent="0.35">
      <c r="A122" s="29">
        <v>44012</v>
      </c>
      <c r="B122">
        <v>108.33472927075034</v>
      </c>
      <c r="C122">
        <v>108.33463514757733</v>
      </c>
      <c r="D122">
        <v>108.442866798586</v>
      </c>
      <c r="E122">
        <v>112.33882600351899</v>
      </c>
      <c r="F122">
        <v>103.85903654470833</v>
      </c>
      <c r="G122">
        <v>104.34059364040434</v>
      </c>
      <c r="H122">
        <v>107.96242263607589</v>
      </c>
      <c r="I122">
        <v>107.74332688255866</v>
      </c>
      <c r="J122">
        <v>102.51054197357901</v>
      </c>
      <c r="K122">
        <v>102.46569216562899</v>
      </c>
      <c r="L122">
        <v>522356</v>
      </c>
      <c r="M122">
        <v>522356</v>
      </c>
      <c r="N122">
        <v>-4.2400300012122099</v>
      </c>
      <c r="O122">
        <v>-1.5753313172166601</v>
      </c>
      <c r="P122">
        <v>845934.54488226702</v>
      </c>
      <c r="Q122">
        <v>845934.54488226702</v>
      </c>
      <c r="R122">
        <v>4.0847424386270231E-2</v>
      </c>
      <c r="S122">
        <v>4.0847424386270197E-2</v>
      </c>
      <c r="T122">
        <v>490.22620073456068</v>
      </c>
      <c r="U122">
        <v>490.22620073456102</v>
      </c>
      <c r="V122">
        <v>77.416984615384578</v>
      </c>
      <c r="W122">
        <v>77.416984615384607</v>
      </c>
      <c r="X122">
        <v>6.4903233407516109E-2</v>
      </c>
      <c r="Y122">
        <v>-0.53443524595899705</v>
      </c>
      <c r="Z122">
        <v>-0.53443524595899705</v>
      </c>
      <c r="AA122">
        <v>0.79942922481137657</v>
      </c>
      <c r="AB122">
        <v>0.79949973931455798</v>
      </c>
      <c r="AC122">
        <v>0.84812666016863225</v>
      </c>
      <c r="AD122">
        <v>135.962501391324</v>
      </c>
      <c r="AE122">
        <v>135.962501391324</v>
      </c>
      <c r="AF122">
        <v>3.0786650622291032</v>
      </c>
      <c r="AG122">
        <v>3.0786650622291032</v>
      </c>
      <c r="AH122">
        <v>139</v>
      </c>
      <c r="AI122">
        <v>307</v>
      </c>
      <c r="AJ122">
        <v>64</v>
      </c>
      <c r="AK122">
        <v>490</v>
      </c>
      <c r="AL122" s="82">
        <v>2</v>
      </c>
      <c r="AM122">
        <f t="shared" si="1"/>
        <v>1.0786650622291032</v>
      </c>
    </row>
    <row r="123" spans="1:39" x14ac:dyDescent="0.35">
      <c r="A123" s="29">
        <v>44104</v>
      </c>
      <c r="B123">
        <v>108.84020666741833</v>
      </c>
      <c r="C123">
        <v>108.84014548346033</v>
      </c>
      <c r="D123">
        <v>108.830475200649</v>
      </c>
      <c r="E123">
        <v>112.47956167427435</v>
      </c>
      <c r="F123">
        <v>104.60932502111332</v>
      </c>
      <c r="G123">
        <v>103.96234955772566</v>
      </c>
      <c r="H123">
        <v>107.50018940003288</v>
      </c>
      <c r="I123">
        <v>107.6366994518</v>
      </c>
      <c r="J123">
        <v>105.09280577380567</v>
      </c>
      <c r="K123">
        <v>105.117540309175</v>
      </c>
      <c r="L123">
        <v>610972</v>
      </c>
      <c r="M123">
        <v>610972</v>
      </c>
      <c r="N123">
        <v>-2.0189732281137802</v>
      </c>
      <c r="O123">
        <v>-0.169112715062189</v>
      </c>
      <c r="P123">
        <v>912370.987757002</v>
      </c>
      <c r="Q123">
        <v>912370.987757002</v>
      </c>
      <c r="R123">
        <v>4.9594934208546798E-2</v>
      </c>
      <c r="S123">
        <v>4.9594934208546798E-2</v>
      </c>
      <c r="T123">
        <v>506.78791581601837</v>
      </c>
      <c r="U123">
        <v>506.78791581601803</v>
      </c>
      <c r="V123">
        <v>77.450487878787897</v>
      </c>
      <c r="W123">
        <v>77.453536363636402</v>
      </c>
      <c r="X123">
        <v>5.2329946289477972E-2</v>
      </c>
      <c r="Y123">
        <v>-0.75116520563677702</v>
      </c>
      <c r="Z123">
        <v>-0.75116520563677702</v>
      </c>
      <c r="AA123">
        <v>0.79831566710352464</v>
      </c>
      <c r="AB123">
        <v>0.79834560906724505</v>
      </c>
      <c r="AC123">
        <v>0.83443478273239491</v>
      </c>
      <c r="AD123">
        <v>136.10441316028201</v>
      </c>
      <c r="AE123">
        <v>136.10441316028201</v>
      </c>
      <c r="AF123">
        <v>3.1319434989788966</v>
      </c>
      <c r="AG123">
        <v>3.1319434989788966</v>
      </c>
      <c r="AH123">
        <v>139</v>
      </c>
      <c r="AI123">
        <v>307</v>
      </c>
      <c r="AJ123">
        <v>64</v>
      </c>
      <c r="AK123">
        <v>490</v>
      </c>
      <c r="AL123" s="82">
        <v>2</v>
      </c>
      <c r="AM123">
        <f t="shared" si="1"/>
        <v>1.1319434989788966</v>
      </c>
    </row>
    <row r="124" spans="1:39" x14ac:dyDescent="0.35">
      <c r="A124" s="29">
        <v>44196</v>
      </c>
      <c r="B124">
        <v>108.885076963976</v>
      </c>
      <c r="C124">
        <v>108.88497746521067</v>
      </c>
      <c r="D124">
        <v>108.886475749985</v>
      </c>
      <c r="E124">
        <v>113.00515693635732</v>
      </c>
      <c r="F124">
        <v>104.84833996295833</v>
      </c>
      <c r="G124">
        <v>103.20353645069467</v>
      </c>
      <c r="H124">
        <v>106.99903630434363</v>
      </c>
      <c r="I124">
        <v>107.31681337875601</v>
      </c>
      <c r="J124">
        <v>102.07295707252301</v>
      </c>
      <c r="K124">
        <v>102.039539986235</v>
      </c>
      <c r="L124">
        <v>619330</v>
      </c>
      <c r="M124">
        <v>619330</v>
      </c>
      <c r="N124">
        <v>-1.71937788014653</v>
      </c>
      <c r="O124">
        <v>0.17520395859983301</v>
      </c>
      <c r="P124">
        <v>973826.02981453598</v>
      </c>
      <c r="Q124">
        <v>973826.02981453598</v>
      </c>
      <c r="R124">
        <v>5.2592199118012356E-2</v>
      </c>
      <c r="S124">
        <v>5.2592199118012398E-2</v>
      </c>
      <c r="T124">
        <v>521.84468433111397</v>
      </c>
      <c r="U124">
        <v>521.84468433111397</v>
      </c>
      <c r="V124">
        <v>77.959993939393939</v>
      </c>
      <c r="W124">
        <v>77.966816666666702</v>
      </c>
      <c r="X124">
        <v>4.4807314900789152E-2</v>
      </c>
      <c r="Y124">
        <v>-0.98807905001880003</v>
      </c>
      <c r="Z124">
        <v>-0.98807905001880003</v>
      </c>
      <c r="AA124">
        <v>0.80778746622391695</v>
      </c>
      <c r="AB124">
        <v>0.807719556848424</v>
      </c>
      <c r="AC124">
        <v>0.83997055663087783</v>
      </c>
      <c r="AD124">
        <v>136.36766288832001</v>
      </c>
      <c r="AE124">
        <v>136.36766288832001</v>
      </c>
      <c r="AF124">
        <v>3.4145577808828835</v>
      </c>
      <c r="AG124">
        <v>3.4145577808828835</v>
      </c>
      <c r="AH124">
        <v>139</v>
      </c>
      <c r="AI124">
        <v>307</v>
      </c>
      <c r="AJ124">
        <v>64</v>
      </c>
      <c r="AK124">
        <v>490</v>
      </c>
      <c r="AL124" s="82">
        <v>2</v>
      </c>
      <c r="AM124">
        <f t="shared" si="1"/>
        <v>1.4145577808828835</v>
      </c>
    </row>
    <row r="125" spans="1:39" x14ac:dyDescent="0.35">
      <c r="A125" s="29">
        <v>44286</v>
      </c>
      <c r="B125">
        <v>109.62172416416466</v>
      </c>
      <c r="C125">
        <v>109.621629636004</v>
      </c>
      <c r="D125">
        <v>109.498341167383</v>
      </c>
      <c r="E125">
        <v>113.98604921653468</v>
      </c>
      <c r="F125">
        <v>104.77256289359234</v>
      </c>
      <c r="G125">
        <v>103.16417897301399</v>
      </c>
      <c r="H125">
        <v>107.67965378971455</v>
      </c>
      <c r="I125">
        <v>107.47615161472265</v>
      </c>
      <c r="J125">
        <v>106.27195844395133</v>
      </c>
      <c r="K125">
        <v>106.32704434693301</v>
      </c>
      <c r="L125">
        <v>612665</v>
      </c>
      <c r="M125">
        <v>612665</v>
      </c>
      <c r="N125">
        <v>-1.8989207256410801</v>
      </c>
      <c r="O125">
        <v>0.53571733448126402</v>
      </c>
      <c r="P125">
        <v>952555.24477064505</v>
      </c>
      <c r="Q125">
        <v>952555.24477064505</v>
      </c>
      <c r="R125">
        <v>4.9069488659072305E-2</v>
      </c>
      <c r="S125">
        <v>4.9069488659072298E-2</v>
      </c>
      <c r="T125">
        <v>525.88677666474996</v>
      </c>
      <c r="U125">
        <v>525.88677666474996</v>
      </c>
      <c r="V125">
        <v>80.475570312500039</v>
      </c>
      <c r="W125">
        <v>80.482731250000001</v>
      </c>
      <c r="X125">
        <v>4.4583477558962269E-2</v>
      </c>
      <c r="Y125">
        <v>-1.1920709185193998</v>
      </c>
      <c r="Z125">
        <v>-1.1920709185194001</v>
      </c>
      <c r="AA125">
        <v>0.80252061125680951</v>
      </c>
      <c r="AB125">
        <v>0.80260600542279303</v>
      </c>
      <c r="AC125">
        <v>0.82501034821300312</v>
      </c>
      <c r="AD125">
        <v>137.79295586993601</v>
      </c>
      <c r="AE125">
        <v>137.79295586993601</v>
      </c>
      <c r="AF125">
        <v>2.9821807365305868</v>
      </c>
      <c r="AG125">
        <v>2.9821807365305868</v>
      </c>
      <c r="AH125">
        <v>158.66666666666666</v>
      </c>
      <c r="AI125">
        <v>348.33333333333331</v>
      </c>
      <c r="AJ125">
        <v>59.666666666666664</v>
      </c>
      <c r="AK125">
        <v>433.33333333333331</v>
      </c>
      <c r="AL125" s="82">
        <v>2</v>
      </c>
      <c r="AM125">
        <f t="shared" si="1"/>
        <v>0.9821807365305868</v>
      </c>
    </row>
    <row r="126" spans="1:39" x14ac:dyDescent="0.35">
      <c r="A126" s="29">
        <v>44377</v>
      </c>
      <c r="B126">
        <v>110.44568353913733</v>
      </c>
      <c r="C126">
        <v>110.44558664538901</v>
      </c>
      <c r="D126">
        <v>110.61786579135401</v>
      </c>
      <c r="E126">
        <v>114.39296034535967</v>
      </c>
      <c r="F126">
        <v>105.87932700360834</v>
      </c>
      <c r="G126">
        <v>103.52957836025166</v>
      </c>
      <c r="H126">
        <v>108.01184342578256</v>
      </c>
      <c r="I126">
        <v>107.76595557520733</v>
      </c>
      <c r="J126">
        <v>111.43654923775334</v>
      </c>
      <c r="K126">
        <v>111.413051807955</v>
      </c>
      <c r="L126">
        <v>655443</v>
      </c>
      <c r="M126">
        <v>655443</v>
      </c>
      <c r="N126">
        <v>3.9010414443333599E-2</v>
      </c>
      <c r="O126">
        <v>1.1160078861563101</v>
      </c>
      <c r="P126">
        <v>1006521.0502639799</v>
      </c>
      <c r="Q126">
        <v>1006521.0502639801</v>
      </c>
      <c r="R126">
        <v>4.6692031402780505E-2</v>
      </c>
      <c r="S126">
        <v>4.6692031402780498E-2</v>
      </c>
      <c r="T126">
        <v>531.5174696682476</v>
      </c>
      <c r="U126">
        <v>531.51746966824805</v>
      </c>
      <c r="V126">
        <v>81.7804</v>
      </c>
      <c r="W126">
        <v>81.786427692307697</v>
      </c>
      <c r="X126">
        <v>5.0606924728148969E-2</v>
      </c>
      <c r="Y126">
        <v>-1.34708187433878</v>
      </c>
      <c r="Z126">
        <v>-1.34708187433878</v>
      </c>
      <c r="AA126">
        <v>0.814089043773909</v>
      </c>
      <c r="AB126">
        <v>0.814089043773909</v>
      </c>
      <c r="AC126">
        <v>0.82910866095129643</v>
      </c>
      <c r="AD126">
        <v>138.991469252901</v>
      </c>
      <c r="AE126">
        <v>138.991469252901</v>
      </c>
      <c r="AF126">
        <v>2.7653976909254534</v>
      </c>
      <c r="AG126">
        <v>2.7653976909254534</v>
      </c>
      <c r="AH126">
        <v>159</v>
      </c>
      <c r="AI126">
        <v>347</v>
      </c>
      <c r="AJ126">
        <v>60</v>
      </c>
      <c r="AK126">
        <v>434</v>
      </c>
      <c r="AL126" s="82">
        <v>2</v>
      </c>
      <c r="AM126">
        <f t="shared" si="1"/>
        <v>0.7653976909254534</v>
      </c>
    </row>
    <row r="127" spans="1:39" x14ac:dyDescent="0.35">
      <c r="A127" s="29">
        <v>44469</v>
      </c>
      <c r="B127">
        <v>111.89016102234767</v>
      </c>
      <c r="C127">
        <v>111.89007498351434</v>
      </c>
      <c r="D127">
        <v>111.825054138231</v>
      </c>
      <c r="E127">
        <v>115.19159055345966</v>
      </c>
      <c r="F127">
        <v>107.72571692129668</v>
      </c>
      <c r="G127">
        <v>104.09638904206565</v>
      </c>
      <c r="H127">
        <v>108.29735067992731</v>
      </c>
      <c r="I127">
        <v>108.42060462391468</v>
      </c>
      <c r="J127">
        <v>115.52710734431633</v>
      </c>
      <c r="K127">
        <v>115.53218673573035</v>
      </c>
      <c r="L127">
        <v>666498</v>
      </c>
      <c r="M127">
        <v>666498</v>
      </c>
      <c r="N127">
        <v>0.93214669467865197</v>
      </c>
      <c r="O127">
        <v>0.237307383145445</v>
      </c>
      <c r="P127">
        <v>1033812.4792508</v>
      </c>
      <c r="Q127">
        <v>1033812.4792508</v>
      </c>
      <c r="R127">
        <v>4.3738526055924168E-2</v>
      </c>
      <c r="S127">
        <v>4.3738526055924203E-2</v>
      </c>
      <c r="T127">
        <v>535.13556093833233</v>
      </c>
      <c r="U127">
        <v>535.13556093833199</v>
      </c>
      <c r="V127">
        <v>81.766095454545464</v>
      </c>
      <c r="W127">
        <v>81.769348484848507</v>
      </c>
      <c r="X127">
        <v>5.632280511408469E-2</v>
      </c>
      <c r="Y127">
        <v>-1.4409684053832899</v>
      </c>
      <c r="Z127">
        <v>-1.4409684053832901</v>
      </c>
      <c r="AA127">
        <v>0.83581527254149313</v>
      </c>
      <c r="AB127">
        <v>0.83577480203352394</v>
      </c>
      <c r="AC127">
        <v>0.85017293311851716</v>
      </c>
      <c r="AD127">
        <v>140.16665600788599</v>
      </c>
      <c r="AE127">
        <v>140.16665600788599</v>
      </c>
      <c r="AF127">
        <v>3.4330399377282799</v>
      </c>
      <c r="AG127">
        <v>3.4330399377282799</v>
      </c>
      <c r="AH127">
        <v>159</v>
      </c>
      <c r="AI127">
        <v>347</v>
      </c>
      <c r="AJ127">
        <v>60</v>
      </c>
      <c r="AK127">
        <v>434</v>
      </c>
      <c r="AL127" s="82">
        <v>2</v>
      </c>
      <c r="AM127">
        <f t="shared" si="1"/>
        <v>1.4330399377282799</v>
      </c>
    </row>
    <row r="128" spans="1:39" x14ac:dyDescent="0.35">
      <c r="A128" s="29">
        <v>44561</v>
      </c>
      <c r="B128">
        <v>114.226240171025</v>
      </c>
      <c r="C128">
        <v>114.226144270522</v>
      </c>
      <c r="D128">
        <v>114.23369672895301</v>
      </c>
      <c r="E128">
        <v>116.70298016861034</v>
      </c>
      <c r="F128">
        <v>109.67511582565267</v>
      </c>
      <c r="G128">
        <v>105.93460995582666</v>
      </c>
      <c r="H128">
        <v>110.09240043874455</v>
      </c>
      <c r="I128">
        <v>110.412952361455</v>
      </c>
      <c r="J128">
        <v>126.85807001374233</v>
      </c>
      <c r="K128">
        <v>126.78731357321665</v>
      </c>
      <c r="L128">
        <v>675680</v>
      </c>
      <c r="M128">
        <v>675680</v>
      </c>
      <c r="N128">
        <v>1.35718375578186</v>
      </c>
      <c r="O128">
        <v>1.24518289316332</v>
      </c>
      <c r="P128">
        <v>1036779.9914151601</v>
      </c>
      <c r="Q128">
        <v>1036779.99141516</v>
      </c>
      <c r="R128">
        <v>4.1734239495796549E-2</v>
      </c>
      <c r="S128">
        <v>4.17342394957965E-2</v>
      </c>
      <c r="T128">
        <v>543.56950005244892</v>
      </c>
      <c r="U128">
        <v>543.56950005244903</v>
      </c>
      <c r="V128">
        <v>81.60241666666667</v>
      </c>
      <c r="W128">
        <v>81.601331818181805</v>
      </c>
      <c r="X128">
        <v>0.20218077070592397</v>
      </c>
      <c r="Y128">
        <v>-1.503049327246555</v>
      </c>
      <c r="Z128">
        <v>-1.5030493272465599</v>
      </c>
      <c r="AA128">
        <v>0.88972454293969661</v>
      </c>
      <c r="AB128">
        <v>0.88967799254248703</v>
      </c>
      <c r="AC128">
        <v>0.87878505435205767</v>
      </c>
      <c r="AD128">
        <v>142.51281328002301</v>
      </c>
      <c r="AE128">
        <v>142.51281328002301</v>
      </c>
      <c r="AF128">
        <v>4.1496519075466436</v>
      </c>
      <c r="AG128">
        <v>4.1496519075466436</v>
      </c>
      <c r="AH128">
        <v>159</v>
      </c>
      <c r="AI128">
        <v>347</v>
      </c>
      <c r="AJ128">
        <v>60</v>
      </c>
      <c r="AK128">
        <v>434</v>
      </c>
      <c r="AL128" s="82">
        <v>2</v>
      </c>
      <c r="AM128">
        <f t="shared" si="1"/>
        <v>2.1496519075466436</v>
      </c>
    </row>
    <row r="129" spans="1:39" x14ac:dyDescent="0.35">
      <c r="A129" s="29">
        <v>44651</v>
      </c>
      <c r="B129">
        <v>116.52328773444333</v>
      </c>
      <c r="C129">
        <v>116.52318901049966</v>
      </c>
      <c r="D129">
        <v>116.393823524045</v>
      </c>
      <c r="E129">
        <v>118.20274125197899</v>
      </c>
      <c r="F129">
        <v>112.14539130647033</v>
      </c>
      <c r="G129">
        <v>108.46399299266068</v>
      </c>
      <c r="H129">
        <v>112.78317898963296</v>
      </c>
      <c r="I129">
        <v>112.620087702123</v>
      </c>
      <c r="J129">
        <v>131.85258223726666</v>
      </c>
      <c r="K129">
        <v>131.93635065106068</v>
      </c>
      <c r="L129">
        <v>682527</v>
      </c>
      <c r="M129">
        <v>682527</v>
      </c>
      <c r="N129">
        <v>1.2499227830737301</v>
      </c>
      <c r="O129">
        <v>0.95337235796884001</v>
      </c>
      <c r="P129">
        <v>1042268.1885832101</v>
      </c>
      <c r="Q129">
        <v>1042268.18858321</v>
      </c>
      <c r="R129">
        <v>3.7902493158819418E-2</v>
      </c>
      <c r="S129">
        <v>3.7902493158819398E-2</v>
      </c>
      <c r="T129">
        <v>553.75800367898262</v>
      </c>
      <c r="U129">
        <v>553.75800367898296</v>
      </c>
      <c r="V129">
        <v>82.319578125000007</v>
      </c>
      <c r="W129">
        <v>82.320465624997198</v>
      </c>
      <c r="X129">
        <v>0.6770409482333285</v>
      </c>
      <c r="Y129">
        <v>-1.1701783461083601</v>
      </c>
      <c r="Z129">
        <v>-1.1701783461083599</v>
      </c>
      <c r="AA129">
        <v>0.91704289667698158</v>
      </c>
      <c r="AB129">
        <v>0.91704684352781196</v>
      </c>
      <c r="AC129">
        <v>0.89191178290035245</v>
      </c>
      <c r="AD129">
        <v>145.595557463646</v>
      </c>
      <c r="AE129">
        <v>145.595557463646</v>
      </c>
      <c r="AF129">
        <v>5.4749403936328669</v>
      </c>
      <c r="AG129">
        <v>5.4749403936328669</v>
      </c>
      <c r="AH129">
        <v>165</v>
      </c>
      <c r="AI129">
        <v>331.33333333333331</v>
      </c>
      <c r="AJ129">
        <v>67</v>
      </c>
      <c r="AK129">
        <v>436.66666666666669</v>
      </c>
      <c r="AL129" s="82">
        <v>2</v>
      </c>
      <c r="AM129">
        <f t="shared" si="1"/>
        <v>3.4749403936328669</v>
      </c>
    </row>
    <row r="130" spans="1:39" x14ac:dyDescent="0.35">
      <c r="A130" s="29">
        <v>44742</v>
      </c>
      <c r="B130">
        <v>120.44895125142132</v>
      </c>
      <c r="C130">
        <v>120.44884791498667</v>
      </c>
      <c r="D130">
        <v>120.68050134177599</v>
      </c>
      <c r="E130">
        <v>119.97231497367666</v>
      </c>
      <c r="F130">
        <v>113.41737989713801</v>
      </c>
      <c r="G130">
        <v>112.13987933091767</v>
      </c>
      <c r="H130">
        <v>115.85110284879913</v>
      </c>
      <c r="I130">
        <v>115.54941884620833</v>
      </c>
      <c r="J130">
        <v>171.20961821358637</v>
      </c>
      <c r="K130">
        <v>171.26470922712701</v>
      </c>
      <c r="L130">
        <v>686335</v>
      </c>
      <c r="M130">
        <v>686335</v>
      </c>
      <c r="N130">
        <v>1.18311240254664</v>
      </c>
      <c r="O130">
        <v>1.5832667053493901</v>
      </c>
      <c r="P130">
        <v>1046824.01538558</v>
      </c>
      <c r="Q130">
        <v>1046824.01538558</v>
      </c>
      <c r="R130">
        <v>3.7837387703404508E-2</v>
      </c>
      <c r="S130">
        <v>3.7837387703404501E-2</v>
      </c>
      <c r="T130">
        <v>561.5987375721711</v>
      </c>
      <c r="U130">
        <v>561.59873757217099</v>
      </c>
      <c r="V130">
        <v>80.166440000000037</v>
      </c>
      <c r="W130">
        <v>80.190636866096895</v>
      </c>
      <c r="X130">
        <v>1.2252211246488829</v>
      </c>
      <c r="Y130">
        <v>-0.64988409823973003</v>
      </c>
      <c r="Z130">
        <v>-0.64988409823973003</v>
      </c>
      <c r="AA130">
        <v>0.97798349717312683</v>
      </c>
      <c r="AB130">
        <v>0.97799595064369504</v>
      </c>
      <c r="AC130">
        <v>0.93455798380674937</v>
      </c>
      <c r="AD130">
        <v>149.01660602045001</v>
      </c>
      <c r="AE130">
        <v>149.01660602045001</v>
      </c>
      <c r="AF130">
        <v>6.0753476320238926</v>
      </c>
      <c r="AG130">
        <v>6.0753476320238926</v>
      </c>
      <c r="AH130">
        <v>166</v>
      </c>
      <c r="AI130">
        <v>330</v>
      </c>
      <c r="AJ130">
        <v>67</v>
      </c>
      <c r="AK130">
        <v>437</v>
      </c>
      <c r="AL130" s="82">
        <v>2</v>
      </c>
      <c r="AM130">
        <f t="shared" si="1"/>
        <v>4.0753476320238926</v>
      </c>
    </row>
    <row r="131" spans="1:39" x14ac:dyDescent="0.35">
      <c r="A131" s="29">
        <v>44834</v>
      </c>
      <c r="B131">
        <v>123.13187797442566</v>
      </c>
      <c r="C131">
        <v>123.13178010414633</v>
      </c>
      <c r="D131">
        <v>123.00482789268899</v>
      </c>
      <c r="E131">
        <v>121.96955216362967</v>
      </c>
      <c r="F131">
        <v>114.95687108321233</v>
      </c>
      <c r="G131">
        <v>118.03256895157368</v>
      </c>
      <c r="H131">
        <v>120.23288793503906</v>
      </c>
      <c r="I131">
        <v>120.36449288317634</v>
      </c>
      <c r="J131">
        <v>177.94518722871234</v>
      </c>
      <c r="K131">
        <v>177.87837915544597</v>
      </c>
      <c r="L131">
        <v>687029</v>
      </c>
      <c r="M131">
        <v>687029</v>
      </c>
      <c r="N131">
        <v>0.85119665278937295</v>
      </c>
      <c r="O131">
        <v>1.6762337248658501</v>
      </c>
      <c r="P131">
        <v>1046271.97311091</v>
      </c>
      <c r="Q131">
        <v>1046271.97311091</v>
      </c>
      <c r="R131">
        <v>3.7286752215901983E-2</v>
      </c>
      <c r="S131">
        <v>3.7286752215901997E-2</v>
      </c>
      <c r="T131">
        <v>571.14206261328434</v>
      </c>
      <c r="U131">
        <v>571.142062613284</v>
      </c>
      <c r="V131">
        <v>78.154103030303006</v>
      </c>
      <c r="W131">
        <v>78.205745454544996</v>
      </c>
      <c r="X131">
        <v>2.1973500081463495</v>
      </c>
      <c r="Y131">
        <v>9.3339420988610033E-2</v>
      </c>
      <c r="Z131">
        <v>9.3339420988610006E-2</v>
      </c>
      <c r="AA131">
        <v>1.0191250785446886</v>
      </c>
      <c r="AB131">
        <v>1.0191295882470099</v>
      </c>
      <c r="AC131">
        <v>0.96856486614230419</v>
      </c>
      <c r="AD131">
        <v>151.74011391846901</v>
      </c>
      <c r="AE131">
        <v>151.74011391846901</v>
      </c>
      <c r="AF131">
        <v>8.3216708320752559</v>
      </c>
      <c r="AG131">
        <v>8.3216708320752559</v>
      </c>
      <c r="AH131">
        <v>166</v>
      </c>
      <c r="AI131">
        <v>330</v>
      </c>
      <c r="AJ131">
        <v>67</v>
      </c>
      <c r="AK131">
        <v>437</v>
      </c>
      <c r="AL131" s="82">
        <v>2</v>
      </c>
      <c r="AM131">
        <f t="shared" ref="AM131:AM143" si="2">+AF131-AL131</f>
        <v>6.3216708320752559</v>
      </c>
    </row>
    <row r="132" spans="1:39" x14ac:dyDescent="0.35">
      <c r="A132" s="29">
        <v>44926</v>
      </c>
      <c r="B132">
        <v>126.54440818486866</v>
      </c>
      <c r="C132">
        <v>126.54430159830167</v>
      </c>
      <c r="D132">
        <v>126.540489869678</v>
      </c>
      <c r="E132">
        <v>124.23922071814066</v>
      </c>
      <c r="F132">
        <v>116.634947622718</v>
      </c>
      <c r="G132">
        <v>123.39301908830366</v>
      </c>
      <c r="H132">
        <v>124.30798522856661</v>
      </c>
      <c r="I132">
        <v>124.666980657946</v>
      </c>
      <c r="J132">
        <v>197.72478342441434</v>
      </c>
      <c r="K132">
        <v>197.57542089711399</v>
      </c>
      <c r="L132">
        <v>688817</v>
      </c>
      <c r="M132">
        <v>688817</v>
      </c>
      <c r="N132">
        <v>0.68245656490232898</v>
      </c>
      <c r="O132">
        <v>0.52034033829732995</v>
      </c>
      <c r="P132">
        <v>1050738.4951144001</v>
      </c>
      <c r="Q132">
        <v>1050738.4951144001</v>
      </c>
      <c r="R132">
        <v>3.9158907679146433E-2</v>
      </c>
      <c r="S132">
        <v>3.9158907679146399E-2</v>
      </c>
      <c r="T132">
        <v>583.4578157505897</v>
      </c>
      <c r="U132">
        <v>583.45781575059004</v>
      </c>
      <c r="V132">
        <v>78.079235384615373</v>
      </c>
      <c r="W132">
        <v>78.079235384615401</v>
      </c>
      <c r="X132">
        <v>3.4175114793145465</v>
      </c>
      <c r="Y132">
        <v>1.36952085906708</v>
      </c>
      <c r="Z132">
        <v>1.36952085906708</v>
      </c>
      <c r="AA132">
        <v>1.0076086063713432</v>
      </c>
      <c r="AB132">
        <v>1.0075868270203401</v>
      </c>
      <c r="AC132">
        <v>0.98644292991832894</v>
      </c>
      <c r="AD132">
        <v>154.66826573175601</v>
      </c>
      <c r="AE132">
        <v>154.66826573175601</v>
      </c>
      <c r="AF132">
        <v>7.2128482156614195</v>
      </c>
      <c r="AG132">
        <v>7.2128482156614195</v>
      </c>
      <c r="AH132">
        <v>166</v>
      </c>
      <c r="AI132">
        <v>330</v>
      </c>
      <c r="AJ132">
        <v>67</v>
      </c>
      <c r="AK132">
        <v>437</v>
      </c>
      <c r="AL132" s="82">
        <v>2</v>
      </c>
      <c r="AM132">
        <f t="shared" si="2"/>
        <v>5.2128482156614195</v>
      </c>
    </row>
    <row r="133" spans="1:39" x14ac:dyDescent="0.35">
      <c r="A133" s="29">
        <v>45016</v>
      </c>
      <c r="B133">
        <v>128.41303910352266</v>
      </c>
      <c r="C133">
        <v>128.412930245811</v>
      </c>
      <c r="D133">
        <v>128.331620513014</v>
      </c>
      <c r="E133">
        <v>125.92575786637433</v>
      </c>
      <c r="F133">
        <v>118.543731828315</v>
      </c>
      <c r="G133">
        <v>127.98952885350599</v>
      </c>
      <c r="H133">
        <v>128.75499073530534</v>
      </c>
      <c r="I133">
        <v>128.60738963666734</v>
      </c>
      <c r="J133">
        <v>192.64226930462132</v>
      </c>
      <c r="K133">
        <v>192.65568080604498</v>
      </c>
      <c r="L133">
        <v>689206</v>
      </c>
      <c r="M133">
        <v>689206</v>
      </c>
      <c r="N133">
        <v>0.229299372116434</v>
      </c>
      <c r="O133">
        <v>-0.33242865074602901</v>
      </c>
      <c r="P133">
        <v>1057548.46068673</v>
      </c>
      <c r="Q133">
        <v>1057548.46068673</v>
      </c>
      <c r="R133">
        <v>3.9999897078455998E-2</v>
      </c>
      <c r="S133">
        <v>3.9999897078455998E-2</v>
      </c>
      <c r="T133">
        <v>593.67733951293167</v>
      </c>
      <c r="U133">
        <v>593.67733951293201</v>
      </c>
      <c r="V133">
        <v>78.144530769230784</v>
      </c>
      <c r="W133">
        <v>78.144530769230798</v>
      </c>
      <c r="X133">
        <v>4.0490439075041742</v>
      </c>
      <c r="Y133">
        <v>2.4864327195136502</v>
      </c>
      <c r="Z133">
        <v>2.4864327195136502</v>
      </c>
      <c r="AA133">
        <v>1.0189055470944002</v>
      </c>
      <c r="AB133">
        <v>1.018927972462</v>
      </c>
      <c r="AC133">
        <v>1.009609180259784</v>
      </c>
      <c r="AD133">
        <v>156.93672719732001</v>
      </c>
      <c r="AE133">
        <v>156.93672719732001</v>
      </c>
      <c r="AF133">
        <v>5.4496808271529931</v>
      </c>
      <c r="AG133">
        <v>5.4496808271529931</v>
      </c>
      <c r="AH133">
        <v>160.33333333333331</v>
      </c>
      <c r="AI133">
        <v>294.66666666666669</v>
      </c>
      <c r="AJ133">
        <v>80</v>
      </c>
      <c r="AK133">
        <v>465</v>
      </c>
      <c r="AL133" s="82">
        <v>2</v>
      </c>
      <c r="AM133">
        <f t="shared" si="2"/>
        <v>3.4496808271529931</v>
      </c>
    </row>
    <row r="134" spans="1:39" x14ac:dyDescent="0.35">
      <c r="A134" s="29">
        <v>45107</v>
      </c>
      <c r="B134">
        <v>130.50643278494934</v>
      </c>
      <c r="C134">
        <v>130.50632439227164</v>
      </c>
      <c r="D134">
        <v>130.749574897206</v>
      </c>
      <c r="E134">
        <v>128.47508568515701</v>
      </c>
      <c r="F134">
        <v>120.78757757303799</v>
      </c>
      <c r="G134">
        <v>132.52751967472966</v>
      </c>
      <c r="H134">
        <v>133.82060005523974</v>
      </c>
      <c r="I134">
        <v>133.44707635805202</v>
      </c>
      <c r="J134">
        <v>183.65930007091833</v>
      </c>
      <c r="K134">
        <v>184.02080817158966</v>
      </c>
      <c r="L134">
        <v>689491</v>
      </c>
      <c r="M134">
        <v>689491</v>
      </c>
      <c r="N134">
        <v>0.29183880868291401</v>
      </c>
      <c r="O134">
        <v>-0.17797318837057399</v>
      </c>
      <c r="P134">
        <v>1055036.57880294</v>
      </c>
      <c r="Q134">
        <v>1055036.57880294</v>
      </c>
      <c r="R134">
        <v>4.225939295750962E-2</v>
      </c>
      <c r="S134">
        <v>4.2259392957509599E-2</v>
      </c>
      <c r="T134">
        <v>607.45054732932329</v>
      </c>
      <c r="U134">
        <v>607.45054732932294</v>
      </c>
      <c r="V134">
        <v>80.435667692307661</v>
      </c>
      <c r="W134">
        <v>80.435667692307703</v>
      </c>
      <c r="X134">
        <v>4.6561641128818216</v>
      </c>
      <c r="Y134">
        <v>3.1702880850397506</v>
      </c>
      <c r="Z134">
        <v>3.1702880850397501</v>
      </c>
      <c r="AA134">
        <v>1.000816805335303</v>
      </c>
      <c r="AB134">
        <v>1.0008168053352999</v>
      </c>
      <c r="AC134">
        <v>1.0033043549807392</v>
      </c>
      <c r="AD134">
        <v>158.37951875728999</v>
      </c>
      <c r="AE134">
        <v>158.37951875728999</v>
      </c>
      <c r="AF134">
        <v>4.9659010810981465</v>
      </c>
      <c r="AG134">
        <v>4.9659010810981465</v>
      </c>
      <c r="AH134">
        <v>161</v>
      </c>
      <c r="AI134">
        <v>293</v>
      </c>
      <c r="AJ134">
        <v>80</v>
      </c>
      <c r="AK134">
        <v>466</v>
      </c>
      <c r="AL134" s="82">
        <v>2</v>
      </c>
      <c r="AM134">
        <f t="shared" si="2"/>
        <v>2.9659010810981465</v>
      </c>
    </row>
    <row r="135" spans="1:39" x14ac:dyDescent="0.35">
      <c r="A135" s="29">
        <v>45199</v>
      </c>
      <c r="B135">
        <v>131.40909339020666</v>
      </c>
      <c r="C135">
        <v>131.40898548349898</v>
      </c>
      <c r="D135">
        <v>131.237550087682</v>
      </c>
      <c r="E135">
        <v>130.50744996352367</v>
      </c>
      <c r="F135">
        <v>121.02850174497233</v>
      </c>
      <c r="G135">
        <v>133.94549256344067</v>
      </c>
      <c r="H135">
        <v>135.31418721289461</v>
      </c>
      <c r="I135">
        <v>135.45306402774801</v>
      </c>
      <c r="J135">
        <v>172.22191183922098</v>
      </c>
      <c r="K135">
        <v>171.94975224698337</v>
      </c>
      <c r="L135">
        <v>687839</v>
      </c>
      <c r="M135">
        <v>687839</v>
      </c>
      <c r="N135">
        <v>5.7638462520479397E-2</v>
      </c>
      <c r="O135">
        <v>-0.29318426198509601</v>
      </c>
      <c r="P135">
        <v>1049448.4363411299</v>
      </c>
      <c r="Q135">
        <v>1049448.4363411299</v>
      </c>
      <c r="R135">
        <v>4.1046919085926135E-2</v>
      </c>
      <c r="S135">
        <v>4.1046919085926101E-2</v>
      </c>
      <c r="T135">
        <v>615.79900574392559</v>
      </c>
      <c r="U135">
        <v>615.79900574392605</v>
      </c>
      <c r="V135">
        <v>82.183743076923065</v>
      </c>
      <c r="W135">
        <v>82.183743076923093</v>
      </c>
      <c r="X135">
        <v>5.3521817426787672</v>
      </c>
      <c r="Y135">
        <v>3.9723033917262196</v>
      </c>
      <c r="Z135">
        <v>3.97230339172622</v>
      </c>
      <c r="AA135">
        <v>0.98603497028103182</v>
      </c>
      <c r="AB135">
        <v>0.98602621638057697</v>
      </c>
      <c r="AC135">
        <v>0.9915020647227587</v>
      </c>
      <c r="AD135">
        <v>160.29233031787101</v>
      </c>
      <c r="AE135">
        <v>160.29233031787101</v>
      </c>
      <c r="AF135">
        <v>4.3007323969777032</v>
      </c>
      <c r="AG135">
        <v>4.3007323969777032</v>
      </c>
      <c r="AH135">
        <v>161</v>
      </c>
      <c r="AI135">
        <v>293</v>
      </c>
      <c r="AJ135">
        <v>80</v>
      </c>
      <c r="AK135">
        <v>466</v>
      </c>
      <c r="AL135" s="82">
        <v>2</v>
      </c>
      <c r="AM135">
        <f t="shared" si="2"/>
        <v>2.3007323969777032</v>
      </c>
    </row>
    <row r="136" spans="1:39" x14ac:dyDescent="0.35">
      <c r="A136" s="29">
        <v>45291</v>
      </c>
      <c r="B136">
        <v>131.89417352940234</v>
      </c>
      <c r="C136">
        <v>131.89406274308567</v>
      </c>
      <c r="D136">
        <v>131.865840235045</v>
      </c>
      <c r="E136">
        <v>132.22544667351403</v>
      </c>
      <c r="F136">
        <v>120.86327822168199</v>
      </c>
      <c r="G136">
        <v>134.63537879318199</v>
      </c>
      <c r="H136">
        <v>136.32307817365751</v>
      </c>
      <c r="I136">
        <v>136.72632584781965</v>
      </c>
      <c r="J136">
        <v>164.76988630137134</v>
      </c>
      <c r="K136">
        <v>164.65926949381233</v>
      </c>
      <c r="L136">
        <v>685628</v>
      </c>
      <c r="M136">
        <v>685628</v>
      </c>
      <c r="N136">
        <v>-4.1490971855109797E-2</v>
      </c>
      <c r="O136">
        <v>-1.11382408252509</v>
      </c>
      <c r="P136">
        <v>1056462.5491929902</v>
      </c>
      <c r="Q136">
        <v>1056462.5491929899</v>
      </c>
      <c r="R136">
        <v>3.8563577286524944E-2</v>
      </c>
      <c r="S136">
        <v>3.8563577286524903E-2</v>
      </c>
      <c r="T136">
        <v>619.54677295102533</v>
      </c>
      <c r="U136">
        <v>619.54677295102499</v>
      </c>
      <c r="V136">
        <v>81.170489230769249</v>
      </c>
      <c r="W136">
        <v>81.170489230769206</v>
      </c>
      <c r="X136">
        <v>5.2135114284374229</v>
      </c>
      <c r="Y136">
        <v>4.1423083631530204</v>
      </c>
      <c r="Z136">
        <v>4.1423083631530204</v>
      </c>
      <c r="AA136">
        <v>0.99413068767971202</v>
      </c>
      <c r="AB136">
        <v>0.99411759541347999</v>
      </c>
      <c r="AC136">
        <v>0.99570331936825163</v>
      </c>
      <c r="AD136">
        <v>161.68688449742999</v>
      </c>
      <c r="AE136">
        <v>161.68688449742999</v>
      </c>
      <c r="AF136">
        <v>3.8582721147576637</v>
      </c>
      <c r="AG136">
        <v>3.8582721147576637</v>
      </c>
      <c r="AH136">
        <v>161</v>
      </c>
      <c r="AI136">
        <v>293</v>
      </c>
      <c r="AJ136">
        <v>80</v>
      </c>
      <c r="AK136">
        <v>466</v>
      </c>
      <c r="AL136" s="82">
        <v>2</v>
      </c>
      <c r="AM136">
        <f t="shared" si="2"/>
        <v>1.8582721147576637</v>
      </c>
    </row>
    <row r="137" spans="1:39" x14ac:dyDescent="0.35">
      <c r="A137" s="29">
        <v>45382</v>
      </c>
      <c r="B137">
        <v>132.93148155459167</v>
      </c>
      <c r="C137">
        <v>132.93137023569435</v>
      </c>
      <c r="D137">
        <v>132.94048268817099</v>
      </c>
      <c r="E137">
        <v>133.85388823178835</v>
      </c>
      <c r="F137">
        <v>120.92668354098232</v>
      </c>
      <c r="G137">
        <v>134.78759657255966</v>
      </c>
      <c r="H137">
        <v>137.78456336921667</v>
      </c>
      <c r="I137">
        <v>137.64184979520869</v>
      </c>
      <c r="J137">
        <v>165.502040768429</v>
      </c>
      <c r="K137">
        <v>165.39168232649467</v>
      </c>
      <c r="L137">
        <v>691387</v>
      </c>
      <c r="M137">
        <v>691387</v>
      </c>
      <c r="N137">
        <v>-9.1557669896077207E-2</v>
      </c>
      <c r="O137">
        <v>-1.5247888859279199</v>
      </c>
      <c r="P137">
        <v>1066389.7238912501</v>
      </c>
      <c r="Q137">
        <v>1066389.7238912501</v>
      </c>
      <c r="R137">
        <v>4.3428724324470563E-2</v>
      </c>
      <c r="S137">
        <v>4.3428724324470598E-2</v>
      </c>
      <c r="T137">
        <v>628.42396875249267</v>
      </c>
      <c r="U137">
        <v>628.42396875249301</v>
      </c>
      <c r="V137">
        <v>82.562649230769239</v>
      </c>
      <c r="W137">
        <v>82.562649230769196</v>
      </c>
      <c r="X137">
        <v>5.1704099426277175</v>
      </c>
      <c r="Y137">
        <v>4.2202339395962598</v>
      </c>
      <c r="Z137">
        <v>4.2202339395962598</v>
      </c>
      <c r="AA137">
        <v>0.98539577106166276</v>
      </c>
      <c r="AB137">
        <v>0.98526455612131902</v>
      </c>
      <c r="AC137">
        <v>0.99373373763821604</v>
      </c>
      <c r="AD137">
        <v>163.280287066569</v>
      </c>
      <c r="AE137">
        <v>163.280287066569</v>
      </c>
      <c r="AF137">
        <v>3.6255376960250629</v>
      </c>
      <c r="AG137">
        <v>3.6255376960250629</v>
      </c>
      <c r="AH137">
        <v>151.86216666666667</v>
      </c>
      <c r="AI137">
        <v>286.49313333333339</v>
      </c>
      <c r="AJ137">
        <v>71.188066666666657</v>
      </c>
      <c r="AK137">
        <v>490.4566333333334</v>
      </c>
      <c r="AL137" s="82">
        <v>2</v>
      </c>
      <c r="AM137">
        <f t="shared" si="2"/>
        <v>1.6255376960250629</v>
      </c>
    </row>
    <row r="138" spans="1:39" x14ac:dyDescent="0.35">
      <c r="A138" s="29">
        <v>45473</v>
      </c>
      <c r="B138">
        <v>133.22234748753701</v>
      </c>
      <c r="C138">
        <v>133.22223686872098</v>
      </c>
      <c r="D138">
        <v>133.424750027051</v>
      </c>
      <c r="E138">
        <v>135.80223714560833</v>
      </c>
      <c r="F138">
        <v>120.91884726252766</v>
      </c>
      <c r="G138">
        <v>135.20987892006167</v>
      </c>
      <c r="H138">
        <v>138.48120007217258</v>
      </c>
      <c r="I138">
        <v>138.07178830301464</v>
      </c>
      <c r="J138">
        <v>153.86581221567965</v>
      </c>
      <c r="K138">
        <v>154.53377610606631</v>
      </c>
      <c r="L138">
        <v>695793</v>
      </c>
      <c r="M138">
        <v>695793</v>
      </c>
      <c r="N138">
        <v>-0.110073229633269</v>
      </c>
      <c r="O138">
        <v>-1.73167616316359</v>
      </c>
      <c r="P138">
        <v>1071657.20075212</v>
      </c>
      <c r="Q138">
        <v>1071657.20075212</v>
      </c>
      <c r="R138">
        <v>4.1961856860566929E-2</v>
      </c>
      <c r="S138">
        <v>4.1961856860566901E-2</v>
      </c>
      <c r="T138">
        <v>639.65113483333323</v>
      </c>
      <c r="U138">
        <v>639.651134833333</v>
      </c>
      <c r="V138">
        <v>82.934533846153855</v>
      </c>
      <c r="W138">
        <v>82.934533846153798</v>
      </c>
      <c r="X138">
        <v>5.1354500695877494</v>
      </c>
      <c r="Y138">
        <v>4.2986928055217453</v>
      </c>
      <c r="Z138">
        <v>4.2986928055217497</v>
      </c>
      <c r="AA138">
        <v>0.99611039237417776</v>
      </c>
      <c r="AB138">
        <v>0.99574367761410199</v>
      </c>
      <c r="AC138">
        <v>1.0014505541874723</v>
      </c>
      <c r="AD138">
        <v>164.54910146574301</v>
      </c>
      <c r="AE138">
        <v>164.54910146574301</v>
      </c>
      <c r="AF138">
        <v>2.9793535419703137</v>
      </c>
      <c r="AG138">
        <v>2.9793535419703137</v>
      </c>
      <c r="AH138">
        <v>152.29600000000002</v>
      </c>
      <c r="AI138">
        <v>285.86950000000007</v>
      </c>
      <c r="AJ138">
        <v>71.750699999999995</v>
      </c>
      <c r="AK138">
        <v>490.08380000000005</v>
      </c>
      <c r="AL138" s="82">
        <v>2</v>
      </c>
      <c r="AM138">
        <f t="shared" si="2"/>
        <v>0.97935354197031366</v>
      </c>
    </row>
    <row r="139" spans="1:39" x14ac:dyDescent="0.35">
      <c r="A139" s="29">
        <v>45565</v>
      </c>
      <c r="B139">
        <v>134.08796330977898</v>
      </c>
      <c r="C139">
        <v>134.08785190812668</v>
      </c>
      <c r="D139">
        <v>133.89840716548099</v>
      </c>
      <c r="E139">
        <v>137.27101259654634</v>
      </c>
      <c r="F139">
        <v>121.27105216560601</v>
      </c>
      <c r="G139">
        <v>136.02411549978135</v>
      </c>
      <c r="H139">
        <v>138.93316761898757</v>
      </c>
      <c r="I139">
        <v>139.072846019624</v>
      </c>
      <c r="J139">
        <v>149.55706920458201</v>
      </c>
      <c r="K139">
        <v>148.98852119374368</v>
      </c>
      <c r="L139">
        <v>697153</v>
      </c>
      <c r="M139">
        <v>697153</v>
      </c>
      <c r="N139">
        <v>-2.20319994621768E-2</v>
      </c>
      <c r="O139">
        <v>-1.9585131581770701</v>
      </c>
      <c r="P139">
        <v>1084427.9393042901</v>
      </c>
      <c r="Q139">
        <v>1084427.9393042901</v>
      </c>
      <c r="R139">
        <v>4.2704924917390481E-2</v>
      </c>
      <c r="S139">
        <v>4.2704924917390502E-2</v>
      </c>
      <c r="T139">
        <v>647.74714124828927</v>
      </c>
      <c r="U139">
        <v>647.65280754390699</v>
      </c>
      <c r="V139">
        <v>84.298359090909102</v>
      </c>
      <c r="W139">
        <v>84.298359090909102</v>
      </c>
      <c r="X139">
        <v>4.9199347348286153</v>
      </c>
      <c r="Y139">
        <v>4.2201640026423801</v>
      </c>
      <c r="Z139">
        <v>4.2201640026423801</v>
      </c>
      <c r="AA139">
        <v>0.97483686557031102</v>
      </c>
      <c r="AB139">
        <v>0.97587846557592905</v>
      </c>
      <c r="AC139">
        <v>0.98548416736121458</v>
      </c>
      <c r="AD139">
        <v>165.65327291666199</v>
      </c>
      <c r="AE139">
        <v>165.65327291666199</v>
      </c>
      <c r="AF139">
        <v>2.9717312535902067</v>
      </c>
      <c r="AG139">
        <v>2.9717312535902067</v>
      </c>
      <c r="AH139">
        <v>152.29600000000002</v>
      </c>
      <c r="AI139">
        <v>285.86950000000007</v>
      </c>
      <c r="AJ139">
        <v>71.750699999999995</v>
      </c>
      <c r="AK139">
        <v>490.08380000000005</v>
      </c>
      <c r="AL139" s="82">
        <v>2</v>
      </c>
      <c r="AM139">
        <f t="shared" si="2"/>
        <v>0.97173125359020673</v>
      </c>
    </row>
    <row r="140" spans="1:39" x14ac:dyDescent="0.35">
      <c r="A140" s="29">
        <v>45657</v>
      </c>
      <c r="B140">
        <v>135.20297403581034</v>
      </c>
      <c r="C140">
        <v>135.20286101816302</v>
      </c>
      <c r="D140">
        <v>135.147844066792</v>
      </c>
      <c r="E140">
        <v>138.60818734065035</v>
      </c>
      <c r="F140">
        <v>121.98544568029934</v>
      </c>
      <c r="G140">
        <v>137.28147953535199</v>
      </c>
      <c r="H140">
        <v>140.32157544154674</v>
      </c>
      <c r="I140">
        <v>140.745884534477</v>
      </c>
      <c r="J140">
        <v>151.11516830677633</v>
      </c>
      <c r="K140">
        <v>151.13460793001101</v>
      </c>
      <c r="L140">
        <v>698832</v>
      </c>
      <c r="M140">
        <v>698832</v>
      </c>
      <c r="N140">
        <v>-0.28001204280877501</v>
      </c>
      <c r="O140">
        <v>-1.51154375066114</v>
      </c>
      <c r="P140">
        <v>1077175.64425763</v>
      </c>
      <c r="Q140">
        <v>1077175.64425763</v>
      </c>
      <c r="R140">
        <v>4.3820529120987994E-2</v>
      </c>
      <c r="S140">
        <v>4.3820529120988001E-2</v>
      </c>
      <c r="T140">
        <v>657.68610279646566</v>
      </c>
      <c r="U140">
        <v>657.686102796466</v>
      </c>
      <c r="V140">
        <v>84.617049999999992</v>
      </c>
      <c r="W140">
        <v>84.617050000000006</v>
      </c>
      <c r="X140">
        <v>4.6685967691204642</v>
      </c>
      <c r="Y140">
        <v>4.0860013739660355</v>
      </c>
      <c r="Z140">
        <v>4.0860013739660399</v>
      </c>
      <c r="AA140">
        <v>0.97808842245821948</v>
      </c>
      <c r="AB140">
        <v>0.97755443466796799</v>
      </c>
      <c r="AC140">
        <v>0.99193759479728227</v>
      </c>
      <c r="AD140">
        <v>166.71805296623401</v>
      </c>
      <c r="AE140">
        <v>166.71805296623401</v>
      </c>
      <c r="AF140">
        <v>3.4687852775411367</v>
      </c>
      <c r="AG140">
        <v>3.4687852775411367</v>
      </c>
      <c r="AH140">
        <v>152.29600000000002</v>
      </c>
      <c r="AI140">
        <v>285.86950000000007</v>
      </c>
      <c r="AJ140">
        <v>71.750699999999995</v>
      </c>
      <c r="AK140">
        <v>490.08380000000005</v>
      </c>
      <c r="AL140" s="82">
        <v>2</v>
      </c>
      <c r="AM140">
        <f t="shared" si="2"/>
        <v>1.4687852775411367</v>
      </c>
    </row>
    <row r="141" spans="1:39" x14ac:dyDescent="0.35">
      <c r="A141" s="29">
        <v>45747</v>
      </c>
      <c r="B141">
        <v>136.61999737487733</v>
      </c>
      <c r="C141">
        <v>136.61988343245136</v>
      </c>
      <c r="D141">
        <v>136.70608672629501</v>
      </c>
      <c r="E141">
        <v>140.45648146398665</v>
      </c>
      <c r="F141">
        <v>122.43640114720533</v>
      </c>
      <c r="G141">
        <v>139.12751205182465</v>
      </c>
      <c r="H141">
        <v>142.94393974827241</v>
      </c>
      <c r="I141">
        <v>142.80378423171166</v>
      </c>
      <c r="J141">
        <v>153.28627119419102</v>
      </c>
      <c r="K141">
        <v>152.99907295223798</v>
      </c>
      <c r="L141">
        <v>703458</v>
      </c>
      <c r="M141">
        <v>703458</v>
      </c>
      <c r="N141">
        <v>-0.466899543641562</v>
      </c>
      <c r="O141">
        <v>-1.3944296139165999</v>
      </c>
      <c r="P141">
        <v>1082073.20164865</v>
      </c>
      <c r="Q141">
        <v>1082073.20164865</v>
      </c>
      <c r="R141">
        <v>4.5345146408207804E-2</v>
      </c>
      <c r="S141">
        <v>4.5345146408207797E-2</v>
      </c>
      <c r="T141">
        <v>663.08369856984439</v>
      </c>
      <c r="U141">
        <v>663.08369856984405</v>
      </c>
      <c r="V141">
        <v>84.063576562500003</v>
      </c>
      <c r="W141">
        <v>84.063576562500003</v>
      </c>
      <c r="X141">
        <v>4.4356851821278571</v>
      </c>
      <c r="Y141">
        <v>3.9233525573188039</v>
      </c>
      <c r="Z141">
        <v>3.9233525573187999</v>
      </c>
      <c r="AA141">
        <v>0.99968260511129436</v>
      </c>
      <c r="AB141">
        <v>0.99939408428411303</v>
      </c>
      <c r="AC141">
        <v>1.0077438695877434</v>
      </c>
      <c r="AD141">
        <v>168.371302786928</v>
      </c>
      <c r="AE141">
        <v>168.371302786928</v>
      </c>
      <c r="AF141">
        <v>3.8021957884789734</v>
      </c>
      <c r="AG141">
        <v>3.8021957884789734</v>
      </c>
      <c r="AH141">
        <v>150.54340000000002</v>
      </c>
      <c r="AI141">
        <v>287.15600000000001</v>
      </c>
      <c r="AJ141">
        <v>61.402300000000004</v>
      </c>
      <c r="AK141">
        <v>500.89830000000001</v>
      </c>
      <c r="AL141" s="82">
        <v>2</v>
      </c>
      <c r="AM141">
        <f t="shared" si="2"/>
        <v>1.8021957884789734</v>
      </c>
    </row>
    <row r="142" spans="1:39" s="81" customFormat="1" x14ac:dyDescent="0.35">
      <c r="A142" s="80">
        <v>45838</v>
      </c>
      <c r="B142" s="81">
        <v>137.87157296857666</v>
      </c>
      <c r="C142" s="81">
        <v>137.87145836020034</v>
      </c>
      <c r="D142" s="81">
        <v>138.040567430181</v>
      </c>
      <c r="E142" s="81">
        <v>142.47560693236599</v>
      </c>
      <c r="F142" s="81">
        <v>122.70050604669166</v>
      </c>
      <c r="G142" s="81">
        <v>140.78270769030868</v>
      </c>
      <c r="H142" s="81">
        <v>144.80364069335494</v>
      </c>
      <c r="I142" s="81">
        <v>144.36322991967833</v>
      </c>
      <c r="J142" s="81">
        <v>152.26304878925799</v>
      </c>
      <c r="K142" s="81">
        <v>153.38041108702831</v>
      </c>
      <c r="L142" s="81">
        <v>705403</v>
      </c>
      <c r="M142" s="81">
        <v>705403</v>
      </c>
      <c r="N142" s="81">
        <v>-0.53521003550503199</v>
      </c>
      <c r="O142" s="81">
        <v>-1.8925383316451501</v>
      </c>
      <c r="P142" s="81">
        <v>1092607.0611972199</v>
      </c>
      <c r="Q142" s="81">
        <v>1092607.0611972201</v>
      </c>
      <c r="R142" s="81">
        <v>4.6601120168591983E-2</v>
      </c>
      <c r="S142" s="81">
        <v>4.6601120168591997E-2</v>
      </c>
      <c r="T142" s="81">
        <v>670.36599433333333</v>
      </c>
      <c r="U142" s="81">
        <v>670.36599433333299</v>
      </c>
      <c r="V142" s="81">
        <v>85.433744615384612</v>
      </c>
      <c r="W142" s="81">
        <v>85.433744615384597</v>
      </c>
      <c r="X142" s="81">
        <v>4.1790199336063454</v>
      </c>
      <c r="Y142" s="81">
        <v>3.7371024036571439</v>
      </c>
      <c r="Z142" s="81">
        <v>3.74254855750329</v>
      </c>
      <c r="AA142" s="81">
        <v>0.99181196376814584</v>
      </c>
      <c r="AB142" s="81">
        <v>0.99106811490214497</v>
      </c>
      <c r="AC142" s="81">
        <v>1.0097548519137967</v>
      </c>
      <c r="AD142" s="81">
        <v>169.42097814848</v>
      </c>
      <c r="AE142" s="81">
        <v>169.42097814848</v>
      </c>
      <c r="AF142" s="81">
        <v>4.0110426112517032</v>
      </c>
      <c r="AG142" s="81">
        <v>4.0110426112517032</v>
      </c>
      <c r="AH142" s="81">
        <v>151.14859999999999</v>
      </c>
      <c r="AI142" s="81">
        <v>286.36329999999998</v>
      </c>
      <c r="AJ142" s="81">
        <v>61.652700000000003</v>
      </c>
      <c r="AK142" s="81">
        <v>500.83539999999999</v>
      </c>
      <c r="AL142" s="82">
        <v>2</v>
      </c>
      <c r="AM142">
        <f t="shared" si="2"/>
        <v>2.0110426112517032</v>
      </c>
    </row>
    <row r="143" spans="1:39" x14ac:dyDescent="0.35">
      <c r="A143" s="29">
        <v>45930</v>
      </c>
      <c r="B143">
        <v>139.17555963047701</v>
      </c>
      <c r="C143">
        <v>139.17544357323834</v>
      </c>
      <c r="D143">
        <v>138.971878880872</v>
      </c>
      <c r="E143">
        <v>143.83211377172699</v>
      </c>
      <c r="F143">
        <v>123.188047588088</v>
      </c>
      <c r="G143">
        <v>142.64322632545665</v>
      </c>
      <c r="H143">
        <v>146.02696034576954</v>
      </c>
      <c r="I143">
        <v>146.17238867412667</v>
      </c>
      <c r="J143">
        <v>153.78204155624601</v>
      </c>
      <c r="K143">
        <v>152.77857668371533</v>
      </c>
      <c r="L143">
        <v>706813.80599999998</v>
      </c>
      <c r="M143">
        <v>706813.80600000103</v>
      </c>
      <c r="O143">
        <v>-1.69786080112064</v>
      </c>
      <c r="P143">
        <v>1088109.94184199</v>
      </c>
      <c r="Q143">
        <v>1088109.94184199</v>
      </c>
      <c r="R143">
        <v>4.8668947861507501E-2</v>
      </c>
      <c r="S143">
        <v>4.8668947861507501E-2</v>
      </c>
      <c r="T143">
        <v>674.7834835282016</v>
      </c>
      <c r="U143">
        <v>675.06649327891296</v>
      </c>
      <c r="V143">
        <v>84.985242424242387</v>
      </c>
      <c r="W143">
        <v>84.985242424242401</v>
      </c>
      <c r="X143">
        <v>3.9805726160952872</v>
      </c>
      <c r="Y143">
        <v>3.6234329511613601</v>
      </c>
      <c r="Z143">
        <v>3.6234329511613201</v>
      </c>
      <c r="AA143">
        <v>0.98826679418242003</v>
      </c>
      <c r="AB143">
        <v>0.98826679418242003</v>
      </c>
      <c r="AC143">
        <v>1.0069459858891279</v>
      </c>
      <c r="AD143">
        <v>170.10291621232199</v>
      </c>
      <c r="AE143">
        <v>170.10291229246101</v>
      </c>
      <c r="AF143">
        <v>3.9691108090384266</v>
      </c>
      <c r="AG143">
        <v>3.9691108090384266</v>
      </c>
      <c r="AH143">
        <v>151.14859999999999</v>
      </c>
      <c r="AI143">
        <v>286.36329999999998</v>
      </c>
      <c r="AJ143">
        <v>61.652700000000003</v>
      </c>
      <c r="AK143">
        <v>500.83539999999999</v>
      </c>
      <c r="AL143" s="82">
        <v>2</v>
      </c>
      <c r="AM143">
        <f t="shared" si="2"/>
        <v>1.9691108090384266</v>
      </c>
    </row>
    <row r="144" spans="1:39" s="81" customFormat="1" x14ac:dyDescent="0.35">
      <c r="A144" s="80">
        <v>46022</v>
      </c>
      <c r="B144" s="81">
        <v>139.91004121115301</v>
      </c>
      <c r="C144" s="81">
        <v>139.90992456380835</v>
      </c>
      <c r="D144" s="81">
        <v>139.85387475851701</v>
      </c>
      <c r="E144" s="81">
        <v>144.83827054006869</v>
      </c>
      <c r="F144" s="81">
        <v>123.51261210375033</v>
      </c>
      <c r="G144" s="81">
        <v>144.14371658790932</v>
      </c>
      <c r="H144" s="81">
        <v>146.88063607211816</v>
      </c>
      <c r="I144" s="81">
        <v>147.33384530439099</v>
      </c>
      <c r="J144" s="81">
        <v>153.89556476809</v>
      </c>
      <c r="K144" s="81">
        <v>154.08739450073233</v>
      </c>
      <c r="L144" s="81">
        <v>708934.24741800001</v>
      </c>
      <c r="M144" s="81">
        <v>708934.24741800001</v>
      </c>
      <c r="O144" s="81">
        <v>-1.8289475346294499</v>
      </c>
      <c r="P144" s="81">
        <v>1089925.4371734699</v>
      </c>
      <c r="Q144" s="81">
        <v>1089925.4371734699</v>
      </c>
      <c r="R144" s="81">
        <v>4.9697693483827299E-2</v>
      </c>
      <c r="S144" s="81">
        <v>4.9697693483827299E-2</v>
      </c>
      <c r="U144" s="81">
        <v>680.79358701624199</v>
      </c>
      <c r="W144" s="81">
        <v>84.479012844963606</v>
      </c>
      <c r="Y144" s="81">
        <v>3.5100421622727738</v>
      </c>
      <c r="Z144" s="81">
        <v>3.51004216227278</v>
      </c>
      <c r="AA144" s="81">
        <v>0.98263826862659698</v>
      </c>
      <c r="AB144" s="81">
        <v>0.98263826862659698</v>
      </c>
      <c r="AD144" s="81">
        <v>170.382489520956</v>
      </c>
      <c r="AE144" s="81">
        <v>170.382481275093</v>
      </c>
      <c r="AG144" s="81">
        <v>3.9221779082323089</v>
      </c>
      <c r="AH144" s="81">
        <v>151.14859999999999</v>
      </c>
      <c r="AI144" s="81">
        <v>286.36329999999998</v>
      </c>
      <c r="AJ144" s="81">
        <v>61.652700000000003</v>
      </c>
      <c r="AK144" s="81">
        <v>500.83539999999999</v>
      </c>
      <c r="AL144"/>
      <c r="AM144"/>
    </row>
    <row r="145" spans="1:37" x14ac:dyDescent="0.35">
      <c r="A145" s="29">
        <v>46112</v>
      </c>
      <c r="D145">
        <v>140.96006154114301</v>
      </c>
      <c r="H145">
        <v>148.75766743357539</v>
      </c>
      <c r="I145">
        <v>0</v>
      </c>
      <c r="J145">
        <v>0</v>
      </c>
      <c r="K145">
        <v>152.38087813469932</v>
      </c>
      <c r="M145">
        <v>711292.91185510205</v>
      </c>
      <c r="O145">
        <v>-1.70401862015283</v>
      </c>
      <c r="Q145">
        <v>1088841.31067651</v>
      </c>
      <c r="S145">
        <v>5.04E-2</v>
      </c>
      <c r="U145">
        <v>686.71172566817597</v>
      </c>
      <c r="W145">
        <v>84.252155690230595</v>
      </c>
      <c r="Y145">
        <v>3.4154218701783412</v>
      </c>
      <c r="Z145">
        <v>3.4154218701783599</v>
      </c>
      <c r="AB145">
        <v>0.97725801282102598</v>
      </c>
      <c r="AD145">
        <v>170.76719307740299</v>
      </c>
      <c r="AE145">
        <v>170.76718206090399</v>
      </c>
      <c r="AG145">
        <v>3.4732571502074006</v>
      </c>
      <c r="AH145">
        <v>146.375554361534</v>
      </c>
      <c r="AI145">
        <v>277.06973480323131</v>
      </c>
      <c r="AJ145">
        <v>58.333980147965406</v>
      </c>
      <c r="AK145">
        <v>518.22073068726934</v>
      </c>
    </row>
    <row r="146" spans="1:37" x14ac:dyDescent="0.35">
      <c r="A146" s="29">
        <v>46203</v>
      </c>
      <c r="D146">
        <v>142.00570327765499</v>
      </c>
      <c r="H146">
        <v>149.8333956126439</v>
      </c>
      <c r="I146">
        <v>0</v>
      </c>
      <c r="J146">
        <v>0</v>
      </c>
      <c r="K146">
        <v>148.04946981781333</v>
      </c>
      <c r="M146">
        <v>713598.34737446101</v>
      </c>
      <c r="O146">
        <v>-1.72374628924852</v>
      </c>
      <c r="Q146">
        <v>1089619.4555678</v>
      </c>
      <c r="S146">
        <v>5.0541252136230501E-2</v>
      </c>
      <c r="U146">
        <v>692.12433231406703</v>
      </c>
      <c r="W146">
        <v>84.117538990663405</v>
      </c>
      <c r="Y146">
        <v>3.3219454284305874</v>
      </c>
      <c r="Z146">
        <v>3.3219454284305598</v>
      </c>
      <c r="AB146">
        <v>0.97495040409969502</v>
      </c>
      <c r="AD146">
        <v>171.28774933981299</v>
      </c>
      <c r="AE146">
        <v>171.28773764493201</v>
      </c>
      <c r="AG146">
        <v>3.2071261939959093</v>
      </c>
      <c r="AH146">
        <v>146.73083154230099</v>
      </c>
      <c r="AI146">
        <v>276.43630220484698</v>
      </c>
      <c r="AJ146">
        <v>58.334970221948105</v>
      </c>
      <c r="AK146">
        <v>518.49789603090403</v>
      </c>
    </row>
    <row r="147" spans="1:37" x14ac:dyDescent="0.35">
      <c r="A147" s="29">
        <v>46295</v>
      </c>
      <c r="D147">
        <v>142.70718635416901</v>
      </c>
      <c r="H147">
        <v>149.92516243728829</v>
      </c>
      <c r="I147">
        <v>0</v>
      </c>
      <c r="J147">
        <v>0</v>
      </c>
      <c r="K147">
        <v>149.57110469809535</v>
      </c>
      <c r="M147">
        <v>716034.91942576098</v>
      </c>
      <c r="O147">
        <v>-1.65585112434361</v>
      </c>
      <c r="Q147">
        <v>1090427.7764314399</v>
      </c>
      <c r="S147">
        <v>5.0498256683349597E-2</v>
      </c>
      <c r="U147">
        <v>697.38240086665701</v>
      </c>
      <c r="W147">
        <v>83.985309784793699</v>
      </c>
      <c r="Y147">
        <v>3.3064317533109109</v>
      </c>
      <c r="Z147">
        <v>3.3064317533109602</v>
      </c>
      <c r="AB147">
        <v>0.97388426513513504</v>
      </c>
      <c r="AD147">
        <v>172.081418574737</v>
      </c>
      <c r="AE147">
        <v>172.08140811910499</v>
      </c>
      <c r="AG147">
        <v>2.9284517086815716</v>
      </c>
      <c r="AH147">
        <v>146.73083154230099</v>
      </c>
      <c r="AI147">
        <v>276.43630220484698</v>
      </c>
      <c r="AJ147">
        <v>58.334970221948105</v>
      </c>
      <c r="AK147">
        <v>518.49789603090403</v>
      </c>
    </row>
    <row r="148" spans="1:37" x14ac:dyDescent="0.35">
      <c r="A148" s="29">
        <v>46387</v>
      </c>
      <c r="D148">
        <v>143.350983533928</v>
      </c>
      <c r="H148">
        <v>151.6468940970955</v>
      </c>
      <c r="I148">
        <v>0</v>
      </c>
      <c r="J148">
        <v>0</v>
      </c>
      <c r="K148">
        <v>149.37928664772934</v>
      </c>
      <c r="M148">
        <v>718746.03962222603</v>
      </c>
      <c r="O148">
        <v>-1.6089580674686299</v>
      </c>
      <c r="Q148">
        <v>1092228.237254</v>
      </c>
      <c r="S148">
        <v>5.0389561462402303E-2</v>
      </c>
      <c r="U148">
        <v>702.54561067007103</v>
      </c>
      <c r="W148">
        <v>83.853892259900505</v>
      </c>
      <c r="Y148">
        <v>3.3371671628081843</v>
      </c>
      <c r="Z148">
        <v>3.3371671628081399</v>
      </c>
      <c r="AB148">
        <v>0.97306004000609503</v>
      </c>
      <c r="AD148">
        <v>172.82847578608599</v>
      </c>
      <c r="AE148">
        <v>172.82846807827701</v>
      </c>
      <c r="AG148">
        <v>2.7607716912974269</v>
      </c>
      <c r="AH148">
        <v>146.73083154230099</v>
      </c>
      <c r="AI148">
        <v>276.43630220484698</v>
      </c>
      <c r="AJ148">
        <v>58.334970221948105</v>
      </c>
      <c r="AK148">
        <v>518.49789603090403</v>
      </c>
    </row>
    <row r="149" spans="1:37" x14ac:dyDescent="0.35">
      <c r="A149" s="29">
        <v>46477</v>
      </c>
      <c r="D149">
        <v>144.033291882393</v>
      </c>
      <c r="H149">
        <v>0</v>
      </c>
      <c r="I149">
        <v>0</v>
      </c>
      <c r="J149">
        <v>0</v>
      </c>
      <c r="K149">
        <v>148.753113303964</v>
      </c>
      <c r="M149">
        <v>721631.31287051097</v>
      </c>
      <c r="O149">
        <v>-1.5371047022336699</v>
      </c>
      <c r="Q149">
        <v>1094167.3607731899</v>
      </c>
      <c r="S149">
        <v>5.0217890357971202E-2</v>
      </c>
      <c r="U149">
        <v>707.66288904065402</v>
      </c>
      <c r="W149">
        <v>83.722427852144094</v>
      </c>
      <c r="Y149">
        <v>3.3768459883027679</v>
      </c>
      <c r="Z149">
        <v>3.3768459883027901</v>
      </c>
      <c r="AB149">
        <v>0.97240043564962397</v>
      </c>
      <c r="AD149">
        <v>173.77927695589199</v>
      </c>
      <c r="AE149">
        <v>173.779273013031</v>
      </c>
      <c r="AG149">
        <v>2.6830773693323011</v>
      </c>
      <c r="AH149">
        <v>146.375554361534</v>
      </c>
      <c r="AI149">
        <v>277.06973480323131</v>
      </c>
      <c r="AJ149">
        <v>58.333980147965406</v>
      </c>
      <c r="AK149">
        <v>518.22073068726934</v>
      </c>
    </row>
    <row r="150" spans="1:37" x14ac:dyDescent="0.35">
      <c r="A150" s="29">
        <v>46568</v>
      </c>
      <c r="D150">
        <v>144.76619421549799</v>
      </c>
      <c r="H150">
        <v>0</v>
      </c>
      <c r="I150">
        <v>0</v>
      </c>
      <c r="J150">
        <v>0</v>
      </c>
      <c r="K150">
        <v>149.369548623474</v>
      </c>
      <c r="M150">
        <v>724747.90600725403</v>
      </c>
      <c r="O150">
        <v>-1.45861193115651</v>
      </c>
      <c r="Q150">
        <v>1096113.20675422</v>
      </c>
      <c r="S150">
        <v>5.0030430030822803E-2</v>
      </c>
      <c r="U150">
        <v>712.79819208708398</v>
      </c>
      <c r="W150">
        <v>83.591451351612804</v>
      </c>
      <c r="Y150">
        <v>3.4138166579784288</v>
      </c>
      <c r="Z150">
        <v>3.4138166579784199</v>
      </c>
      <c r="AB150">
        <v>0.97421348895219395</v>
      </c>
      <c r="AD150">
        <v>174.72295514344299</v>
      </c>
      <c r="AE150">
        <v>174.72295555903199</v>
      </c>
      <c r="AG150">
        <v>2.6433548325797167</v>
      </c>
      <c r="AH150">
        <v>146.73083154230099</v>
      </c>
      <c r="AI150">
        <v>276.43630220484698</v>
      </c>
      <c r="AJ150">
        <v>58.334970221948105</v>
      </c>
      <c r="AK150">
        <v>518.49789603090403</v>
      </c>
    </row>
    <row r="151" spans="1:37" x14ac:dyDescent="0.35">
      <c r="A151" s="29">
        <v>46660</v>
      </c>
      <c r="D151">
        <v>145.507213273346</v>
      </c>
      <c r="H151">
        <v>0</v>
      </c>
      <c r="I151">
        <v>0</v>
      </c>
      <c r="J151">
        <v>0</v>
      </c>
      <c r="K151">
        <v>149.917013975885</v>
      </c>
      <c r="M151">
        <v>727950.510140114</v>
      </c>
      <c r="O151">
        <v>-1.37262816733981</v>
      </c>
      <c r="Q151">
        <v>1097963.23161644</v>
      </c>
      <c r="S151">
        <v>4.9742730140686003E-2</v>
      </c>
      <c r="U151">
        <v>717.99083705880105</v>
      </c>
      <c r="W151">
        <v>83.462187269638207</v>
      </c>
      <c r="Y151">
        <v>3.444040802478292</v>
      </c>
      <c r="Z151">
        <v>3.4440408024783302</v>
      </c>
      <c r="AB151">
        <v>0.97436963436458002</v>
      </c>
      <c r="AD151">
        <v>175.638269315977</v>
      </c>
      <c r="AE151">
        <v>175.63827432618299</v>
      </c>
      <c r="AG151">
        <v>2.6218392983045473</v>
      </c>
      <c r="AH151">
        <v>146.73083154230099</v>
      </c>
      <c r="AI151">
        <v>276.43630220484698</v>
      </c>
      <c r="AJ151">
        <v>58.334970221948105</v>
      </c>
      <c r="AK151">
        <v>518.49789603090403</v>
      </c>
    </row>
    <row r="152" spans="1:37" x14ac:dyDescent="0.35">
      <c r="A152" s="29">
        <v>46752</v>
      </c>
      <c r="D152">
        <v>146.26524121222599</v>
      </c>
      <c r="H152">
        <v>0</v>
      </c>
      <c r="I152">
        <v>0</v>
      </c>
      <c r="J152">
        <v>0</v>
      </c>
      <c r="K152">
        <v>136.408607750436</v>
      </c>
      <c r="M152">
        <v>731300.17225663899</v>
      </c>
      <c r="O152">
        <v>-1.32762311426797</v>
      </c>
      <c r="Q152">
        <v>1100126.640955</v>
      </c>
      <c r="S152">
        <v>4.93616094589234E-2</v>
      </c>
      <c r="U152">
        <v>723.26555245850705</v>
      </c>
      <c r="W152">
        <v>83.3355013115834</v>
      </c>
      <c r="Y152">
        <v>3.4691139532929061</v>
      </c>
      <c r="Z152">
        <v>3.4691139532928998</v>
      </c>
      <c r="AB152">
        <v>0.97332130611155698</v>
      </c>
      <c r="AD152">
        <v>176.37232646091701</v>
      </c>
      <c r="AE152">
        <v>176.37233602181499</v>
      </c>
      <c r="AG152">
        <v>2.6092619946176669</v>
      </c>
      <c r="AH152">
        <v>146.73083154230099</v>
      </c>
      <c r="AI152">
        <v>276.43630220484698</v>
      </c>
      <c r="AJ152">
        <v>58.334970221948105</v>
      </c>
      <c r="AK152">
        <v>518.49789603090403</v>
      </c>
    </row>
    <row r="153" spans="1:37" x14ac:dyDescent="0.35">
      <c r="A153" s="29">
        <v>46843</v>
      </c>
      <c r="D153">
        <v>147.00873820596701</v>
      </c>
      <c r="H153">
        <v>0</v>
      </c>
      <c r="I153">
        <v>0</v>
      </c>
      <c r="J153">
        <v>0</v>
      </c>
      <c r="K153">
        <v>134.597020957994</v>
      </c>
      <c r="M153">
        <v>734695.69164024002</v>
      </c>
      <c r="O153">
        <v>-1.33521531994846</v>
      </c>
      <c r="Q153">
        <v>1103179.9339079501</v>
      </c>
      <c r="S153">
        <v>4.89423727291525E-2</v>
      </c>
      <c r="U153">
        <v>728.68905009695197</v>
      </c>
      <c r="W153">
        <v>83.211437656241699</v>
      </c>
      <c r="Y153">
        <v>3.4901567830587004</v>
      </c>
      <c r="Z153">
        <v>3.4901567830587501</v>
      </c>
      <c r="AB153">
        <v>0.97211633808919795</v>
      </c>
      <c r="AD153">
        <v>177.09075915126701</v>
      </c>
      <c r="AE153">
        <v>177.09077302886399</v>
      </c>
      <c r="AG153">
        <v>2.6222315651748653</v>
      </c>
      <c r="AH153">
        <v>146.375554361534</v>
      </c>
      <c r="AI153">
        <v>277.06973480323131</v>
      </c>
      <c r="AJ153">
        <v>58.333980147965406</v>
      </c>
      <c r="AK153">
        <v>518.22073068726934</v>
      </c>
    </row>
    <row r="154" spans="1:37" x14ac:dyDescent="0.35">
      <c r="A154" s="29">
        <v>46934</v>
      </c>
      <c r="D154">
        <v>147.78016162913499</v>
      </c>
      <c r="H154">
        <v>0</v>
      </c>
      <c r="I154">
        <v>0</v>
      </c>
      <c r="J154">
        <v>0</v>
      </c>
      <c r="K154">
        <v>133.93664670680934</v>
      </c>
      <c r="M154">
        <v>738059.61529833195</v>
      </c>
      <c r="O154">
        <v>-1.2781853844341999</v>
      </c>
      <c r="Q154">
        <v>1105659.20896437</v>
      </c>
      <c r="S154">
        <v>4.8451841121511602E-2</v>
      </c>
      <c r="U154">
        <v>734.32553792978899</v>
      </c>
      <c r="W154">
        <v>83.089805120932098</v>
      </c>
      <c r="Y154">
        <v>3.5168930717220932</v>
      </c>
      <c r="Z154">
        <v>3.5168930717220901</v>
      </c>
      <c r="AB154">
        <v>0.97121443038946198</v>
      </c>
      <c r="AD154">
        <v>177.87613067075699</v>
      </c>
      <c r="AE154">
        <v>177.876148516867</v>
      </c>
      <c r="AG154">
        <v>2.6420012529145849</v>
      </c>
      <c r="AH154">
        <v>146.73083154230099</v>
      </c>
      <c r="AI154">
        <v>276.43630220484698</v>
      </c>
      <c r="AJ154">
        <v>58.334970221948105</v>
      </c>
      <c r="AK154">
        <v>518.49789603090403</v>
      </c>
    </row>
    <row r="155" spans="1:37" x14ac:dyDescent="0.35">
      <c r="A155" s="29">
        <v>47026</v>
      </c>
      <c r="D155">
        <v>148.54929407238799</v>
      </c>
      <c r="H155">
        <v>0</v>
      </c>
      <c r="I155">
        <v>0</v>
      </c>
      <c r="J155">
        <v>0</v>
      </c>
      <c r="K155">
        <v>134.87224690357067</v>
      </c>
      <c r="M155">
        <v>741431.61655705504</v>
      </c>
      <c r="O155">
        <v>-1.2382119096300199</v>
      </c>
      <c r="Q155">
        <v>1108222.4800271599</v>
      </c>
      <c r="S155">
        <v>4.7972323811722797E-2</v>
      </c>
      <c r="U155">
        <v>740.21051973020997</v>
      </c>
      <c r="W155">
        <v>82.970359088415194</v>
      </c>
      <c r="Y155">
        <v>3.5462896142256732</v>
      </c>
      <c r="Z155">
        <v>3.5462896142256901</v>
      </c>
      <c r="AB155">
        <v>0.97018548636511204</v>
      </c>
      <c r="AD155">
        <v>178.61288574780099</v>
      </c>
      <c r="AE155">
        <v>178.61290713688399</v>
      </c>
      <c r="AG155">
        <v>2.628476830437501</v>
      </c>
      <c r="AH155">
        <v>146.73083154230099</v>
      </c>
      <c r="AI155">
        <v>276.43630220484698</v>
      </c>
      <c r="AJ155">
        <v>58.334970221948105</v>
      </c>
      <c r="AK155">
        <v>518.49789603090403</v>
      </c>
    </row>
    <row r="156" spans="1:37" x14ac:dyDescent="0.35">
      <c r="A156" s="29">
        <v>47118</v>
      </c>
      <c r="D156">
        <v>149.33243191761699</v>
      </c>
      <c r="H156">
        <v>0</v>
      </c>
      <c r="I156">
        <v>0</v>
      </c>
      <c r="J156">
        <v>0</v>
      </c>
      <c r="K156">
        <v>135.45873632521233</v>
      </c>
      <c r="M156">
        <v>744811.57016706897</v>
      </c>
      <c r="O156">
        <v>-1.18236813630448</v>
      </c>
      <c r="Q156">
        <v>1110769.0656971999</v>
      </c>
      <c r="S156">
        <v>4.74063814951051E-2</v>
      </c>
      <c r="U156">
        <v>746.352515508696</v>
      </c>
      <c r="W156">
        <v>82.852814967888094</v>
      </c>
      <c r="Y156">
        <v>3.5778306393228192</v>
      </c>
      <c r="Z156">
        <v>3.5778306393228001</v>
      </c>
      <c r="AB156">
        <v>0.96942555925380702</v>
      </c>
      <c r="AD156">
        <v>179.20769818602599</v>
      </c>
      <c r="AE156">
        <v>179.20772265029501</v>
      </c>
      <c r="AG156">
        <v>2.6276946779965225</v>
      </c>
      <c r="AH156">
        <v>146.73083154230099</v>
      </c>
      <c r="AI156">
        <v>276.43630220484698</v>
      </c>
      <c r="AJ156">
        <v>58.334970221948105</v>
      </c>
      <c r="AK156">
        <v>518.49789603090403</v>
      </c>
    </row>
    <row r="158" spans="1:37" x14ac:dyDescent="0.35">
      <c r="L158" s="83"/>
    </row>
    <row r="159" spans="1:37" x14ac:dyDescent="0.35">
      <c r="L159" s="83"/>
    </row>
    <row r="160" spans="1:37" x14ac:dyDescent="0.35">
      <c r="L160" s="83"/>
    </row>
    <row r="161" spans="12:12" x14ac:dyDescent="0.35">
      <c r="L161" s="83"/>
    </row>
    <row r="162" spans="12:12" x14ac:dyDescent="0.35">
      <c r="L162" s="83"/>
    </row>
    <row r="163" spans="12:12" x14ac:dyDescent="0.35">
      <c r="L163" s="83"/>
    </row>
    <row r="164" spans="12:12" x14ac:dyDescent="0.35">
      <c r="L164" s="83"/>
    </row>
    <row r="165" spans="12:12" x14ac:dyDescent="0.35">
      <c r="L165" s="83"/>
    </row>
    <row r="166" spans="12:12" x14ac:dyDescent="0.35">
      <c r="L166" s="83"/>
    </row>
    <row r="167" spans="12:12" x14ac:dyDescent="0.35">
      <c r="L167" s="83"/>
    </row>
    <row r="168" spans="12:12" x14ac:dyDescent="0.35">
      <c r="L168" s="83"/>
    </row>
    <row r="169" spans="12:12" x14ac:dyDescent="0.35">
      <c r="L169" s="83"/>
    </row>
    <row r="170" spans="12:12" x14ac:dyDescent="0.35">
      <c r="L170" s="83"/>
    </row>
    <row r="171" spans="12:12" x14ac:dyDescent="0.35">
      <c r="L171" s="83"/>
    </row>
    <row r="172" spans="12:12" x14ac:dyDescent="0.35">
      <c r="L172" s="83"/>
    </row>
    <row r="173" spans="12:12" x14ac:dyDescent="0.35">
      <c r="L173" s="83"/>
    </row>
  </sheetData>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FBD9E8-96B4-48B0-AB3C-5B4DC129A0DF}">
  <dimension ref="A1:AC156"/>
  <sheetViews>
    <sheetView zoomScale="70" zoomScaleNormal="70" workbookViewId="0">
      <selection activeCell="A2" sqref="A2"/>
    </sheetView>
  </sheetViews>
  <sheetFormatPr defaultRowHeight="14.5" x14ac:dyDescent="0.35"/>
  <cols>
    <col min="1" max="1" width="10.453125" bestFit="1" customWidth="1"/>
  </cols>
  <sheetData>
    <row r="1" spans="1:29" x14ac:dyDescent="0.35">
      <c r="A1" t="s">
        <v>234</v>
      </c>
      <c r="B1" t="s">
        <v>71</v>
      </c>
      <c r="C1" t="s">
        <v>203</v>
      </c>
      <c r="D1" t="s">
        <v>204</v>
      </c>
      <c r="E1" t="s">
        <v>207</v>
      </c>
      <c r="F1" t="s">
        <v>206</v>
      </c>
      <c r="G1" t="s">
        <v>205</v>
      </c>
      <c r="H1" t="s">
        <v>246</v>
      </c>
      <c r="I1" t="s">
        <v>211</v>
      </c>
      <c r="J1" t="s">
        <v>213</v>
      </c>
      <c r="K1" t="s">
        <v>214</v>
      </c>
      <c r="L1" t="s">
        <v>215</v>
      </c>
      <c r="M1" t="s">
        <v>216</v>
      </c>
      <c r="N1" t="s">
        <v>87</v>
      </c>
      <c r="O1" t="s">
        <v>217</v>
      </c>
      <c r="P1" t="s">
        <v>218</v>
      </c>
      <c r="Q1" t="s">
        <v>219</v>
      </c>
      <c r="R1" t="s">
        <v>220</v>
      </c>
      <c r="S1" t="s">
        <v>221</v>
      </c>
      <c r="T1" t="s">
        <v>222</v>
      </c>
      <c r="U1" t="s">
        <v>223</v>
      </c>
      <c r="V1" t="s">
        <v>224</v>
      </c>
      <c r="W1" t="s">
        <v>225</v>
      </c>
      <c r="X1" t="s">
        <v>231</v>
      </c>
      <c r="Y1" t="s">
        <v>192</v>
      </c>
      <c r="Z1" t="s">
        <v>228</v>
      </c>
      <c r="AA1" t="s">
        <v>198</v>
      </c>
      <c r="AB1" t="s">
        <v>229</v>
      </c>
      <c r="AC1" t="s">
        <v>233</v>
      </c>
    </row>
    <row r="2" spans="1:29" x14ac:dyDescent="0.35">
      <c r="A2" s="29">
        <v>33054</v>
      </c>
      <c r="B2">
        <v>55.216191585426863</v>
      </c>
      <c r="C2">
        <v>53.449600719032667</v>
      </c>
      <c r="D2">
        <v>55.931591322318802</v>
      </c>
      <c r="E2">
        <v>37.291624274552866</v>
      </c>
      <c r="F2">
        <v>109.49190013681634</v>
      </c>
      <c r="G2">
        <v>55.346351848943236</v>
      </c>
      <c r="H2">
        <v>46.75746120613271</v>
      </c>
      <c r="I2">
        <v>33.809154638834293</v>
      </c>
      <c r="J2">
        <v>381997</v>
      </c>
      <c r="K2">
        <v>381997</v>
      </c>
      <c r="L2">
        <v>-1.14838076915072</v>
      </c>
      <c r="M2">
        <v>0.93596216232234697</v>
      </c>
      <c r="N2">
        <v>906588.83668137901</v>
      </c>
      <c r="O2">
        <v>906588.83668137901</v>
      </c>
      <c r="P2">
        <v>6.9184780730552578E-2</v>
      </c>
      <c r="Q2">
        <v>6.9184780730552606E-2</v>
      </c>
      <c r="R2">
        <v>189.32838142245336</v>
      </c>
      <c r="S2">
        <v>189.32838142245299</v>
      </c>
      <c r="T2">
        <v>93.068646153846188</v>
      </c>
      <c r="U2">
        <v>93.068646153846203</v>
      </c>
      <c r="V2">
        <v>14.519134065851121</v>
      </c>
      <c r="W2">
        <v>14.875</v>
      </c>
      <c r="X2">
        <v>14.875</v>
      </c>
      <c r="Y2">
        <v>0.57773628183261783</v>
      </c>
      <c r="Z2">
        <v>0.57773628183261805</v>
      </c>
      <c r="AA2">
        <v>67.416856196276797</v>
      </c>
      <c r="AB2">
        <v>67.416856196276797</v>
      </c>
      <c r="AC2">
        <v>8.6373833902161579</v>
      </c>
    </row>
    <row r="3" spans="1:29" x14ac:dyDescent="0.35">
      <c r="A3" s="29">
        <v>33146</v>
      </c>
      <c r="B3">
        <v>56.369272175671995</v>
      </c>
      <c r="C3">
        <v>54.565684938206665</v>
      </c>
      <c r="D3">
        <v>56.730637996250898</v>
      </c>
      <c r="E3">
        <v>38.226403878555232</v>
      </c>
      <c r="F3">
        <v>110.77076285444734</v>
      </c>
      <c r="G3">
        <v>56.069624655318997</v>
      </c>
      <c r="H3">
        <v>46.959971894554542</v>
      </c>
      <c r="I3">
        <v>35.502013895344398</v>
      </c>
      <c r="J3">
        <v>377831</v>
      </c>
      <c r="K3">
        <v>377831</v>
      </c>
      <c r="L3">
        <v>-1.73582211509128</v>
      </c>
      <c r="M3">
        <v>-0.79049292193250098</v>
      </c>
      <c r="N3">
        <v>901813.5</v>
      </c>
      <c r="O3">
        <v>901813.5</v>
      </c>
      <c r="P3">
        <v>7.0779646965352869E-2</v>
      </c>
      <c r="Q3">
        <v>7.0779646965352896E-2</v>
      </c>
      <c r="R3">
        <v>193.61239028955765</v>
      </c>
      <c r="S3">
        <v>193.61239028955799</v>
      </c>
      <c r="T3">
        <v>99.445967692307718</v>
      </c>
      <c r="U3">
        <v>99.445967692307704</v>
      </c>
      <c r="V3">
        <v>14.37720433578346</v>
      </c>
      <c r="W3">
        <v>14.875</v>
      </c>
      <c r="X3">
        <v>14.875</v>
      </c>
      <c r="Y3">
        <v>0.55930606445823672</v>
      </c>
      <c r="Z3">
        <v>0.55930606445823705</v>
      </c>
      <c r="AA3">
        <v>68.109697877208006</v>
      </c>
      <c r="AB3">
        <v>68.109697877208006</v>
      </c>
      <c r="AC3">
        <v>9.1039566395663982</v>
      </c>
    </row>
    <row r="4" spans="1:29" x14ac:dyDescent="0.35">
      <c r="A4" s="29">
        <v>33238</v>
      </c>
      <c r="B4">
        <v>57.494731664187164</v>
      </c>
      <c r="C4">
        <v>55.655628375298626</v>
      </c>
      <c r="D4">
        <v>57.774359197016103</v>
      </c>
      <c r="E4">
        <v>39.201502982242765</v>
      </c>
      <c r="F4">
        <v>112.05036881814966</v>
      </c>
      <c r="G4">
        <v>57.00354222623023</v>
      </c>
      <c r="H4">
        <v>47.504509669761184</v>
      </c>
      <c r="I4">
        <v>36.7234809134996</v>
      </c>
      <c r="J4">
        <v>375916</v>
      </c>
      <c r="K4">
        <v>375916</v>
      </c>
      <c r="L4">
        <v>-2.1830843037202499</v>
      </c>
      <c r="M4">
        <v>-1.17066625766309</v>
      </c>
      <c r="N4">
        <v>892410.87280372798</v>
      </c>
      <c r="O4">
        <v>892410.87280372798</v>
      </c>
      <c r="P4">
        <v>7.4650615746506152E-2</v>
      </c>
      <c r="Q4">
        <v>7.4650615746506194E-2</v>
      </c>
      <c r="R4">
        <v>197.31140602088567</v>
      </c>
      <c r="S4">
        <v>197.31140602088601</v>
      </c>
      <c r="T4">
        <v>99.67085757575758</v>
      </c>
      <c r="U4">
        <v>99.670857575757594</v>
      </c>
      <c r="V4">
        <v>13.268016121679572</v>
      </c>
      <c r="W4">
        <v>13.953099999999999</v>
      </c>
      <c r="X4">
        <v>13.953099999999999</v>
      </c>
      <c r="Y4">
        <v>0.56615028760994612</v>
      </c>
      <c r="Z4">
        <v>0.56615028760994601</v>
      </c>
      <c r="AA4">
        <v>69.420329761126396</v>
      </c>
      <c r="AB4">
        <v>69.420329761126396</v>
      </c>
      <c r="AC4">
        <v>7.4794736842105269</v>
      </c>
    </row>
    <row r="5" spans="1:29" x14ac:dyDescent="0.35">
      <c r="A5" s="29">
        <v>33328</v>
      </c>
      <c r="B5">
        <v>58.131185452734833</v>
      </c>
      <c r="C5">
        <v>56.271617746901363</v>
      </c>
      <c r="D5">
        <v>58.016017188587</v>
      </c>
      <c r="E5">
        <v>40.047703963848164</v>
      </c>
      <c r="F5">
        <v>112.98292320290068</v>
      </c>
      <c r="G5">
        <v>57.575943972722108</v>
      </c>
      <c r="H5">
        <v>48.473465698477717</v>
      </c>
      <c r="I5">
        <v>36.121607192467437</v>
      </c>
      <c r="J5">
        <v>374060</v>
      </c>
      <c r="K5">
        <v>374060</v>
      </c>
      <c r="L5">
        <v>-2.9343664499033002</v>
      </c>
      <c r="M5">
        <v>-1.2558560340162299</v>
      </c>
      <c r="N5">
        <v>881370.82656137203</v>
      </c>
      <c r="O5">
        <v>881370.82656137203</v>
      </c>
      <c r="P5">
        <v>7.996948259120544E-2</v>
      </c>
      <c r="Q5">
        <v>7.9969482591205399E-2</v>
      </c>
      <c r="R5">
        <v>199.57143358397801</v>
      </c>
      <c r="S5">
        <v>199.57143358397801</v>
      </c>
      <c r="T5">
        <v>99.118131250000033</v>
      </c>
      <c r="U5">
        <v>99.118131250000005</v>
      </c>
      <c r="V5">
        <v>12.723411354180067</v>
      </c>
      <c r="W5">
        <v>13.3992</v>
      </c>
      <c r="X5">
        <v>13.3992</v>
      </c>
      <c r="Y5">
        <v>0.56293381600692527</v>
      </c>
      <c r="Z5">
        <v>0.56293381600692505</v>
      </c>
      <c r="AA5">
        <v>70.402483766075505</v>
      </c>
      <c r="AB5">
        <v>70.402483766075505</v>
      </c>
      <c r="AC5">
        <v>7.172456140350878</v>
      </c>
    </row>
    <row r="6" spans="1:29" x14ac:dyDescent="0.35">
      <c r="A6" s="29">
        <v>33419</v>
      </c>
      <c r="B6">
        <v>59.827704954277003</v>
      </c>
      <c r="C6">
        <v>57.913600425599732</v>
      </c>
      <c r="D6">
        <v>60.594819667292199</v>
      </c>
      <c r="E6">
        <v>41.709305981920032</v>
      </c>
      <c r="F6">
        <v>115.13720255660066</v>
      </c>
      <c r="G6">
        <v>58.34442148265083</v>
      </c>
      <c r="H6">
        <v>50.505217226354112</v>
      </c>
      <c r="I6">
        <v>37.362097967286438</v>
      </c>
      <c r="J6">
        <v>373608</v>
      </c>
      <c r="K6">
        <v>373608</v>
      </c>
      <c r="L6">
        <v>-3.33123280559813</v>
      </c>
      <c r="M6">
        <v>-1.27302398435022</v>
      </c>
      <c r="N6">
        <v>869788.47453239001</v>
      </c>
      <c r="O6">
        <v>869788.47453239001</v>
      </c>
      <c r="P6">
        <v>8.6627037925400635E-2</v>
      </c>
      <c r="Q6">
        <v>8.6627037925400593E-2</v>
      </c>
      <c r="R6">
        <v>204.08803666260067</v>
      </c>
      <c r="S6">
        <v>204.08803666260101</v>
      </c>
      <c r="T6">
        <v>96.421141538461526</v>
      </c>
      <c r="U6">
        <v>96.421141538461498</v>
      </c>
      <c r="V6">
        <v>11.097573864825145</v>
      </c>
      <c r="W6">
        <v>11.7379</v>
      </c>
      <c r="X6">
        <v>11.7379</v>
      </c>
      <c r="Y6">
        <v>0.57235316241459289</v>
      </c>
      <c r="Z6">
        <v>0.572353162414593</v>
      </c>
      <c r="AA6">
        <v>71.079088515400599</v>
      </c>
      <c r="AB6">
        <v>71.079088515400599</v>
      </c>
      <c r="AC6">
        <v>5.5856456456456485</v>
      </c>
    </row>
    <row r="7" spans="1:29" x14ac:dyDescent="0.35">
      <c r="A7" s="29">
        <v>33511</v>
      </c>
      <c r="B7">
        <v>60.749440789809292</v>
      </c>
      <c r="C7">
        <v>58.805692102677</v>
      </c>
      <c r="D7">
        <v>61.129416749893501</v>
      </c>
      <c r="E7">
        <v>42.4781141266049</v>
      </c>
      <c r="F7">
        <v>116.636780741392</v>
      </c>
      <c r="G7">
        <v>58.88671171153036</v>
      </c>
      <c r="H7">
        <v>50.449028644295417</v>
      </c>
      <c r="I7">
        <v>38.223615390125794</v>
      </c>
      <c r="J7">
        <v>372878</v>
      </c>
      <c r="K7">
        <v>372878</v>
      </c>
      <c r="L7">
        <v>-3.47575243392513</v>
      </c>
      <c r="M7">
        <v>-1.25208629859234</v>
      </c>
      <c r="N7">
        <v>859520.45991488104</v>
      </c>
      <c r="O7">
        <v>859520.45991488104</v>
      </c>
      <c r="P7">
        <v>9.1591329540298097E-2</v>
      </c>
      <c r="Q7">
        <v>9.1591329540298097E-2</v>
      </c>
      <c r="R7">
        <v>208.22440089272936</v>
      </c>
      <c r="S7">
        <v>208.22440089272899</v>
      </c>
      <c r="T7">
        <v>95.722653030303022</v>
      </c>
      <c r="U7">
        <v>95.722653030302993</v>
      </c>
      <c r="V7">
        <v>10.28206162039378</v>
      </c>
      <c r="W7">
        <v>10.7981</v>
      </c>
      <c r="X7">
        <v>10.7981</v>
      </c>
      <c r="Y7">
        <v>0.5835604915964423</v>
      </c>
      <c r="Z7">
        <v>0.58356049159644197</v>
      </c>
      <c r="AA7">
        <v>71.9463898783563</v>
      </c>
      <c r="AB7">
        <v>71.9463898783563</v>
      </c>
      <c r="AC7">
        <v>4.6085185185185171</v>
      </c>
    </row>
    <row r="8" spans="1:29" x14ac:dyDescent="0.35">
      <c r="A8" s="29">
        <v>33603</v>
      </c>
      <c r="B8">
        <v>61.537100221838671</v>
      </c>
      <c r="C8">
        <v>59.56866274387027</v>
      </c>
      <c r="D8">
        <v>61.822884689644098</v>
      </c>
      <c r="E8">
        <v>43.254295895819865</v>
      </c>
      <c r="F8">
        <v>117.83569409846933</v>
      </c>
      <c r="G8">
        <v>59.515813210515205</v>
      </c>
      <c r="H8">
        <v>50.749747049208274</v>
      </c>
      <c r="I8">
        <v>38.311036996073334</v>
      </c>
      <c r="J8">
        <v>373357</v>
      </c>
      <c r="K8">
        <v>373357</v>
      </c>
      <c r="L8">
        <v>-3.11828746683311</v>
      </c>
      <c r="M8">
        <v>-1.04179082374105</v>
      </c>
      <c r="N8">
        <v>851930</v>
      </c>
      <c r="O8">
        <v>851930</v>
      </c>
      <c r="P8">
        <v>9.4575165690640672E-2</v>
      </c>
      <c r="Q8">
        <v>9.45751656906407E-2</v>
      </c>
      <c r="R8">
        <v>211.35106106915802</v>
      </c>
      <c r="S8">
        <v>211.35106106915799</v>
      </c>
      <c r="T8">
        <v>96.172296969696959</v>
      </c>
      <c r="U8">
        <v>96.172296969697001</v>
      </c>
      <c r="V8">
        <v>10.071213271927746</v>
      </c>
      <c r="W8">
        <v>10.375</v>
      </c>
      <c r="X8">
        <v>10.375</v>
      </c>
      <c r="Y8">
        <v>0.57552587133425459</v>
      </c>
      <c r="Z8">
        <v>0.57552587133425503</v>
      </c>
      <c r="AA8">
        <v>72.918163833604595</v>
      </c>
      <c r="AB8">
        <v>72.918163833604595</v>
      </c>
      <c r="AC8">
        <v>4.4125672877846771</v>
      </c>
    </row>
    <row r="9" spans="1:29" x14ac:dyDescent="0.35">
      <c r="A9" s="29">
        <v>33694</v>
      </c>
      <c r="B9">
        <v>62.131083405294937</v>
      </c>
      <c r="C9">
        <v>60.143593028297367</v>
      </c>
      <c r="D9">
        <v>62.056833757766803</v>
      </c>
      <c r="E9">
        <v>43.882110843311438</v>
      </c>
      <c r="F9">
        <v>118.757900186519</v>
      </c>
      <c r="G9">
        <v>59.959978113155671</v>
      </c>
      <c r="H9">
        <v>51.685556939946309</v>
      </c>
      <c r="I9">
        <v>38.258535476206298</v>
      </c>
      <c r="J9">
        <v>373317</v>
      </c>
      <c r="K9">
        <v>373317</v>
      </c>
      <c r="L9">
        <v>-3.3500750834114399</v>
      </c>
      <c r="M9">
        <v>-1.1690212902225201</v>
      </c>
      <c r="N9">
        <v>847165.672400048</v>
      </c>
      <c r="O9">
        <v>847165.672400048</v>
      </c>
      <c r="P9">
        <v>9.7007586400674348E-2</v>
      </c>
      <c r="Q9">
        <v>9.7007586400674306E-2</v>
      </c>
      <c r="R9">
        <v>215.27102599427334</v>
      </c>
      <c r="S9">
        <v>215.271025994273</v>
      </c>
      <c r="T9">
        <v>95.797952307692313</v>
      </c>
      <c r="U9">
        <v>95.797952307692299</v>
      </c>
      <c r="V9">
        <v>10.079291582068219</v>
      </c>
      <c r="W9">
        <v>10.375</v>
      </c>
      <c r="X9">
        <v>10.375</v>
      </c>
      <c r="Y9">
        <v>0.56924051970001055</v>
      </c>
      <c r="Z9">
        <v>0.56924051970001099</v>
      </c>
      <c r="AA9">
        <v>73.684025681945599</v>
      </c>
      <c r="AB9">
        <v>73.684025681945599</v>
      </c>
      <c r="AC9">
        <v>4.3453333333333362</v>
      </c>
    </row>
    <row r="10" spans="1:29" x14ac:dyDescent="0.35">
      <c r="A10" s="29">
        <v>33785</v>
      </c>
      <c r="B10">
        <v>62.4167594688139</v>
      </c>
      <c r="C10">
        <v>60.420046812210501</v>
      </c>
      <c r="D10">
        <v>63.194402722248903</v>
      </c>
      <c r="E10">
        <v>44.452914048608669</v>
      </c>
      <c r="F10">
        <v>118.72539056332867</v>
      </c>
      <c r="G10">
        <v>59.723829092337773</v>
      </c>
      <c r="H10">
        <v>52.427892317282243</v>
      </c>
      <c r="I10">
        <v>38.383854997426397</v>
      </c>
      <c r="J10">
        <v>372751</v>
      </c>
      <c r="K10">
        <v>372751</v>
      </c>
      <c r="L10">
        <v>-3.1236344924994501</v>
      </c>
      <c r="M10">
        <v>-1.82036137777175</v>
      </c>
      <c r="N10">
        <v>847646.6033612641</v>
      </c>
      <c r="O10">
        <v>847646.60336126399</v>
      </c>
      <c r="P10">
        <v>9.7853939595134387E-2</v>
      </c>
      <c r="Q10">
        <v>9.7853939595134401E-2</v>
      </c>
      <c r="R10">
        <v>216.526339515307</v>
      </c>
      <c r="S10">
        <v>216.526339515307</v>
      </c>
      <c r="T10">
        <v>97.573481538461522</v>
      </c>
      <c r="U10">
        <v>97.573481538461493</v>
      </c>
      <c r="V10">
        <v>9.7404194085445663</v>
      </c>
      <c r="W10">
        <v>10.0471</v>
      </c>
      <c r="X10">
        <v>10.0471</v>
      </c>
      <c r="Y10">
        <v>0.56506053653116295</v>
      </c>
      <c r="Z10">
        <v>0.56506053653116295</v>
      </c>
      <c r="AA10">
        <v>74.734655129201599</v>
      </c>
      <c r="AB10">
        <v>74.734655129201599</v>
      </c>
      <c r="AC10">
        <v>4.0467864271457064</v>
      </c>
    </row>
    <row r="11" spans="1:29" x14ac:dyDescent="0.35">
      <c r="A11" s="29">
        <v>33877</v>
      </c>
      <c r="B11">
        <v>62.691058712735099</v>
      </c>
      <c r="C11">
        <v>60.685211317566292</v>
      </c>
      <c r="D11">
        <v>63.067373070646497</v>
      </c>
      <c r="E11">
        <v>44.967908340780205</v>
      </c>
      <c r="F11">
        <v>118.80744931931766</v>
      </c>
      <c r="G11">
        <v>59.567454280380275</v>
      </c>
      <c r="H11">
        <v>51.973210861627933</v>
      </c>
      <c r="I11">
        <v>38.275281667821559</v>
      </c>
      <c r="J11">
        <v>374537</v>
      </c>
      <c r="K11">
        <v>374537</v>
      </c>
      <c r="L11">
        <v>-3.3243309108990502</v>
      </c>
      <c r="M11">
        <v>-0.85749752343428898</v>
      </c>
      <c r="N11">
        <v>840427.10225013108</v>
      </c>
      <c r="O11">
        <v>840427.10225013096</v>
      </c>
      <c r="P11">
        <v>9.9370553576170126E-2</v>
      </c>
      <c r="Q11">
        <v>9.9370553576170098E-2</v>
      </c>
      <c r="R11">
        <v>219.44680835597001</v>
      </c>
      <c r="S11">
        <v>219.44680835597001</v>
      </c>
      <c r="T11">
        <v>96.710815151515149</v>
      </c>
      <c r="U11">
        <v>96.710815151515106</v>
      </c>
      <c r="V11">
        <v>9.6958130388677173</v>
      </c>
      <c r="W11">
        <v>9.7673000000000005</v>
      </c>
      <c r="X11">
        <v>9.7673000000000005</v>
      </c>
      <c r="Y11">
        <v>0.56539813585775345</v>
      </c>
      <c r="Z11">
        <v>0.565398135857753</v>
      </c>
      <c r="AA11">
        <v>75.563564955926395</v>
      </c>
      <c r="AB11">
        <v>75.563564955926395</v>
      </c>
      <c r="AC11">
        <v>3.841433691756277</v>
      </c>
    </row>
    <row r="12" spans="1:29" x14ac:dyDescent="0.35">
      <c r="A12" s="29">
        <v>33969</v>
      </c>
      <c r="B12">
        <v>63.195465801053132</v>
      </c>
      <c r="C12">
        <v>61.173855932004834</v>
      </c>
      <c r="D12">
        <v>63.467566748781898</v>
      </c>
      <c r="E12">
        <v>45.533478783815497</v>
      </c>
      <c r="F12">
        <v>118.62097406673733</v>
      </c>
      <c r="G12">
        <v>60.084591825017334</v>
      </c>
      <c r="H12">
        <v>52.154689155401819</v>
      </c>
      <c r="I12">
        <v>38.984401383308665</v>
      </c>
      <c r="J12">
        <v>377418</v>
      </c>
      <c r="K12">
        <v>377418</v>
      </c>
      <c r="L12">
        <v>-3.22792512017485</v>
      </c>
      <c r="M12">
        <v>-0.276643282957102</v>
      </c>
      <c r="N12">
        <v>832788.38929611305</v>
      </c>
      <c r="O12">
        <v>832788.38929611305</v>
      </c>
      <c r="P12">
        <v>0.10371119014131988</v>
      </c>
      <c r="Q12">
        <v>0.10371119014132001</v>
      </c>
      <c r="R12">
        <v>221.35145700249566</v>
      </c>
      <c r="S12">
        <v>221.35145700249601</v>
      </c>
      <c r="T12">
        <v>84.845339393939398</v>
      </c>
      <c r="U12">
        <v>84.845339393939398</v>
      </c>
      <c r="V12">
        <v>7.1698731862977807</v>
      </c>
      <c r="W12">
        <v>7.5312999999999999</v>
      </c>
      <c r="X12">
        <v>7.5312999999999999</v>
      </c>
      <c r="Y12">
        <v>0.5992042325601511</v>
      </c>
      <c r="Z12">
        <v>0.59920423256015098</v>
      </c>
      <c r="AA12">
        <v>76.644092739992601</v>
      </c>
      <c r="AB12">
        <v>76.644092739992601</v>
      </c>
      <c r="AC12">
        <v>3.5328714859437773</v>
      </c>
    </row>
    <row r="13" spans="1:29" x14ac:dyDescent="0.35">
      <c r="A13" s="29">
        <v>34059</v>
      </c>
      <c r="B13">
        <v>63.53193020186643</v>
      </c>
      <c r="C13">
        <v>61.499755172608069</v>
      </c>
      <c r="D13">
        <v>63.530913989290802</v>
      </c>
      <c r="E13">
        <v>46.101572867905595</v>
      </c>
      <c r="F13">
        <v>118.15538890068565</v>
      </c>
      <c r="G13">
        <v>60.484174909547029</v>
      </c>
      <c r="H13">
        <v>53.053855847429134</v>
      </c>
      <c r="I13">
        <v>39.38310843762067</v>
      </c>
      <c r="J13">
        <v>379370</v>
      </c>
      <c r="K13">
        <v>379370</v>
      </c>
      <c r="L13">
        <v>-3.07809986196462</v>
      </c>
      <c r="M13">
        <v>-0.54416477323701196</v>
      </c>
      <c r="N13">
        <v>832300.52652868198</v>
      </c>
      <c r="O13">
        <v>832300.52652868198</v>
      </c>
      <c r="P13">
        <v>0.10618491017822621</v>
      </c>
      <c r="Q13">
        <v>0.106184910178226</v>
      </c>
      <c r="R13">
        <v>221.58356772406134</v>
      </c>
      <c r="S13">
        <v>221.583567724061</v>
      </c>
      <c r="T13">
        <v>83.282759374999998</v>
      </c>
      <c r="U13">
        <v>83.282759374999998</v>
      </c>
      <c r="V13">
        <v>5.949426858425535</v>
      </c>
      <c r="W13">
        <v>6.1289999999999996</v>
      </c>
      <c r="X13">
        <v>6.1289999999999996</v>
      </c>
      <c r="Y13">
        <v>0.62407767545615744</v>
      </c>
      <c r="Z13">
        <v>0.624077675456157</v>
      </c>
      <c r="AA13">
        <v>77.756407822478593</v>
      </c>
      <c r="AB13">
        <v>77.756407822478593</v>
      </c>
      <c r="AC13">
        <v>3.071182795698927</v>
      </c>
    </row>
    <row r="14" spans="1:29" x14ac:dyDescent="0.35">
      <c r="A14" s="29">
        <v>34150</v>
      </c>
      <c r="B14">
        <v>63.996848002475566</v>
      </c>
      <c r="C14">
        <v>61.949764317056065</v>
      </c>
      <c r="D14">
        <v>64.7566328175498</v>
      </c>
      <c r="E14">
        <v>46.686643041853067</v>
      </c>
      <c r="F14">
        <v>118.57890610132166</v>
      </c>
      <c r="G14">
        <v>60.784936770682293</v>
      </c>
      <c r="H14">
        <v>53.927931330654673</v>
      </c>
      <c r="I14">
        <v>39.523785467379668</v>
      </c>
      <c r="J14">
        <v>381045</v>
      </c>
      <c r="K14">
        <v>381045</v>
      </c>
      <c r="L14">
        <v>-2.4044848941749599</v>
      </c>
      <c r="M14">
        <v>-0.59339326014458804</v>
      </c>
      <c r="N14">
        <v>832584.025663023</v>
      </c>
      <c r="O14">
        <v>832584.025663023</v>
      </c>
      <c r="P14">
        <v>0.10384780448570599</v>
      </c>
      <c r="Q14">
        <v>0.10384780448570601</v>
      </c>
      <c r="R14">
        <v>223.67856582770636</v>
      </c>
      <c r="S14">
        <v>223.678565827706</v>
      </c>
      <c r="T14">
        <v>85.352039999999974</v>
      </c>
      <c r="U14">
        <v>85.352040000000002</v>
      </c>
      <c r="V14">
        <v>5.5694080717546814</v>
      </c>
      <c r="W14">
        <v>5.875</v>
      </c>
      <c r="X14">
        <v>5.875</v>
      </c>
      <c r="Y14">
        <v>0.62651505325205015</v>
      </c>
      <c r="Z14">
        <v>0.62651505325205004</v>
      </c>
      <c r="AA14">
        <v>78.895589636320096</v>
      </c>
      <c r="AB14">
        <v>78.895589636320096</v>
      </c>
      <c r="AC14">
        <v>2.9543939393939369</v>
      </c>
    </row>
    <row r="15" spans="1:29" x14ac:dyDescent="0.35">
      <c r="A15" s="29">
        <v>34242</v>
      </c>
      <c r="B15">
        <v>64.4972866224836</v>
      </c>
      <c r="C15">
        <v>62.433588771950269</v>
      </c>
      <c r="D15">
        <v>64.869250134010002</v>
      </c>
      <c r="E15">
        <v>47.176895989155007</v>
      </c>
      <c r="F15">
        <v>119.20962696258333</v>
      </c>
      <c r="G15">
        <v>61.295574045478702</v>
      </c>
      <c r="H15">
        <v>53.965643278032928</v>
      </c>
      <c r="I15">
        <v>39.39781324010773</v>
      </c>
      <c r="J15">
        <v>384524</v>
      </c>
      <c r="K15">
        <v>384524</v>
      </c>
      <c r="L15">
        <v>-2.38280293276775</v>
      </c>
      <c r="M15">
        <v>-5.04613111472536E-2</v>
      </c>
      <c r="N15">
        <v>832444.73440997791</v>
      </c>
      <c r="O15">
        <v>832444.73440997803</v>
      </c>
      <c r="P15">
        <v>0.10246574148315253</v>
      </c>
      <c r="Q15">
        <v>0.102465741483153</v>
      </c>
      <c r="R15">
        <v>225.80810930871564</v>
      </c>
      <c r="S15">
        <v>225.80810930871601</v>
      </c>
      <c r="T15">
        <v>86.533156060606075</v>
      </c>
      <c r="U15">
        <v>86.533156060606103</v>
      </c>
      <c r="V15">
        <v>5.519212450068431</v>
      </c>
      <c r="W15">
        <v>5.875</v>
      </c>
      <c r="X15">
        <v>5.875</v>
      </c>
      <c r="Y15">
        <v>0.62414488624342357</v>
      </c>
      <c r="Z15">
        <v>0.62414488624342401</v>
      </c>
      <c r="AA15">
        <v>80.151838656988602</v>
      </c>
      <c r="AB15">
        <v>80.151838656988602</v>
      </c>
      <c r="AC15">
        <v>2.7926170798898071</v>
      </c>
    </row>
    <row r="16" spans="1:29" x14ac:dyDescent="0.35">
      <c r="A16" s="29">
        <v>34334</v>
      </c>
      <c r="B16">
        <v>64.750264497790781</v>
      </c>
      <c r="C16">
        <v>62.678950888402859</v>
      </c>
      <c r="D16">
        <v>65.008345926661704</v>
      </c>
      <c r="E16">
        <v>47.6723422506129</v>
      </c>
      <c r="F16">
        <v>119.03906096316099</v>
      </c>
      <c r="G16">
        <v>60.778047086707339</v>
      </c>
      <c r="H16">
        <v>53.473328227902499</v>
      </c>
      <c r="I16">
        <v>39.660196340928131</v>
      </c>
      <c r="J16">
        <v>387143</v>
      </c>
      <c r="K16">
        <v>387143</v>
      </c>
      <c r="L16">
        <v>-2.3305543875258499</v>
      </c>
      <c r="M16">
        <v>0.15649197178517699</v>
      </c>
      <c r="N16">
        <v>831573.15470854903</v>
      </c>
      <c r="O16">
        <v>831573.15470854903</v>
      </c>
      <c r="P16">
        <v>0.1025229437742452</v>
      </c>
      <c r="Q16">
        <v>0.10252294377424501</v>
      </c>
      <c r="R16">
        <v>227.54137243375763</v>
      </c>
      <c r="S16">
        <v>227.541372433758</v>
      </c>
      <c r="T16">
        <v>86.406393939393951</v>
      </c>
      <c r="U16">
        <v>86.406393939393894</v>
      </c>
      <c r="V16">
        <v>5.1839392659977621</v>
      </c>
      <c r="W16">
        <v>5.6641000000000004</v>
      </c>
      <c r="X16">
        <v>5.6641000000000004</v>
      </c>
      <c r="Y16">
        <v>0.62868246207847567</v>
      </c>
      <c r="Z16">
        <v>0.628682462078476</v>
      </c>
      <c r="AA16">
        <v>81.297582169794097</v>
      </c>
      <c r="AB16">
        <v>81.297582169794097</v>
      </c>
      <c r="AC16">
        <v>2.4928338136407269</v>
      </c>
    </row>
    <row r="17" spans="1:29" x14ac:dyDescent="0.35">
      <c r="A17" s="29">
        <v>34424</v>
      </c>
      <c r="B17">
        <v>65.02081928690302</v>
      </c>
      <c r="C17">
        <v>62.940870555546667</v>
      </c>
      <c r="D17">
        <v>65.101858519793893</v>
      </c>
      <c r="E17">
        <v>47.988126293211167</v>
      </c>
      <c r="F17">
        <v>119.14640121792768</v>
      </c>
      <c r="G17">
        <v>60.740680960006706</v>
      </c>
      <c r="H17">
        <v>54.301680538730579</v>
      </c>
      <c r="I17">
        <v>40.078752034654762</v>
      </c>
      <c r="J17">
        <v>391026</v>
      </c>
      <c r="K17">
        <v>391026</v>
      </c>
      <c r="L17">
        <v>-2.1549480257019198</v>
      </c>
      <c r="M17">
        <v>0.30331437171952702</v>
      </c>
      <c r="N17">
        <v>837116.52329329599</v>
      </c>
      <c r="O17">
        <v>837116.52329329599</v>
      </c>
      <c r="P17">
        <v>9.9458205115915674E-2</v>
      </c>
      <c r="Q17">
        <v>9.9458205115915702E-2</v>
      </c>
      <c r="R17">
        <v>230.04423408384332</v>
      </c>
      <c r="S17">
        <v>230.04423408384301</v>
      </c>
      <c r="T17">
        <v>86.703606249999993</v>
      </c>
      <c r="U17">
        <v>86.703606250000007</v>
      </c>
      <c r="V17">
        <v>4.8815340742350504</v>
      </c>
      <c r="W17">
        <v>5.2241999999999997</v>
      </c>
      <c r="X17">
        <v>5.2241999999999997</v>
      </c>
      <c r="Y17">
        <v>0.63090928884413355</v>
      </c>
      <c r="Z17">
        <v>0.630909288844134</v>
      </c>
      <c r="AA17">
        <v>82.6924509159238</v>
      </c>
      <c r="AB17">
        <v>82.6924509159238</v>
      </c>
      <c r="AC17">
        <v>2.815287356321837</v>
      </c>
    </row>
    <row r="18" spans="1:29" x14ac:dyDescent="0.35">
      <c r="A18" s="29">
        <v>34515</v>
      </c>
      <c r="B18">
        <v>65.324632375729365</v>
      </c>
      <c r="C18">
        <v>63.2351052869545</v>
      </c>
      <c r="D18">
        <v>66.050726445088202</v>
      </c>
      <c r="E18">
        <v>48.26460358160957</v>
      </c>
      <c r="F18">
        <v>118.77672295423501</v>
      </c>
      <c r="G18">
        <v>61.331603633076462</v>
      </c>
      <c r="H18">
        <v>54.948681024992652</v>
      </c>
      <c r="I18">
        <v>41.279609163116397</v>
      </c>
      <c r="J18">
        <v>394588</v>
      </c>
      <c r="K18">
        <v>394588</v>
      </c>
      <c r="L18">
        <v>-1.8902415186823101</v>
      </c>
      <c r="M18">
        <v>1.11444986761619</v>
      </c>
      <c r="N18">
        <v>839176.160317812</v>
      </c>
      <c r="O18">
        <v>839176.160317812</v>
      </c>
      <c r="P18">
        <v>9.7064574632825543E-2</v>
      </c>
      <c r="Q18">
        <v>9.7064574632825501E-2</v>
      </c>
      <c r="R18">
        <v>231.55457980808001</v>
      </c>
      <c r="S18">
        <v>231.55457980808001</v>
      </c>
      <c r="T18">
        <v>85.538535384615429</v>
      </c>
      <c r="U18">
        <v>85.5385353846154</v>
      </c>
      <c r="V18">
        <v>4.8082219128841466</v>
      </c>
      <c r="W18">
        <v>5.125</v>
      </c>
      <c r="X18">
        <v>5.125</v>
      </c>
      <c r="Y18">
        <v>0.63940329911924576</v>
      </c>
      <c r="Z18">
        <v>0.63940329911924598</v>
      </c>
      <c r="AA18">
        <v>84.269600645513194</v>
      </c>
      <c r="AB18">
        <v>84.269600645513194</v>
      </c>
      <c r="AC18">
        <v>2.7616666666666663</v>
      </c>
    </row>
    <row r="19" spans="1:29" x14ac:dyDescent="0.35">
      <c r="A19" s="29">
        <v>34607</v>
      </c>
      <c r="B19">
        <v>65.621737895866701</v>
      </c>
      <c r="C19">
        <v>63.52176146033716</v>
      </c>
      <c r="D19">
        <v>65.980675792885293</v>
      </c>
      <c r="E19">
        <v>48.640043345850636</v>
      </c>
      <c r="F19">
        <v>118.51837675013799</v>
      </c>
      <c r="G19">
        <v>61.588139819223407</v>
      </c>
      <c r="H19">
        <v>54.772537447964176</v>
      </c>
      <c r="I19">
        <v>41.775476150460001</v>
      </c>
      <c r="J19">
        <v>398566</v>
      </c>
      <c r="K19">
        <v>398566</v>
      </c>
      <c r="L19">
        <v>-0.89749585955484101</v>
      </c>
      <c r="M19">
        <v>1.1474289285560899</v>
      </c>
      <c r="N19">
        <v>846279.947046182</v>
      </c>
      <c r="O19">
        <v>846279.947046182</v>
      </c>
      <c r="P19">
        <v>9.3597848351929691E-2</v>
      </c>
      <c r="Q19">
        <v>9.3597848351929705E-2</v>
      </c>
      <c r="R19">
        <v>234.16959246722732</v>
      </c>
      <c r="S19">
        <v>234.16959246722701</v>
      </c>
      <c r="T19">
        <v>84.860907575757551</v>
      </c>
      <c r="U19">
        <v>84.860907575757594</v>
      </c>
      <c r="V19">
        <v>5.1061792634746332</v>
      </c>
      <c r="W19">
        <v>5.2404000000000002</v>
      </c>
      <c r="X19">
        <v>5.2404000000000002</v>
      </c>
      <c r="Y19">
        <v>0.65472511385816523</v>
      </c>
      <c r="Z19">
        <v>0.65472511385816501</v>
      </c>
      <c r="AA19">
        <v>85.120003165084299</v>
      </c>
      <c r="AB19">
        <v>85.120003165084299</v>
      </c>
      <c r="AC19">
        <v>2.635340501792117</v>
      </c>
    </row>
    <row r="20" spans="1:29" x14ac:dyDescent="0.35">
      <c r="A20" s="29">
        <v>34699</v>
      </c>
      <c r="B20">
        <v>65.912582331441968</v>
      </c>
      <c r="C20">
        <v>63.803961572886266</v>
      </c>
      <c r="D20">
        <v>66.179096779029507</v>
      </c>
      <c r="E20">
        <v>49.004766879317266</v>
      </c>
      <c r="F20">
        <v>118.55559124023932</v>
      </c>
      <c r="G20">
        <v>61.875363737782969</v>
      </c>
      <c r="H20">
        <v>54.603760167486968</v>
      </c>
      <c r="I20">
        <v>41.798390673254538</v>
      </c>
      <c r="J20">
        <v>400279</v>
      </c>
      <c r="K20">
        <v>400279</v>
      </c>
      <c r="L20">
        <v>-0.71066549708172699</v>
      </c>
      <c r="M20">
        <v>0.878650622475591</v>
      </c>
      <c r="N20">
        <v>852968.83687369491</v>
      </c>
      <c r="O20">
        <v>852968.83687369502</v>
      </c>
      <c r="P20">
        <v>8.9637806404163842E-2</v>
      </c>
      <c r="Q20">
        <v>8.96378064041638E-2</v>
      </c>
      <c r="R20">
        <v>236.72082950550066</v>
      </c>
      <c r="S20">
        <v>236.720829505501</v>
      </c>
      <c r="T20">
        <v>85.889747692307736</v>
      </c>
      <c r="U20">
        <v>85.889747692307694</v>
      </c>
      <c r="V20">
        <v>5.7427096362979206</v>
      </c>
      <c r="W20">
        <v>5.7519999999999998</v>
      </c>
      <c r="X20">
        <v>5.7519999999999998</v>
      </c>
      <c r="Y20">
        <v>0.65627644753460146</v>
      </c>
      <c r="Z20">
        <v>0.65627644753460102</v>
      </c>
      <c r="AA20">
        <v>85.632466176109801</v>
      </c>
      <c r="AB20">
        <v>85.632466176109801</v>
      </c>
      <c r="AC20">
        <v>2.489019607843137</v>
      </c>
    </row>
    <row r="21" spans="1:29" x14ac:dyDescent="0.35">
      <c r="A21" s="29">
        <v>34789</v>
      </c>
      <c r="B21">
        <v>66.559844354851734</v>
      </c>
      <c r="C21">
        <v>64.4312294479992</v>
      </c>
      <c r="D21">
        <v>66.706655279352006</v>
      </c>
      <c r="E21">
        <v>49.447546501436932</v>
      </c>
      <c r="F21">
        <v>119.14164346657334</v>
      </c>
      <c r="G21">
        <v>62.654413297710768</v>
      </c>
      <c r="H21">
        <v>56.093767092886033</v>
      </c>
      <c r="I21">
        <v>42.653622935310864</v>
      </c>
      <c r="J21">
        <v>402390</v>
      </c>
      <c r="K21">
        <v>402390</v>
      </c>
      <c r="L21">
        <v>-0.97262835053480101</v>
      </c>
      <c r="M21">
        <v>0.27361961079985803</v>
      </c>
      <c r="N21">
        <v>852439.64926144306</v>
      </c>
      <c r="O21">
        <v>852439.64926144294</v>
      </c>
      <c r="P21">
        <v>8.8655189279149046E-2</v>
      </c>
      <c r="Q21">
        <v>8.8655189279149005E-2</v>
      </c>
      <c r="R21">
        <v>238.70036010345999</v>
      </c>
      <c r="S21">
        <v>238.70036010346001</v>
      </c>
      <c r="T21">
        <v>84.216087692307681</v>
      </c>
      <c r="U21">
        <v>84.216087692307696</v>
      </c>
      <c r="V21">
        <v>6.2867600120482638</v>
      </c>
      <c r="W21">
        <v>6.4531000000000001</v>
      </c>
      <c r="X21">
        <v>6.4531000000000001</v>
      </c>
      <c r="Y21">
        <v>0.67020402755696873</v>
      </c>
      <c r="Z21">
        <v>0.67020402755696895</v>
      </c>
      <c r="AA21">
        <v>86.719620080221205</v>
      </c>
      <c r="AB21">
        <v>86.719620080221205</v>
      </c>
      <c r="AC21">
        <v>3.0687262872628769</v>
      </c>
    </row>
    <row r="22" spans="1:29" x14ac:dyDescent="0.35">
      <c r="A22" s="29">
        <v>34880</v>
      </c>
      <c r="B22">
        <v>66.981257454944569</v>
      </c>
      <c r="C22">
        <v>64.8392890445201</v>
      </c>
      <c r="D22">
        <v>67.665913492772106</v>
      </c>
      <c r="E22">
        <v>49.862514905298532</v>
      </c>
      <c r="F22">
        <v>119.47764177698768</v>
      </c>
      <c r="G22">
        <v>63.285055671487932</v>
      </c>
      <c r="H22">
        <v>56.952068681962857</v>
      </c>
      <c r="I22">
        <v>42.656798701285396</v>
      </c>
      <c r="J22">
        <v>403259</v>
      </c>
      <c r="K22">
        <v>403259</v>
      </c>
      <c r="L22">
        <v>-5.33660507164797E-2</v>
      </c>
      <c r="M22">
        <v>-0.105600842725304</v>
      </c>
      <c r="N22">
        <v>854176.43600663601</v>
      </c>
      <c r="O22">
        <v>854176.43600663601</v>
      </c>
      <c r="P22">
        <v>8.6640157965065231E-2</v>
      </c>
      <c r="Q22">
        <v>8.6640157965065204E-2</v>
      </c>
      <c r="R22">
        <v>239.75653878053097</v>
      </c>
      <c r="S22">
        <v>239.756538780531</v>
      </c>
      <c r="T22">
        <v>81.588875384615378</v>
      </c>
      <c r="U22">
        <v>81.588875384615406</v>
      </c>
      <c r="V22">
        <v>6.2841834707890971</v>
      </c>
      <c r="W22">
        <v>6.625</v>
      </c>
      <c r="X22">
        <v>6.625</v>
      </c>
      <c r="Y22">
        <v>0.68125559391382173</v>
      </c>
      <c r="Z22">
        <v>0.68125559391382196</v>
      </c>
      <c r="AA22">
        <v>87.270001589264595</v>
      </c>
      <c r="AB22">
        <v>87.270001589264595</v>
      </c>
      <c r="AC22">
        <v>2.9191666666666669</v>
      </c>
    </row>
    <row r="23" spans="1:29" x14ac:dyDescent="0.35">
      <c r="A23" s="29">
        <v>34972</v>
      </c>
      <c r="B23">
        <v>67.439255190344667</v>
      </c>
      <c r="C23">
        <v>65.280985319217734</v>
      </c>
      <c r="D23">
        <v>67.793613485544</v>
      </c>
      <c r="E23">
        <v>50.228658439826859</v>
      </c>
      <c r="F23">
        <v>119.94369350049999</v>
      </c>
      <c r="G23">
        <v>64.202681730021467</v>
      </c>
      <c r="H23">
        <v>57.254301697598386</v>
      </c>
      <c r="I23">
        <v>42.663273822070899</v>
      </c>
      <c r="J23">
        <v>407795</v>
      </c>
      <c r="K23">
        <v>407795</v>
      </c>
      <c r="L23">
        <v>-0.10953509242180499</v>
      </c>
      <c r="M23">
        <v>0.44543290699494398</v>
      </c>
      <c r="N23">
        <v>854936.94254772004</v>
      </c>
      <c r="O23">
        <v>854936.94254772004</v>
      </c>
      <c r="P23">
        <v>8.6480272523743906E-2</v>
      </c>
      <c r="Q23">
        <v>8.6480272523743906E-2</v>
      </c>
      <c r="R23">
        <v>240.711669457835</v>
      </c>
      <c r="S23">
        <v>240.711669457835</v>
      </c>
      <c r="T23">
        <v>81.648572307692348</v>
      </c>
      <c r="U23">
        <v>81.648572307692305</v>
      </c>
      <c r="V23">
        <v>6.4010223369438144</v>
      </c>
      <c r="W23">
        <v>6.625</v>
      </c>
      <c r="X23">
        <v>6.625</v>
      </c>
      <c r="Y23">
        <v>0.69196210689659488</v>
      </c>
      <c r="Z23">
        <v>0.69196210689659499</v>
      </c>
      <c r="AA23">
        <v>88.113416540396202</v>
      </c>
      <c r="AB23">
        <v>88.113416540396202</v>
      </c>
      <c r="AC23">
        <v>2.7777192982456174</v>
      </c>
    </row>
    <row r="24" spans="1:29" x14ac:dyDescent="0.35">
      <c r="A24" s="29">
        <v>35064</v>
      </c>
      <c r="B24">
        <v>67.760316252669497</v>
      </c>
      <c r="C24">
        <v>65.591812228708321</v>
      </c>
      <c r="D24">
        <v>68.071469900262798</v>
      </c>
      <c r="E24">
        <v>50.615164977418168</v>
      </c>
      <c r="F24">
        <v>119.99577498716633</v>
      </c>
      <c r="G24">
        <v>64.548155376708436</v>
      </c>
      <c r="H24">
        <v>57.185843857089644</v>
      </c>
      <c r="I24">
        <v>42.678036582840726</v>
      </c>
      <c r="J24">
        <v>409132</v>
      </c>
      <c r="K24">
        <v>409132</v>
      </c>
      <c r="L24">
        <v>0.250679058714882</v>
      </c>
      <c r="M24">
        <v>-0.29186013779653203</v>
      </c>
      <c r="N24">
        <v>859685.45414715097</v>
      </c>
      <c r="O24">
        <v>859685.45414715097</v>
      </c>
      <c r="P24">
        <v>8.3038899321017101E-2</v>
      </c>
      <c r="Q24">
        <v>8.3038899321017101E-2</v>
      </c>
      <c r="R24">
        <v>243.75941761988398</v>
      </c>
      <c r="S24">
        <v>243.759417619884</v>
      </c>
      <c r="T24">
        <v>81.017598461538469</v>
      </c>
      <c r="U24">
        <v>81.017598461538498</v>
      </c>
      <c r="V24">
        <v>6.2620020085493602</v>
      </c>
      <c r="W24">
        <v>6.5812999999999997</v>
      </c>
      <c r="X24">
        <v>6.5812999999999997</v>
      </c>
      <c r="Y24">
        <v>0.69193029523915983</v>
      </c>
      <c r="Z24">
        <v>0.69193029523916005</v>
      </c>
      <c r="AA24">
        <v>88.643715743111898</v>
      </c>
      <c r="AB24">
        <v>88.643715743111898</v>
      </c>
      <c r="AC24">
        <v>3.3500503524672669</v>
      </c>
    </row>
    <row r="25" spans="1:29" x14ac:dyDescent="0.35">
      <c r="A25" s="29">
        <v>35155</v>
      </c>
      <c r="B25">
        <v>68.282607882492158</v>
      </c>
      <c r="C25">
        <v>66.100373478574795</v>
      </c>
      <c r="D25">
        <v>68.274787902373603</v>
      </c>
      <c r="E25">
        <v>50.993647589274794</v>
      </c>
      <c r="F25">
        <v>120.24149305860935</v>
      </c>
      <c r="G25">
        <v>65.417639650150178</v>
      </c>
      <c r="H25">
        <v>58.577477170610734</v>
      </c>
      <c r="I25">
        <v>43.426555060950271</v>
      </c>
      <c r="J25">
        <v>412022</v>
      </c>
      <c r="K25">
        <v>412022</v>
      </c>
      <c r="L25">
        <v>6.5580206878547903E-2</v>
      </c>
      <c r="M25">
        <v>0.16023576830862599</v>
      </c>
      <c r="N25">
        <v>859850.33323692007</v>
      </c>
      <c r="O25">
        <v>859850.33323691995</v>
      </c>
      <c r="P25">
        <v>8.2342016266724979E-2</v>
      </c>
      <c r="Q25">
        <v>8.2342016266724993E-2</v>
      </c>
      <c r="R25">
        <v>246.29966051311933</v>
      </c>
      <c r="S25">
        <v>246.29966051311899</v>
      </c>
      <c r="T25">
        <v>80.896181538461548</v>
      </c>
      <c r="U25">
        <v>80.896181538461505</v>
      </c>
      <c r="V25">
        <v>5.8447592184387327</v>
      </c>
      <c r="W25">
        <v>6.125</v>
      </c>
      <c r="X25">
        <v>6.125</v>
      </c>
      <c r="Y25">
        <v>0.69676277490104166</v>
      </c>
      <c r="Z25">
        <v>0.69676277490104199</v>
      </c>
      <c r="AA25">
        <v>89.255154137022998</v>
      </c>
      <c r="AB25">
        <v>89.255154137022998</v>
      </c>
      <c r="AC25">
        <v>2.477568306010927</v>
      </c>
    </row>
    <row r="26" spans="1:29" x14ac:dyDescent="0.35">
      <c r="A26" s="29">
        <v>35246</v>
      </c>
      <c r="B26">
        <v>68.630978287535996</v>
      </c>
      <c r="C26">
        <v>66.436106110530133</v>
      </c>
      <c r="D26">
        <v>68.646174183054697</v>
      </c>
      <c r="E26">
        <v>51.397502200308999</v>
      </c>
      <c r="F26">
        <v>120.43987575301269</v>
      </c>
      <c r="G26">
        <v>65.962003754315802</v>
      </c>
      <c r="H26">
        <v>59.382153615692594</v>
      </c>
      <c r="I26">
        <v>43.096594227397333</v>
      </c>
      <c r="J26">
        <v>413325</v>
      </c>
      <c r="K26">
        <v>413325</v>
      </c>
      <c r="L26">
        <v>0.409126114684217</v>
      </c>
      <c r="M26">
        <v>-0.22742533463127501</v>
      </c>
      <c r="N26">
        <v>862786.01106092695</v>
      </c>
      <c r="O26">
        <v>862786.01106092695</v>
      </c>
      <c r="P26">
        <v>8.2548700543637096E-2</v>
      </c>
      <c r="Q26">
        <v>8.2548700543637096E-2</v>
      </c>
      <c r="R26">
        <v>245.20658074695402</v>
      </c>
      <c r="S26">
        <v>245.20658074695399</v>
      </c>
      <c r="T26">
        <v>81.882196923076961</v>
      </c>
      <c r="U26">
        <v>81.882196923076904</v>
      </c>
      <c r="V26">
        <v>5.6176858473270661</v>
      </c>
      <c r="W26">
        <v>5.8677999999999999</v>
      </c>
      <c r="X26">
        <v>5.8677999999999999</v>
      </c>
      <c r="Y26">
        <v>0.69717020145329944</v>
      </c>
      <c r="Z26">
        <v>0.697170201453299</v>
      </c>
      <c r="AA26">
        <v>90.002082601888901</v>
      </c>
      <c r="AB26">
        <v>90.002082601888901</v>
      </c>
      <c r="AC26">
        <v>2.3923809523809569</v>
      </c>
    </row>
    <row r="27" spans="1:29" x14ac:dyDescent="0.35">
      <c r="A27" s="29">
        <v>35338</v>
      </c>
      <c r="B27">
        <v>68.965673762040595</v>
      </c>
      <c r="C27">
        <v>66.757872203019602</v>
      </c>
      <c r="D27">
        <v>68.991324198473905</v>
      </c>
      <c r="E27">
        <v>51.905986975443341</v>
      </c>
      <c r="F27">
        <v>120.52853257953366</v>
      </c>
      <c r="G27">
        <v>65.916639890060154</v>
      </c>
      <c r="H27">
        <v>59.1457328055644</v>
      </c>
      <c r="I27">
        <v>43.436251536775501</v>
      </c>
      <c r="J27">
        <v>417019</v>
      </c>
      <c r="K27">
        <v>417019</v>
      </c>
      <c r="L27">
        <v>0.90048123975179695</v>
      </c>
      <c r="M27">
        <v>-0.22072387714480299</v>
      </c>
      <c r="N27">
        <v>863327.55407133908</v>
      </c>
      <c r="O27">
        <v>863327.55407133896</v>
      </c>
      <c r="P27">
        <v>8.0614874049025106E-2</v>
      </c>
      <c r="Q27">
        <v>8.0614874049025106E-2</v>
      </c>
      <c r="R27">
        <v>247.64305313116503</v>
      </c>
      <c r="S27">
        <v>247.643053131165</v>
      </c>
      <c r="T27">
        <v>82.869486363636398</v>
      </c>
      <c r="U27">
        <v>82.869486363636398</v>
      </c>
      <c r="V27">
        <v>5.4132739047926286</v>
      </c>
      <c r="W27">
        <v>5.6875</v>
      </c>
      <c r="X27">
        <v>5.6875</v>
      </c>
      <c r="Y27">
        <v>0.68186344897864648</v>
      </c>
      <c r="Z27">
        <v>0.68186344897864604</v>
      </c>
      <c r="AA27">
        <v>90.413772647977595</v>
      </c>
      <c r="AB27">
        <v>90.413772647977595</v>
      </c>
      <c r="AC27">
        <v>2.4954307116104864</v>
      </c>
    </row>
    <row r="28" spans="1:29" x14ac:dyDescent="0.35">
      <c r="A28" s="29">
        <v>35430</v>
      </c>
      <c r="B28">
        <v>69.365709672873336</v>
      </c>
      <c r="C28">
        <v>67.143128768496766</v>
      </c>
      <c r="D28">
        <v>69.381902018659105</v>
      </c>
      <c r="E28">
        <v>52.336907944714142</v>
      </c>
      <c r="F28">
        <v>120.77286764533632</v>
      </c>
      <c r="G28">
        <v>65.349124246101042</v>
      </c>
      <c r="H28">
        <v>58.558647222058021</v>
      </c>
      <c r="I28">
        <v>44.826893354090203</v>
      </c>
      <c r="J28">
        <v>422639</v>
      </c>
      <c r="K28">
        <v>422639</v>
      </c>
      <c r="L28">
        <v>1.0126168131098701</v>
      </c>
      <c r="M28">
        <v>-0.31774635612609697</v>
      </c>
      <c r="N28">
        <v>866094.44137827703</v>
      </c>
      <c r="O28">
        <v>866094.44137827703</v>
      </c>
      <c r="P28">
        <v>7.8416940042689759E-2</v>
      </c>
      <c r="Q28">
        <v>7.8416940042689801E-2</v>
      </c>
      <c r="R28">
        <v>249.8846077246387</v>
      </c>
      <c r="S28">
        <v>249.88460772463901</v>
      </c>
      <c r="T28">
        <v>88.333556060606043</v>
      </c>
      <c r="U28">
        <v>88.333556060606099</v>
      </c>
      <c r="V28">
        <v>5.8245399762150774</v>
      </c>
      <c r="W28">
        <v>5.8555000000000001</v>
      </c>
      <c r="X28">
        <v>5.8555000000000001</v>
      </c>
      <c r="Y28">
        <v>0.67273735054240236</v>
      </c>
      <c r="Z28">
        <v>0.67273735054240202</v>
      </c>
      <c r="AA28">
        <v>90.6637441195615</v>
      </c>
      <c r="AB28">
        <v>90.6637441195615</v>
      </c>
      <c r="AC28">
        <v>2.5648006379585371</v>
      </c>
    </row>
    <row r="29" spans="1:29" x14ac:dyDescent="0.35">
      <c r="A29" s="29">
        <v>35520</v>
      </c>
      <c r="B29">
        <v>69.60406774821827</v>
      </c>
      <c r="C29">
        <v>67.381118161534758</v>
      </c>
      <c r="D29">
        <v>69.587126118123706</v>
      </c>
      <c r="E29">
        <v>52.842807533959636</v>
      </c>
      <c r="F29">
        <v>120.52207718314168</v>
      </c>
      <c r="G29">
        <v>65.121118137167358</v>
      </c>
      <c r="H29">
        <v>59.098925628295007</v>
      </c>
      <c r="I29">
        <v>45.156406272022501</v>
      </c>
      <c r="J29">
        <v>429418</v>
      </c>
      <c r="K29">
        <v>429418</v>
      </c>
      <c r="L29">
        <v>0.79431875817516895</v>
      </c>
      <c r="M29">
        <v>-5.0640808212505002E-2</v>
      </c>
      <c r="N29">
        <v>873692.98048387701</v>
      </c>
      <c r="O29">
        <v>873692.98048387701</v>
      </c>
      <c r="P29">
        <v>7.3233611915158633E-2</v>
      </c>
      <c r="Q29">
        <v>7.3233611915158606E-2</v>
      </c>
      <c r="R29">
        <v>252.12616231811231</v>
      </c>
      <c r="S29">
        <v>252.12616231811199</v>
      </c>
      <c r="T29">
        <v>92.820320312499987</v>
      </c>
      <c r="U29">
        <v>92.820320312500002</v>
      </c>
      <c r="V29">
        <v>5.8904209642444672</v>
      </c>
      <c r="W29">
        <v>5.9375</v>
      </c>
      <c r="X29">
        <v>5.9375</v>
      </c>
      <c r="Y29">
        <v>0.64938685118057315</v>
      </c>
      <c r="Z29">
        <v>0.64866500847439001</v>
      </c>
      <c r="AA29">
        <v>90.977895215510898</v>
      </c>
      <c r="AB29">
        <v>90.977895215510898</v>
      </c>
      <c r="AC29">
        <v>2.5103994760969264</v>
      </c>
    </row>
    <row r="30" spans="1:29" x14ac:dyDescent="0.35">
      <c r="A30" s="29">
        <v>35611</v>
      </c>
      <c r="B30">
        <v>69.770050891849763</v>
      </c>
      <c r="C30">
        <v>67.539043638685598</v>
      </c>
      <c r="D30">
        <v>69.779564268268302</v>
      </c>
      <c r="E30">
        <v>53.309336220697396</v>
      </c>
      <c r="F30">
        <v>120.24847317869667</v>
      </c>
      <c r="G30">
        <v>65.284234656778381</v>
      </c>
      <c r="H30">
        <v>59.610118770986055</v>
      </c>
      <c r="I30">
        <v>44.457925342793537</v>
      </c>
      <c r="J30">
        <v>434199</v>
      </c>
      <c r="K30">
        <v>434199</v>
      </c>
      <c r="L30">
        <v>0.84392523099911498</v>
      </c>
      <c r="M30">
        <v>-0.23587869081118101</v>
      </c>
      <c r="N30">
        <v>878324.78805050009</v>
      </c>
      <c r="O30">
        <v>878324.78805049998</v>
      </c>
      <c r="P30">
        <v>7.17972859712597E-2</v>
      </c>
      <c r="Q30">
        <v>7.17972859712597E-2</v>
      </c>
      <c r="R30">
        <v>254.46517580695433</v>
      </c>
      <c r="S30">
        <v>254.46517580695399</v>
      </c>
      <c r="T30">
        <v>95.131486153846112</v>
      </c>
      <c r="U30">
        <v>95.131486153846197</v>
      </c>
      <c r="V30">
        <v>6.146395162239374</v>
      </c>
      <c r="W30">
        <v>6.1984000000000004</v>
      </c>
      <c r="X30">
        <v>6.1984000000000004</v>
      </c>
      <c r="Y30">
        <v>0.6389876132994049</v>
      </c>
      <c r="Z30">
        <v>0.63881968316040705</v>
      </c>
      <c r="AA30">
        <v>91.094904714313301</v>
      </c>
      <c r="AB30">
        <v>91.094904714313301</v>
      </c>
      <c r="AC30">
        <v>2.7298550724637667</v>
      </c>
    </row>
    <row r="31" spans="1:29" x14ac:dyDescent="0.35">
      <c r="A31" s="29">
        <v>35703</v>
      </c>
      <c r="B31">
        <v>70.301043211884334</v>
      </c>
      <c r="C31">
        <v>68.05101021861789</v>
      </c>
      <c r="D31">
        <v>70.337386335665599</v>
      </c>
      <c r="E31">
        <v>53.831629904686231</v>
      </c>
      <c r="F31">
        <v>120.29165441799699</v>
      </c>
      <c r="G31">
        <v>65.937316712012787</v>
      </c>
      <c r="H31">
        <v>59.912788698087347</v>
      </c>
      <c r="I31">
        <v>45.443476413226499</v>
      </c>
      <c r="J31">
        <v>438100</v>
      </c>
      <c r="K31">
        <v>438100</v>
      </c>
      <c r="L31">
        <v>0.42440874960859298</v>
      </c>
      <c r="M31">
        <v>-0.31251620477381897</v>
      </c>
      <c r="N31">
        <v>880182.16364519007</v>
      </c>
      <c r="O31">
        <v>880182.16364518995</v>
      </c>
      <c r="P31">
        <v>6.8400512448149972E-2</v>
      </c>
      <c r="Q31">
        <v>6.840051244815E-2</v>
      </c>
      <c r="R31">
        <v>258.36353162169166</v>
      </c>
      <c r="S31">
        <v>258.363531621692</v>
      </c>
      <c r="T31">
        <v>97.47146060606066</v>
      </c>
      <c r="U31">
        <v>97.471460606060603</v>
      </c>
      <c r="V31">
        <v>6.7430572230059136</v>
      </c>
      <c r="W31">
        <v>6.8692000000000002</v>
      </c>
      <c r="X31">
        <v>6.8692000000000002</v>
      </c>
      <c r="Y31">
        <v>0.63319365618204004</v>
      </c>
      <c r="Z31">
        <v>0.63363729975902106</v>
      </c>
      <c r="AA31">
        <v>91.481024453969596</v>
      </c>
      <c r="AB31">
        <v>91.481024453969596</v>
      </c>
      <c r="AC31">
        <v>3.0203990610328666</v>
      </c>
    </row>
    <row r="32" spans="1:29" x14ac:dyDescent="0.35">
      <c r="A32" s="29">
        <v>35795</v>
      </c>
      <c r="B32">
        <v>70.586171836242571</v>
      </c>
      <c r="C32">
        <v>68.32288506329779</v>
      </c>
      <c r="D32">
        <v>70.608569856545898</v>
      </c>
      <c r="E32">
        <v>54.367528157302139</v>
      </c>
      <c r="F32">
        <v>120.20939404712499</v>
      </c>
      <c r="G32">
        <v>66.024364590586529</v>
      </c>
      <c r="H32">
        <v>59.838687694843834</v>
      </c>
      <c r="I32">
        <v>45.220274950786767</v>
      </c>
      <c r="J32">
        <v>444540</v>
      </c>
      <c r="K32">
        <v>444540</v>
      </c>
      <c r="L32">
        <v>0.52657287899712701</v>
      </c>
      <c r="M32">
        <v>-0.221435091886799</v>
      </c>
      <c r="N32">
        <v>879843.27816055808</v>
      </c>
      <c r="O32">
        <v>879843.27816055797</v>
      </c>
      <c r="P32">
        <v>6.5409484017932548E-2</v>
      </c>
      <c r="Q32">
        <v>6.5409484017932507E-2</v>
      </c>
      <c r="R32">
        <v>261.67713406421763</v>
      </c>
      <c r="S32">
        <v>261.67713406421802</v>
      </c>
      <c r="T32">
        <v>98.626171212121235</v>
      </c>
      <c r="U32">
        <v>98.626171212121207</v>
      </c>
      <c r="V32">
        <v>7.0402892116264848</v>
      </c>
      <c r="W32">
        <v>7.1483999999999996</v>
      </c>
      <c r="X32">
        <v>7.1483999999999996</v>
      </c>
      <c r="Y32">
        <v>0.63128999906948857</v>
      </c>
      <c r="Z32">
        <v>0.63168185721231895</v>
      </c>
      <c r="AA32">
        <v>91.859557620069594</v>
      </c>
      <c r="AB32">
        <v>91.859557620069594</v>
      </c>
      <c r="AC32">
        <v>3.2062760416666669</v>
      </c>
    </row>
    <row r="33" spans="1:29" x14ac:dyDescent="0.35">
      <c r="A33" s="29">
        <v>35885</v>
      </c>
      <c r="B33">
        <v>70.729581270328126</v>
      </c>
      <c r="C33">
        <v>68.472035680817967</v>
      </c>
      <c r="D33">
        <v>70.691931524363397</v>
      </c>
      <c r="E33">
        <v>54.865105994264972</v>
      </c>
      <c r="F33">
        <v>119.85045730035701</v>
      </c>
      <c r="G33">
        <v>65.47244561075496</v>
      </c>
      <c r="H33">
        <v>60.340098611937719</v>
      </c>
      <c r="I33">
        <v>44.942855661321765</v>
      </c>
      <c r="J33">
        <v>447712</v>
      </c>
      <c r="K33">
        <v>447712</v>
      </c>
      <c r="L33">
        <v>0.79289131831225501</v>
      </c>
      <c r="M33">
        <v>-1.24124148015409E-3</v>
      </c>
      <c r="N33">
        <v>884146.71126163006</v>
      </c>
      <c r="O33">
        <v>884146.71126162994</v>
      </c>
      <c r="P33">
        <v>6.3647367961563561E-2</v>
      </c>
      <c r="Q33">
        <v>6.3647367961563603E-2</v>
      </c>
      <c r="R33">
        <v>264.79581871600772</v>
      </c>
      <c r="S33">
        <v>264.795818716008</v>
      </c>
      <c r="T33">
        <v>100.61063281249999</v>
      </c>
      <c r="U33">
        <v>100.6106328125</v>
      </c>
      <c r="V33">
        <v>7.0862970308490789</v>
      </c>
      <c r="W33">
        <v>7.25</v>
      </c>
      <c r="X33">
        <v>7.25</v>
      </c>
      <c r="Y33">
        <v>0.62538235592018632</v>
      </c>
      <c r="Z33">
        <v>0.62547738438940403</v>
      </c>
      <c r="AA33">
        <v>91.865824470770306</v>
      </c>
      <c r="AB33">
        <v>91.865824470770306</v>
      </c>
      <c r="AC33">
        <v>2.925964912280707</v>
      </c>
    </row>
    <row r="34" spans="1:29" x14ac:dyDescent="0.35">
      <c r="A34" s="29">
        <v>35976</v>
      </c>
      <c r="B34">
        <v>71.073887725513956</v>
      </c>
      <c r="C34">
        <v>68.898386026509002</v>
      </c>
      <c r="D34">
        <v>71.092692833306401</v>
      </c>
      <c r="E34">
        <v>55.369299610557796</v>
      </c>
      <c r="F34">
        <v>119.43255682595401</v>
      </c>
      <c r="G34">
        <v>65.900329460801927</v>
      </c>
      <c r="H34">
        <v>61.011583924851188</v>
      </c>
      <c r="I34">
        <v>45.544544898206539</v>
      </c>
      <c r="J34">
        <v>450292</v>
      </c>
      <c r="K34">
        <v>450292</v>
      </c>
      <c r="L34">
        <v>0.36070391447088102</v>
      </c>
      <c r="M34">
        <v>-3.3388381505024302E-3</v>
      </c>
      <c r="N34">
        <v>884140.65353232098</v>
      </c>
      <c r="O34">
        <v>884140.65353232098</v>
      </c>
      <c r="P34">
        <v>6.2837755765484948E-2</v>
      </c>
      <c r="Q34">
        <v>6.2837755765484907E-2</v>
      </c>
      <c r="R34">
        <v>268.40179784463936</v>
      </c>
      <c r="S34">
        <v>268.40179784463902</v>
      </c>
      <c r="T34">
        <v>100.5124338461538</v>
      </c>
      <c r="U34">
        <v>100.512433846154</v>
      </c>
      <c r="V34">
        <v>7.076780212823591</v>
      </c>
      <c r="W34">
        <v>7.3278999999999996</v>
      </c>
      <c r="X34">
        <v>7.3278999999999996</v>
      </c>
      <c r="Y34">
        <v>0.6157406036924109</v>
      </c>
      <c r="Z34">
        <v>0.61574667956030105</v>
      </c>
      <c r="AA34">
        <v>92.278891717166402</v>
      </c>
      <c r="AB34">
        <v>92.278891717166402</v>
      </c>
      <c r="AC34">
        <v>3.1940445168295368</v>
      </c>
    </row>
    <row r="35" spans="1:29" x14ac:dyDescent="0.35">
      <c r="A35" s="29">
        <v>36068</v>
      </c>
      <c r="B35">
        <v>71.275514454206998</v>
      </c>
      <c r="C35">
        <v>69.192034640247428</v>
      </c>
      <c r="D35">
        <v>71.320300035938502</v>
      </c>
      <c r="E35">
        <v>55.841701080644633</v>
      </c>
      <c r="F35">
        <v>118.94439555625566</v>
      </c>
      <c r="G35">
        <v>66.619395228797075</v>
      </c>
      <c r="H35">
        <v>61.328068446463369</v>
      </c>
      <c r="I35">
        <v>45.281114662098929</v>
      </c>
      <c r="J35">
        <v>451005</v>
      </c>
      <c r="K35">
        <v>451005</v>
      </c>
      <c r="L35">
        <v>-6.2675142987620502E-2</v>
      </c>
      <c r="M35">
        <v>-0.185509921266547</v>
      </c>
      <c r="N35">
        <v>887593.11750425294</v>
      </c>
      <c r="O35">
        <v>887593.11750425305</v>
      </c>
      <c r="P35">
        <v>6.2401130578127045E-2</v>
      </c>
      <c r="Q35">
        <v>6.2401130578126997E-2</v>
      </c>
      <c r="R35">
        <v>271.03318801958636</v>
      </c>
      <c r="S35">
        <v>271.03318801958602</v>
      </c>
      <c r="T35">
        <v>100.14717121212124</v>
      </c>
      <c r="U35">
        <v>100.14717121212099</v>
      </c>
      <c r="V35">
        <v>7.1602620805435002</v>
      </c>
      <c r="W35">
        <v>7.5</v>
      </c>
      <c r="X35">
        <v>7.5</v>
      </c>
      <c r="Y35">
        <v>0.61194660690414404</v>
      </c>
      <c r="Z35">
        <v>0.61191051876314595</v>
      </c>
      <c r="AA35">
        <v>92.668275423788103</v>
      </c>
      <c r="AB35">
        <v>92.668275423788103</v>
      </c>
      <c r="AC35">
        <v>3.1024113475177271</v>
      </c>
    </row>
    <row r="36" spans="1:29" x14ac:dyDescent="0.35">
      <c r="A36" s="29">
        <v>36160</v>
      </c>
      <c r="B36">
        <v>71.554205692506969</v>
      </c>
      <c r="C36">
        <v>69.572709935336604</v>
      </c>
      <c r="D36">
        <v>71.576722020699606</v>
      </c>
      <c r="E36">
        <v>56.342058679605771</v>
      </c>
      <c r="F36">
        <v>118.53056976690766</v>
      </c>
      <c r="G36">
        <v>67.021642804413503</v>
      </c>
      <c r="H36">
        <v>61.529983177823709</v>
      </c>
      <c r="I36">
        <v>45.200094574877504</v>
      </c>
      <c r="J36">
        <v>453937</v>
      </c>
      <c r="K36">
        <v>453937</v>
      </c>
      <c r="L36">
        <v>-0.25237777481513501</v>
      </c>
      <c r="M36">
        <v>-0.25692632903790602</v>
      </c>
      <c r="N36">
        <v>883166.99624774698</v>
      </c>
      <c r="O36">
        <v>883166.99624774698</v>
      </c>
      <c r="P36">
        <v>6.1431129087922164E-2</v>
      </c>
      <c r="Q36">
        <v>6.1431129087922198E-2</v>
      </c>
      <c r="R36">
        <v>274.151872671376</v>
      </c>
      <c r="S36">
        <v>274.151872671376</v>
      </c>
      <c r="T36">
        <v>97.166321212121204</v>
      </c>
      <c r="U36">
        <v>97.166321212121204</v>
      </c>
      <c r="V36">
        <v>6.2775126042467688</v>
      </c>
      <c r="W36">
        <v>6.8555000000000001</v>
      </c>
      <c r="X36">
        <v>6.8555000000000001</v>
      </c>
      <c r="Y36">
        <v>0.61580078048011355</v>
      </c>
      <c r="Z36">
        <v>0.61574010208304597</v>
      </c>
      <c r="AA36">
        <v>93.145292308275003</v>
      </c>
      <c r="AB36">
        <v>93.145292308275003</v>
      </c>
      <c r="AC36">
        <v>2.6515270018621968</v>
      </c>
    </row>
    <row r="37" spans="1:29" x14ac:dyDescent="0.35">
      <c r="A37" s="29">
        <v>36250</v>
      </c>
      <c r="B37">
        <v>71.860506155949608</v>
      </c>
      <c r="C37">
        <v>69.925179280360339</v>
      </c>
      <c r="D37">
        <v>71.807725998091996</v>
      </c>
      <c r="E37">
        <v>56.816335285904898</v>
      </c>
      <c r="F37">
        <v>117.93061771377067</v>
      </c>
      <c r="G37">
        <v>67.190169608129196</v>
      </c>
      <c r="H37">
        <v>62.472350228788805</v>
      </c>
      <c r="I37">
        <v>45.533890267905427</v>
      </c>
      <c r="J37">
        <v>457044</v>
      </c>
      <c r="K37">
        <v>457044</v>
      </c>
      <c r="L37">
        <v>-0.229272996478873</v>
      </c>
      <c r="M37">
        <v>-0.435008366201726</v>
      </c>
      <c r="N37">
        <v>888302.37745588098</v>
      </c>
      <c r="O37">
        <v>888302.37745588098</v>
      </c>
      <c r="P37">
        <v>6.1760340374905444E-2</v>
      </c>
      <c r="Q37">
        <v>6.1760340374905402E-2</v>
      </c>
      <c r="R37">
        <v>275.22392052042898</v>
      </c>
      <c r="S37">
        <v>275.22392052042898</v>
      </c>
      <c r="T37">
        <v>97.283789062499991</v>
      </c>
      <c r="U37">
        <v>97.283789062500006</v>
      </c>
      <c r="V37">
        <v>5.0837063570093504</v>
      </c>
      <c r="W37">
        <v>5.6943999999999999</v>
      </c>
      <c r="X37">
        <v>5.6943999999999999</v>
      </c>
      <c r="Y37">
        <v>0.61208261764455074</v>
      </c>
      <c r="Z37">
        <v>0.61207091368269495</v>
      </c>
      <c r="AA37">
        <v>93.311240487133404</v>
      </c>
      <c r="AB37">
        <v>93.311240487133404</v>
      </c>
      <c r="AC37">
        <v>2.645269607843137</v>
      </c>
    </row>
    <row r="38" spans="1:29" x14ac:dyDescent="0.35">
      <c r="A38" s="29">
        <v>36341</v>
      </c>
      <c r="B38">
        <v>72.07370571994737</v>
      </c>
      <c r="C38">
        <v>70.136276000373002</v>
      </c>
      <c r="D38">
        <v>72.102605801817901</v>
      </c>
      <c r="E38">
        <v>57.315473648546003</v>
      </c>
      <c r="F38">
        <v>117.070124373773</v>
      </c>
      <c r="G38">
        <v>66.540428066959038</v>
      </c>
      <c r="H38">
        <v>62.597144431917059</v>
      </c>
      <c r="I38">
        <v>46.955176450867462</v>
      </c>
      <c r="J38">
        <v>458710</v>
      </c>
      <c r="K38">
        <v>458710</v>
      </c>
      <c r="L38">
        <v>0.242871349830207</v>
      </c>
      <c r="M38">
        <v>-8.6327364105112103E-2</v>
      </c>
      <c r="N38">
        <v>890578.35748737003</v>
      </c>
      <c r="O38">
        <v>890578.35748737003</v>
      </c>
      <c r="P38">
        <v>6.0447626997175097E-2</v>
      </c>
      <c r="Q38">
        <v>6.0447626997175097E-2</v>
      </c>
      <c r="R38">
        <v>277.36801621853402</v>
      </c>
      <c r="S38">
        <v>277.36801621853402</v>
      </c>
      <c r="T38">
        <v>99.140043076923092</v>
      </c>
      <c r="U38">
        <v>99.140043076923106</v>
      </c>
      <c r="V38">
        <v>4.8274032761064927</v>
      </c>
      <c r="W38">
        <v>5.2008000000000001</v>
      </c>
      <c r="X38">
        <v>5.2008000000000001</v>
      </c>
      <c r="Y38">
        <v>0.60729455707630908</v>
      </c>
      <c r="Z38">
        <v>0.60728308657017904</v>
      </c>
      <c r="AA38">
        <v>93.644063749321802</v>
      </c>
      <c r="AB38">
        <v>93.644063749321802</v>
      </c>
      <c r="AC38">
        <v>2.4264960909737066</v>
      </c>
    </row>
    <row r="39" spans="1:29" x14ac:dyDescent="0.35">
      <c r="A39" s="29">
        <v>36433</v>
      </c>
      <c r="B39">
        <v>72.134895587147753</v>
      </c>
      <c r="C39">
        <v>70.193030640748091</v>
      </c>
      <c r="D39">
        <v>72.187041193632894</v>
      </c>
      <c r="E39">
        <v>57.732710628495234</v>
      </c>
      <c r="F39">
        <v>116.21459022204799</v>
      </c>
      <c r="G39">
        <v>65.979852123673865</v>
      </c>
      <c r="H39">
        <v>62.246594668860929</v>
      </c>
      <c r="I39">
        <v>47.699240886107667</v>
      </c>
      <c r="J39">
        <v>466387</v>
      </c>
      <c r="K39">
        <v>466387</v>
      </c>
      <c r="L39">
        <v>0.38373842771574601</v>
      </c>
      <c r="M39">
        <v>-0.21776077775277999</v>
      </c>
      <c r="N39">
        <v>894800.21194659604</v>
      </c>
      <c r="O39">
        <v>894800.21194659604</v>
      </c>
      <c r="P39">
        <v>5.8863858138287282E-2</v>
      </c>
      <c r="Q39">
        <v>5.8863858138287303E-2</v>
      </c>
      <c r="R39">
        <v>280.68161866106033</v>
      </c>
      <c r="S39">
        <v>280.68161866105999</v>
      </c>
      <c r="T39">
        <v>98.754672727272705</v>
      </c>
      <c r="U39">
        <v>98.754672727272705</v>
      </c>
      <c r="V39">
        <v>4.8335647331042786</v>
      </c>
      <c r="W39">
        <v>5.0654000000000003</v>
      </c>
      <c r="X39">
        <v>5.0654000000000003</v>
      </c>
      <c r="Y39">
        <v>0.61019911719025588</v>
      </c>
      <c r="Z39">
        <v>0.61019911719025599</v>
      </c>
      <c r="AA39">
        <v>93.925785192289794</v>
      </c>
      <c r="AB39">
        <v>93.925785192289794</v>
      </c>
      <c r="AC39">
        <v>2.2771212121212172</v>
      </c>
    </row>
    <row r="40" spans="1:29" x14ac:dyDescent="0.35">
      <c r="A40" s="29">
        <v>36525</v>
      </c>
      <c r="B40">
        <v>72.360010370614631</v>
      </c>
      <c r="C40">
        <v>70.417833005395465</v>
      </c>
      <c r="D40">
        <v>72.375607455761894</v>
      </c>
      <c r="E40">
        <v>58.255433283088074</v>
      </c>
      <c r="F40">
        <v>115.125468608313</v>
      </c>
      <c r="G40">
        <v>66.037197054444164</v>
      </c>
      <c r="H40">
        <v>62.171467806646199</v>
      </c>
      <c r="I40">
        <v>48.745635693244061</v>
      </c>
      <c r="J40">
        <v>473892</v>
      </c>
      <c r="K40">
        <v>473892</v>
      </c>
      <c r="L40">
        <v>0.98046149283557904</v>
      </c>
      <c r="M40">
        <v>0.38094479166012601</v>
      </c>
      <c r="N40">
        <v>896997.77750263293</v>
      </c>
      <c r="O40">
        <v>896997.77750263305</v>
      </c>
      <c r="P40">
        <v>5.8062749109867084E-2</v>
      </c>
      <c r="Q40">
        <v>5.8062749109867098E-2</v>
      </c>
      <c r="R40">
        <v>283.50792662674468</v>
      </c>
      <c r="S40">
        <v>283.50792662674502</v>
      </c>
      <c r="T40">
        <v>100.63442878787879</v>
      </c>
      <c r="U40">
        <v>100.634428787879</v>
      </c>
      <c r="V40">
        <v>5.2944312218786767</v>
      </c>
      <c r="W40">
        <v>5.4047999999999998</v>
      </c>
      <c r="X40">
        <v>5.4047999999999998</v>
      </c>
      <c r="Y40">
        <v>0.61022681521550559</v>
      </c>
      <c r="Z40">
        <v>0.61024879064745796</v>
      </c>
      <c r="AA40">
        <v>94.354688234908096</v>
      </c>
      <c r="AB40">
        <v>94.354688234908096</v>
      </c>
      <c r="AC40">
        <v>2.4038888888888867</v>
      </c>
    </row>
    <row r="41" spans="1:29" x14ac:dyDescent="0.35">
      <c r="A41" s="29">
        <v>36616</v>
      </c>
      <c r="B41">
        <v>72.449394520174849</v>
      </c>
      <c r="C41">
        <v>70.562626632323699</v>
      </c>
      <c r="D41">
        <v>72.393688738640094</v>
      </c>
      <c r="E41">
        <v>58.770608644193537</v>
      </c>
      <c r="F41">
        <v>113.73716573365033</v>
      </c>
      <c r="G41">
        <v>65.718654681109896</v>
      </c>
      <c r="H41">
        <v>62.295733816884137</v>
      </c>
      <c r="I41">
        <v>49.971557628594496</v>
      </c>
      <c r="J41">
        <v>480212</v>
      </c>
      <c r="K41">
        <v>480212</v>
      </c>
      <c r="L41">
        <v>0.66890196204443797</v>
      </c>
      <c r="M41">
        <v>0.10867775648422</v>
      </c>
      <c r="N41">
        <v>884400.98155532195</v>
      </c>
      <c r="O41">
        <v>884400.98155532195</v>
      </c>
      <c r="P41">
        <v>5.7927698643392138E-2</v>
      </c>
      <c r="Q41">
        <v>5.7927698643392103E-2</v>
      </c>
      <c r="R41">
        <v>288.83720687370032</v>
      </c>
      <c r="S41">
        <v>288.83720687369998</v>
      </c>
      <c r="T41">
        <v>102.29108307692309</v>
      </c>
      <c r="U41">
        <v>102.291083076923</v>
      </c>
      <c r="V41">
        <v>5.8070570175929035</v>
      </c>
      <c r="W41">
        <v>5.8672000000000004</v>
      </c>
      <c r="X41">
        <v>5.8672000000000004</v>
      </c>
      <c r="Y41">
        <v>0.61741448216996297</v>
      </c>
      <c r="Z41">
        <v>0.61738707307826801</v>
      </c>
      <c r="AA41">
        <v>94.951925661224294</v>
      </c>
      <c r="AB41">
        <v>94.951925661224294</v>
      </c>
      <c r="AC41">
        <v>2.3899235474006164</v>
      </c>
    </row>
    <row r="42" spans="1:29" x14ac:dyDescent="0.35">
      <c r="A42" s="29">
        <v>36707</v>
      </c>
      <c r="B42">
        <v>72.526596381666238</v>
      </c>
      <c r="C42">
        <v>70.724821923377434</v>
      </c>
      <c r="D42">
        <v>72.563315585125807</v>
      </c>
      <c r="E42">
        <v>59.02624066634926</v>
      </c>
      <c r="F42">
        <v>113.02622764537834</v>
      </c>
      <c r="G42">
        <v>65.535446408298696</v>
      </c>
      <c r="H42">
        <v>62.979720716592148</v>
      </c>
      <c r="I42">
        <v>50.318194629052563</v>
      </c>
      <c r="J42">
        <v>483672</v>
      </c>
      <c r="K42">
        <v>483672</v>
      </c>
      <c r="L42">
        <v>0.87992454451058999</v>
      </c>
      <c r="M42">
        <v>0.57924304556323802</v>
      </c>
      <c r="N42">
        <v>895306.96656247799</v>
      </c>
      <c r="O42">
        <v>895306.96656247799</v>
      </c>
      <c r="P42">
        <v>5.5005353515014822E-2</v>
      </c>
      <c r="Q42">
        <v>5.5005353515014802E-2</v>
      </c>
      <c r="R42">
        <v>290.33944766257298</v>
      </c>
      <c r="S42">
        <v>290.33944766257298</v>
      </c>
      <c r="T42">
        <v>101.01382153846154</v>
      </c>
      <c r="U42">
        <v>101.013821538462</v>
      </c>
      <c r="V42">
        <v>5.8229242945689412</v>
      </c>
      <c r="W42">
        <v>6</v>
      </c>
      <c r="X42">
        <v>6</v>
      </c>
      <c r="Y42">
        <v>0.61947343357984308</v>
      </c>
      <c r="Z42">
        <v>0.61947343357984297</v>
      </c>
      <c r="AA42">
        <v>95.4566192204082</v>
      </c>
      <c r="AB42">
        <v>95.4566192204082</v>
      </c>
      <c r="AC42">
        <v>2.4091614691614676</v>
      </c>
    </row>
    <row r="43" spans="1:29" x14ac:dyDescent="0.35">
      <c r="A43" s="29">
        <v>36799</v>
      </c>
      <c r="B43">
        <v>72.707881733257935</v>
      </c>
      <c r="C43">
        <v>70.984362432252212</v>
      </c>
      <c r="D43">
        <v>72.759784640329599</v>
      </c>
      <c r="E43">
        <v>59.618215559264797</v>
      </c>
      <c r="F43">
        <v>111.71777545792732</v>
      </c>
      <c r="G43">
        <v>66.475949606615004</v>
      </c>
      <c r="H43">
        <v>63.431743093844524</v>
      </c>
      <c r="I43">
        <v>50.862209426811603</v>
      </c>
      <c r="J43">
        <v>486617</v>
      </c>
      <c r="K43">
        <v>486617</v>
      </c>
      <c r="L43">
        <v>0.89985118096456596</v>
      </c>
      <c r="M43">
        <v>0.49416384156020599</v>
      </c>
      <c r="N43">
        <v>896024.99732886499</v>
      </c>
      <c r="O43">
        <v>896024.99732886499</v>
      </c>
      <c r="P43">
        <v>5.318544596121047E-2</v>
      </c>
      <c r="Q43">
        <v>5.3185445961210498E-2</v>
      </c>
      <c r="R43">
        <v>293.45278940354234</v>
      </c>
      <c r="S43">
        <v>293.452789403542</v>
      </c>
      <c r="T43">
        <v>99.456144615384616</v>
      </c>
      <c r="U43">
        <v>99.456144615384602</v>
      </c>
      <c r="V43">
        <v>5.755892573242587</v>
      </c>
      <c r="W43">
        <v>6</v>
      </c>
      <c r="X43">
        <v>6</v>
      </c>
      <c r="Y43">
        <v>0.6324320557493408</v>
      </c>
      <c r="Z43">
        <v>0.63244276822553902</v>
      </c>
      <c r="AA43">
        <v>96.097140968519497</v>
      </c>
      <c r="AB43">
        <v>96.097140968519497</v>
      </c>
      <c r="AC43">
        <v>2.576690647482017</v>
      </c>
    </row>
    <row r="44" spans="1:29" x14ac:dyDescent="0.35">
      <c r="A44" s="29">
        <v>36891</v>
      </c>
      <c r="B44">
        <v>73.059505874497106</v>
      </c>
      <c r="C44">
        <v>71.418161689500735</v>
      </c>
      <c r="D44">
        <v>73.063983691631606</v>
      </c>
      <c r="E44">
        <v>60.257689353284967</v>
      </c>
      <c r="F44">
        <v>111.14295707549199</v>
      </c>
      <c r="G44">
        <v>66.728775119696934</v>
      </c>
      <c r="H44">
        <v>63.617880049007518</v>
      </c>
      <c r="I44">
        <v>51.108772202616365</v>
      </c>
      <c r="J44">
        <v>489506</v>
      </c>
      <c r="K44">
        <v>489506</v>
      </c>
      <c r="L44">
        <v>0.78560005228935903</v>
      </c>
      <c r="M44">
        <v>0.51750893647576002</v>
      </c>
      <c r="N44">
        <v>903355.76287850598</v>
      </c>
      <c r="O44">
        <v>903355.76287850598</v>
      </c>
      <c r="P44">
        <v>5.2274365951920469E-2</v>
      </c>
      <c r="Q44">
        <v>5.2274365951920497E-2</v>
      </c>
      <c r="R44">
        <v>297.91277375524635</v>
      </c>
      <c r="S44">
        <v>297.91277375524601</v>
      </c>
      <c r="T44">
        <v>100.22994615384617</v>
      </c>
      <c r="U44">
        <v>100.229946153846</v>
      </c>
      <c r="V44">
        <v>5.6217605836513043</v>
      </c>
      <c r="W44">
        <v>6</v>
      </c>
      <c r="X44">
        <v>6</v>
      </c>
      <c r="Y44">
        <v>0.63168490396144283</v>
      </c>
      <c r="Z44">
        <v>0.63170048297494796</v>
      </c>
      <c r="AA44">
        <v>96.737596836429304</v>
      </c>
      <c r="AB44">
        <v>96.737596836429304</v>
      </c>
      <c r="AC44">
        <v>2.4088172043010769</v>
      </c>
    </row>
    <row r="45" spans="1:29" x14ac:dyDescent="0.35">
      <c r="A45" s="29">
        <v>36981</v>
      </c>
      <c r="B45">
        <v>73.070565460287966</v>
      </c>
      <c r="C45">
        <v>71.47800227323664</v>
      </c>
      <c r="D45">
        <v>73.022580292087497</v>
      </c>
      <c r="E45">
        <v>60.75115678872843</v>
      </c>
      <c r="F45">
        <v>110.18294015580733</v>
      </c>
      <c r="G45">
        <v>67.214068244025142</v>
      </c>
      <c r="H45">
        <v>64.303461513175492</v>
      </c>
      <c r="I45">
        <v>49.754536576923329</v>
      </c>
      <c r="J45">
        <v>493575</v>
      </c>
      <c r="K45">
        <v>493575</v>
      </c>
      <c r="L45">
        <v>0.76846078243622096</v>
      </c>
      <c r="M45">
        <v>0.50611487960189006</v>
      </c>
      <c r="N45">
        <v>900524.65959943098</v>
      </c>
      <c r="O45">
        <v>900524.65959943098</v>
      </c>
      <c r="P45">
        <v>5.0895938953175637E-2</v>
      </c>
      <c r="Q45">
        <v>5.0895938953175603E-2</v>
      </c>
      <c r="R45">
        <v>300.53676102019864</v>
      </c>
      <c r="S45">
        <v>300.53676102019898</v>
      </c>
      <c r="T45">
        <v>98.163178461538479</v>
      </c>
      <c r="U45">
        <v>98.163178461538493</v>
      </c>
      <c r="V45">
        <v>5.3482580083940974</v>
      </c>
      <c r="W45">
        <v>5.8555000000000001</v>
      </c>
      <c r="X45">
        <v>5.8555000000000001</v>
      </c>
      <c r="Y45">
        <v>0.63197458532471762</v>
      </c>
      <c r="Z45">
        <v>0.63197969052460601</v>
      </c>
      <c r="AA45">
        <v>97.157477732935106</v>
      </c>
      <c r="AB45">
        <v>97.157477732935106</v>
      </c>
      <c r="AC45">
        <v>2.125499058380417</v>
      </c>
    </row>
    <row r="46" spans="1:29" x14ac:dyDescent="0.35">
      <c r="A46" s="29">
        <v>37072</v>
      </c>
      <c r="B46">
        <v>73.629823563324123</v>
      </c>
      <c r="C46">
        <v>72.058262663340429</v>
      </c>
      <c r="D46">
        <v>73.672455747819598</v>
      </c>
      <c r="E46">
        <v>61.543038404118967</v>
      </c>
      <c r="F46">
        <v>109.88151251265232</v>
      </c>
      <c r="G46">
        <v>69.285001001989201</v>
      </c>
      <c r="H46">
        <v>65.975044450613311</v>
      </c>
      <c r="I46">
        <v>49.57116929362963</v>
      </c>
      <c r="J46">
        <v>495602</v>
      </c>
      <c r="K46">
        <v>495602</v>
      </c>
      <c r="L46">
        <v>2.04611151912726E-5</v>
      </c>
      <c r="M46">
        <v>-0.100679370715532</v>
      </c>
      <c r="N46">
        <v>906416.15460746503</v>
      </c>
      <c r="O46">
        <v>906416.15460746503</v>
      </c>
      <c r="P46">
        <v>5.0307608525344411E-2</v>
      </c>
      <c r="Q46">
        <v>5.0307608525344397E-2</v>
      </c>
      <c r="R46">
        <v>304.35073562287334</v>
      </c>
      <c r="S46">
        <v>304.350735622873</v>
      </c>
      <c r="T46">
        <v>99.237372307692254</v>
      </c>
      <c r="U46">
        <v>99.237372307692297</v>
      </c>
      <c r="V46">
        <v>4.9607397630180143</v>
      </c>
      <c r="W46">
        <v>5.3647999999999998</v>
      </c>
      <c r="X46">
        <v>5.3647999999999998</v>
      </c>
      <c r="Y46">
        <v>0.62800409836081916</v>
      </c>
      <c r="Z46">
        <v>0.62800915039781702</v>
      </c>
      <c r="AA46">
        <v>97.976508866723094</v>
      </c>
      <c r="AB46">
        <v>97.976508866723094</v>
      </c>
      <c r="AC46">
        <v>2.2591287878787871</v>
      </c>
    </row>
    <row r="47" spans="1:29" x14ac:dyDescent="0.35">
      <c r="A47" s="29">
        <v>37164</v>
      </c>
      <c r="B47">
        <v>73.819234666846498</v>
      </c>
      <c r="C47">
        <v>72.263238403102477</v>
      </c>
      <c r="D47">
        <v>73.864345291383401</v>
      </c>
      <c r="E47">
        <v>62.217451551870901</v>
      </c>
      <c r="F47">
        <v>109.35271018318667</v>
      </c>
      <c r="G47">
        <v>68.981260456105773</v>
      </c>
      <c r="H47">
        <v>65.563903915052819</v>
      </c>
      <c r="I47">
        <v>49.548865213789007</v>
      </c>
      <c r="J47">
        <v>497938</v>
      </c>
      <c r="K47">
        <v>497938</v>
      </c>
      <c r="L47">
        <v>-0.23250696575947999</v>
      </c>
      <c r="M47">
        <v>-0.24976941827820401</v>
      </c>
      <c r="N47">
        <v>904854.56014433096</v>
      </c>
      <c r="O47">
        <v>904854.56014433096</v>
      </c>
      <c r="P47">
        <v>5.093184656528417E-2</v>
      </c>
      <c r="Q47">
        <v>5.0931846565284197E-2</v>
      </c>
      <c r="R47">
        <v>307.9933211062787</v>
      </c>
      <c r="S47">
        <v>307.99332110627898</v>
      </c>
      <c r="T47">
        <v>99.239315384615409</v>
      </c>
      <c r="U47">
        <v>99.239315384615395</v>
      </c>
      <c r="V47">
        <v>4.6682666346050157</v>
      </c>
      <c r="W47">
        <v>5.0547000000000004</v>
      </c>
      <c r="X47">
        <v>5.0547000000000004</v>
      </c>
      <c r="Y47">
        <v>0.62070323942146288</v>
      </c>
      <c r="Z47">
        <v>0.62069814185008299</v>
      </c>
      <c r="AA47">
        <v>98.191174535374003</v>
      </c>
      <c r="AB47">
        <v>98.191174535374003</v>
      </c>
      <c r="AC47">
        <v>2.3429794520547964</v>
      </c>
    </row>
    <row r="48" spans="1:29" x14ac:dyDescent="0.35">
      <c r="A48" s="29">
        <v>37256</v>
      </c>
      <c r="B48">
        <v>73.821428215556992</v>
      </c>
      <c r="C48">
        <v>72.272741927572937</v>
      </c>
      <c r="D48">
        <v>73.816224564730504</v>
      </c>
      <c r="E48">
        <v>62.588862334537431</v>
      </c>
      <c r="F48">
        <v>108.74571091745867</v>
      </c>
      <c r="G48">
        <v>68.97675551906687</v>
      </c>
      <c r="H48">
        <v>65.612617970213833</v>
      </c>
      <c r="I48">
        <v>48.00197891230291</v>
      </c>
      <c r="J48">
        <v>499278</v>
      </c>
      <c r="K48">
        <v>499278</v>
      </c>
      <c r="L48">
        <v>-0.77823358159837897</v>
      </c>
      <c r="M48">
        <v>-0.80913291938985399</v>
      </c>
      <c r="N48">
        <v>903529.49312533403</v>
      </c>
      <c r="O48">
        <v>903529.49312533403</v>
      </c>
      <c r="P48">
        <v>5.1825101783475436E-2</v>
      </c>
      <c r="Q48">
        <v>5.1825101783475401E-2</v>
      </c>
      <c r="R48">
        <v>311.19148438890267</v>
      </c>
      <c r="S48">
        <v>311.19148438890301</v>
      </c>
      <c r="T48">
        <v>99.639537878787863</v>
      </c>
      <c r="U48">
        <v>99.639537878787905</v>
      </c>
      <c r="V48">
        <v>3.8454767659542366</v>
      </c>
      <c r="W48">
        <v>4.2305000000000001</v>
      </c>
      <c r="X48">
        <v>4.2305000000000001</v>
      </c>
      <c r="Y48">
        <v>0.61399358747248212</v>
      </c>
      <c r="Z48">
        <v>0.61398848183451404</v>
      </c>
      <c r="AA48">
        <v>98.368768598991494</v>
      </c>
      <c r="AB48">
        <v>98.368768598991494</v>
      </c>
      <c r="AC48">
        <v>2.1812464985994366</v>
      </c>
    </row>
    <row r="49" spans="1:29" x14ac:dyDescent="0.35">
      <c r="A49" s="29">
        <v>37346</v>
      </c>
      <c r="B49">
        <v>74.17352676371307</v>
      </c>
      <c r="C49">
        <v>72.676217524660004</v>
      </c>
      <c r="D49">
        <v>74.140202243431801</v>
      </c>
      <c r="E49">
        <v>63.26167393115977</v>
      </c>
      <c r="F49">
        <v>108.23726505551967</v>
      </c>
      <c r="G49">
        <v>69.565980648115428</v>
      </c>
      <c r="H49">
        <v>66.270034457307588</v>
      </c>
      <c r="I49">
        <v>48.288854607899928</v>
      </c>
      <c r="J49">
        <v>500794</v>
      </c>
      <c r="K49">
        <v>500794</v>
      </c>
      <c r="L49">
        <v>-0.383615241308572</v>
      </c>
      <c r="M49">
        <v>-0.65118089897067899</v>
      </c>
      <c r="N49">
        <v>901478.36116729793</v>
      </c>
      <c r="O49">
        <v>901478.36116729805</v>
      </c>
      <c r="P49">
        <v>5.1688673649401835E-2</v>
      </c>
      <c r="Q49">
        <v>5.1688673649401801E-2</v>
      </c>
      <c r="R49">
        <v>315.28429304996234</v>
      </c>
      <c r="S49">
        <v>315.284293049962</v>
      </c>
      <c r="T49">
        <v>100.22180625000004</v>
      </c>
      <c r="U49">
        <v>100.22180625</v>
      </c>
      <c r="V49">
        <v>3.7741689928492415</v>
      </c>
      <c r="W49">
        <v>4</v>
      </c>
      <c r="X49">
        <v>4</v>
      </c>
      <c r="Y49">
        <v>0.6119303829810836</v>
      </c>
      <c r="Z49">
        <v>0.61193534320029497</v>
      </c>
      <c r="AA49">
        <v>98.851778387534296</v>
      </c>
      <c r="AB49">
        <v>98.851778387534296</v>
      </c>
      <c r="AC49">
        <v>2.3098581560283669</v>
      </c>
    </row>
    <row r="50" spans="1:29" x14ac:dyDescent="0.35">
      <c r="A50" s="29">
        <v>37437</v>
      </c>
      <c r="B50">
        <v>74.334957438669392</v>
      </c>
      <c r="C50">
        <v>72.894276008950371</v>
      </c>
      <c r="D50">
        <v>74.380939094881796</v>
      </c>
      <c r="E50">
        <v>64.092250005194856</v>
      </c>
      <c r="F50">
        <v>107.16977310155367</v>
      </c>
      <c r="G50">
        <v>69.068012618870895</v>
      </c>
      <c r="H50">
        <v>66.144997140255256</v>
      </c>
      <c r="I50">
        <v>48.845315685260296</v>
      </c>
      <c r="J50">
        <v>503433</v>
      </c>
      <c r="K50">
        <v>503433</v>
      </c>
      <c r="L50">
        <v>-0.16481240140393599</v>
      </c>
      <c r="M50">
        <v>-0.46870837062781801</v>
      </c>
      <c r="N50">
        <v>897371.12153081293</v>
      </c>
      <c r="O50">
        <v>897371.12153081305</v>
      </c>
      <c r="P50">
        <v>5.159254102351047E-2</v>
      </c>
      <c r="Q50">
        <v>5.1592541023510498E-2</v>
      </c>
      <c r="R50">
        <v>317.625834576768</v>
      </c>
      <c r="S50">
        <v>317.625834576768</v>
      </c>
      <c r="T50">
        <v>99.283556923076944</v>
      </c>
      <c r="U50">
        <v>99.283556923076901</v>
      </c>
      <c r="V50">
        <v>3.8593359012111104</v>
      </c>
      <c r="W50">
        <v>4</v>
      </c>
      <c r="X50">
        <v>4</v>
      </c>
      <c r="Y50">
        <v>0.61392139822955893</v>
      </c>
      <c r="Z50">
        <v>0.61392623608050001</v>
      </c>
      <c r="AA50">
        <v>99.429390720254304</v>
      </c>
      <c r="AB50">
        <v>99.429390720254304</v>
      </c>
      <c r="AC50">
        <v>2.3507271418286568</v>
      </c>
    </row>
    <row r="51" spans="1:29" x14ac:dyDescent="0.35">
      <c r="A51" s="29">
        <v>37529</v>
      </c>
      <c r="B51">
        <v>74.589051740102633</v>
      </c>
      <c r="C51">
        <v>73.19960586864336</v>
      </c>
      <c r="D51">
        <v>74.621417244529596</v>
      </c>
      <c r="E51">
        <v>64.803691993142692</v>
      </c>
      <c r="F51">
        <v>106.45341228468699</v>
      </c>
      <c r="G51">
        <v>69.017489654681029</v>
      </c>
      <c r="H51">
        <v>65.994064163962349</v>
      </c>
      <c r="I51">
        <v>48.814589885915325</v>
      </c>
      <c r="J51">
        <v>506386</v>
      </c>
      <c r="K51">
        <v>506386</v>
      </c>
      <c r="L51">
        <v>-0.51189741834569902</v>
      </c>
      <c r="M51">
        <v>-0.73331732712564202</v>
      </c>
      <c r="N51">
        <v>903893.70568101201</v>
      </c>
      <c r="O51">
        <v>903893.70568101201</v>
      </c>
      <c r="P51">
        <v>5.3084087632962206E-2</v>
      </c>
      <c r="Q51">
        <v>5.3084087632962199E-2</v>
      </c>
      <c r="R51">
        <v>318.94709443659099</v>
      </c>
      <c r="S51">
        <v>318.94709443659099</v>
      </c>
      <c r="T51">
        <v>100.49732878787879</v>
      </c>
      <c r="U51">
        <v>100.497328787879</v>
      </c>
      <c r="V51">
        <v>3.7444822414718559</v>
      </c>
      <c r="W51">
        <v>4</v>
      </c>
      <c r="X51">
        <v>4</v>
      </c>
      <c r="Y51">
        <v>0.61140713450523565</v>
      </c>
      <c r="Z51">
        <v>0.61140713450523598</v>
      </c>
      <c r="AA51">
        <v>99.800095489261196</v>
      </c>
      <c r="AB51">
        <v>99.800095489261196</v>
      </c>
      <c r="AC51">
        <v>2.2921303258145369</v>
      </c>
    </row>
    <row r="52" spans="1:29" x14ac:dyDescent="0.35">
      <c r="A52" s="29">
        <v>37621</v>
      </c>
      <c r="B52">
        <v>74.947827971665262</v>
      </c>
      <c r="C52">
        <v>73.631400993847592</v>
      </c>
      <c r="D52">
        <v>74.939620481782299</v>
      </c>
      <c r="E52">
        <v>65.527304151383831</v>
      </c>
      <c r="F52">
        <v>105.92341494712299</v>
      </c>
      <c r="G52">
        <v>69.024094401261394</v>
      </c>
      <c r="H52">
        <v>66.009837310439835</v>
      </c>
      <c r="I52">
        <v>49.295924003466638</v>
      </c>
      <c r="J52">
        <v>509728</v>
      </c>
      <c r="K52">
        <v>509728</v>
      </c>
      <c r="L52">
        <v>-0.39485152386184003</v>
      </c>
      <c r="M52">
        <v>-0.56356688387519704</v>
      </c>
      <c r="N52">
        <v>905269.35022510099</v>
      </c>
      <c r="O52">
        <v>905269.35022510099</v>
      </c>
      <c r="P52">
        <v>5.116347842130315E-2</v>
      </c>
      <c r="Q52">
        <v>5.1163478421303199E-2</v>
      </c>
      <c r="R52">
        <v>319.64313022515398</v>
      </c>
      <c r="S52">
        <v>319.64313022515398</v>
      </c>
      <c r="T52">
        <v>101.02483030303028</v>
      </c>
      <c r="U52">
        <v>101.02483030303</v>
      </c>
      <c r="V52">
        <v>3.7023327527294776</v>
      </c>
      <c r="W52">
        <v>4</v>
      </c>
      <c r="X52">
        <v>4</v>
      </c>
      <c r="Y52">
        <v>0.61029675732614874</v>
      </c>
      <c r="Z52">
        <v>0.61028716844078001</v>
      </c>
      <c r="AA52">
        <v>100.328290641959</v>
      </c>
      <c r="AB52">
        <v>100.328290641959</v>
      </c>
      <c r="AC52">
        <v>2.4042330383480865</v>
      </c>
    </row>
    <row r="53" spans="1:29" x14ac:dyDescent="0.35">
      <c r="A53" s="29">
        <v>37711</v>
      </c>
      <c r="B53">
        <v>75.242978798610366</v>
      </c>
      <c r="C53">
        <v>73.966415195143568</v>
      </c>
      <c r="D53">
        <v>75.220637934910499</v>
      </c>
      <c r="E53">
        <v>66.03147134305766</v>
      </c>
      <c r="F53">
        <v>105.55772113838732</v>
      </c>
      <c r="G53">
        <v>69.109697850608441</v>
      </c>
      <c r="H53">
        <v>66.299098925580935</v>
      </c>
      <c r="I53">
        <v>50.690805505142237</v>
      </c>
      <c r="J53">
        <v>514031</v>
      </c>
      <c r="K53">
        <v>514031</v>
      </c>
      <c r="L53">
        <v>-0.63498418509229904</v>
      </c>
      <c r="M53">
        <v>-0.64901218370517699</v>
      </c>
      <c r="N53">
        <v>904556.69276818796</v>
      </c>
      <c r="O53">
        <v>904556.69276818796</v>
      </c>
      <c r="P53">
        <v>5.1665005539116064E-2</v>
      </c>
      <c r="Q53">
        <v>5.1665005539116099E-2</v>
      </c>
      <c r="R53">
        <v>323.63335394916169</v>
      </c>
      <c r="S53">
        <v>323.63335394916197</v>
      </c>
      <c r="T53">
        <v>98.401371874999995</v>
      </c>
      <c r="U53">
        <v>98.401371874999995</v>
      </c>
      <c r="V53">
        <v>3.5153997966538748</v>
      </c>
      <c r="W53">
        <v>3.8492000000000002</v>
      </c>
      <c r="X53">
        <v>3.8492000000000002</v>
      </c>
      <c r="Y53">
        <v>0.62041647951515844</v>
      </c>
      <c r="Z53">
        <v>0.62041647951515799</v>
      </c>
      <c r="AA53">
        <v>101.22933673745101</v>
      </c>
      <c r="AB53">
        <v>101.22933673745101</v>
      </c>
      <c r="AC53">
        <v>2.4304552129221775</v>
      </c>
    </row>
    <row r="54" spans="1:29" x14ac:dyDescent="0.35">
      <c r="A54" s="29">
        <v>37802</v>
      </c>
      <c r="B54">
        <v>75.298830564759839</v>
      </c>
      <c r="C54">
        <v>74.052197601932207</v>
      </c>
      <c r="D54">
        <v>75.346743635997896</v>
      </c>
      <c r="E54">
        <v>66.471977697761361</v>
      </c>
      <c r="F54">
        <v>104.84418150046133</v>
      </c>
      <c r="G54">
        <v>69.742846455261812</v>
      </c>
      <c r="H54">
        <v>67.032134863063433</v>
      </c>
      <c r="I54">
        <v>49.525020213155699</v>
      </c>
      <c r="J54">
        <v>518802</v>
      </c>
      <c r="K54">
        <v>518802</v>
      </c>
      <c r="L54">
        <v>-0.84926043732335998</v>
      </c>
      <c r="M54">
        <v>-0.92081334983506602</v>
      </c>
      <c r="N54">
        <v>907208.58410151408</v>
      </c>
      <c r="O54">
        <v>907208.58410151396</v>
      </c>
      <c r="P54">
        <v>4.939740740039579E-2</v>
      </c>
      <c r="Q54">
        <v>4.9397407400395797E-2</v>
      </c>
      <c r="R54">
        <v>326.06390735603503</v>
      </c>
      <c r="S54">
        <v>326.06390735603497</v>
      </c>
      <c r="T54">
        <v>95.764500000000012</v>
      </c>
      <c r="U54">
        <v>95.764499999999998</v>
      </c>
      <c r="V54">
        <v>3.3731972560436221</v>
      </c>
      <c r="W54">
        <v>3.75</v>
      </c>
      <c r="X54">
        <v>3.75</v>
      </c>
      <c r="Y54">
        <v>0.61830243153139852</v>
      </c>
      <c r="Z54">
        <v>0.61828813643274905</v>
      </c>
      <c r="AA54">
        <v>101.516082686112</v>
      </c>
      <c r="AB54">
        <v>101.516082686112</v>
      </c>
      <c r="AC54">
        <v>2.2044489247311865</v>
      </c>
    </row>
    <row r="55" spans="1:29" x14ac:dyDescent="0.35">
      <c r="A55" s="29">
        <v>37894</v>
      </c>
      <c r="B55">
        <v>75.623285238162396</v>
      </c>
      <c r="C55">
        <v>74.396465259770096</v>
      </c>
      <c r="D55">
        <v>75.646463224957202</v>
      </c>
      <c r="E55">
        <v>66.96831166530977</v>
      </c>
      <c r="F55">
        <v>104.57935588652499</v>
      </c>
      <c r="G55">
        <v>70.265100243830204</v>
      </c>
      <c r="H55">
        <v>67.188772924050554</v>
      </c>
      <c r="I55">
        <v>49.814408173914025</v>
      </c>
      <c r="J55">
        <v>524213</v>
      </c>
      <c r="K55">
        <v>524213</v>
      </c>
      <c r="L55">
        <v>-0.35210385148119</v>
      </c>
      <c r="M55">
        <v>-0.68744534378948796</v>
      </c>
      <c r="N55">
        <v>908306.56001497002</v>
      </c>
      <c r="O55">
        <v>908306.56001497002</v>
      </c>
      <c r="P55">
        <v>5.0485884542114175E-2</v>
      </c>
      <c r="Q55">
        <v>5.0485884542114202E-2</v>
      </c>
      <c r="R55">
        <v>327.56555982722563</v>
      </c>
      <c r="S55">
        <v>327.56555982722602</v>
      </c>
      <c r="T55">
        <v>95.544218181818209</v>
      </c>
      <c r="U55">
        <v>95.544218181818195</v>
      </c>
      <c r="V55">
        <v>3.3137334755898351</v>
      </c>
      <c r="W55">
        <v>3.5268999999999999</v>
      </c>
      <c r="X55">
        <v>3.5268999999999999</v>
      </c>
      <c r="Y55">
        <v>0.61992864970907302</v>
      </c>
      <c r="Z55">
        <v>0.61991924669953002</v>
      </c>
      <c r="AA55">
        <v>101.832630337133</v>
      </c>
      <c r="AB55">
        <v>101.832630337133</v>
      </c>
      <c r="AC55">
        <v>2.0966666666666671</v>
      </c>
    </row>
    <row r="56" spans="1:29" x14ac:dyDescent="0.35">
      <c r="A56" s="29">
        <v>37986</v>
      </c>
      <c r="B56">
        <v>75.932338744759605</v>
      </c>
      <c r="C56">
        <v>74.724333331440292</v>
      </c>
      <c r="D56">
        <v>75.926728111593704</v>
      </c>
      <c r="E56">
        <v>67.550649726917939</v>
      </c>
      <c r="F56">
        <v>104.00108379955934</v>
      </c>
      <c r="G56">
        <v>70.754774290723461</v>
      </c>
      <c r="H56">
        <v>67.56800197285753</v>
      </c>
      <c r="I56">
        <v>50.453279340345865</v>
      </c>
      <c r="J56">
        <v>528320</v>
      </c>
      <c r="K56">
        <v>528320</v>
      </c>
      <c r="L56">
        <v>5.0388763736581299E-2</v>
      </c>
      <c r="M56">
        <v>-0.40502948546304801</v>
      </c>
      <c r="N56">
        <v>903914.84963539802</v>
      </c>
      <c r="O56">
        <v>903914.84963539802</v>
      </c>
      <c r="P56">
        <v>4.8961674345399574E-2</v>
      </c>
      <c r="Q56">
        <v>4.8961674345399601E-2</v>
      </c>
      <c r="R56">
        <v>331.09570522984399</v>
      </c>
      <c r="S56">
        <v>331.09570522984399</v>
      </c>
      <c r="T56">
        <v>97.264069696969699</v>
      </c>
      <c r="U56">
        <v>97.264069696969699</v>
      </c>
      <c r="V56">
        <v>3.6581702942049064</v>
      </c>
      <c r="W56">
        <v>3.6484000000000001</v>
      </c>
      <c r="X56">
        <v>3.6484000000000001</v>
      </c>
      <c r="Y56">
        <v>0.61487188261720405</v>
      </c>
      <c r="Z56">
        <v>0.61489452059240901</v>
      </c>
      <c r="AA56">
        <v>102.366925068656</v>
      </c>
      <c r="AB56">
        <v>102.366925068656</v>
      </c>
      <c r="AC56">
        <v>2.476666666666667</v>
      </c>
    </row>
    <row r="57" spans="1:29" x14ac:dyDescent="0.35">
      <c r="A57" s="29">
        <v>38077</v>
      </c>
      <c r="B57">
        <v>76.182548851871957</v>
      </c>
      <c r="C57">
        <v>75.020025729050431</v>
      </c>
      <c r="D57">
        <v>76.159682632104904</v>
      </c>
      <c r="E57">
        <v>68.104634590155243</v>
      </c>
      <c r="F57">
        <v>103.61164708649467</v>
      </c>
      <c r="G57">
        <v>70.680448148795165</v>
      </c>
      <c r="H57">
        <v>67.697502996557276</v>
      </c>
      <c r="I57">
        <v>51.502078706628993</v>
      </c>
      <c r="J57">
        <v>529996</v>
      </c>
      <c r="K57">
        <v>529996</v>
      </c>
      <c r="L57">
        <v>0.17652616249818101</v>
      </c>
      <c r="M57">
        <v>-0.29508077075925698</v>
      </c>
      <c r="N57">
        <v>913129.02891771204</v>
      </c>
      <c r="O57">
        <v>913129.02891771204</v>
      </c>
      <c r="P57">
        <v>4.797503000605452E-2</v>
      </c>
      <c r="Q57">
        <v>4.7975030006054499E-2</v>
      </c>
      <c r="R57">
        <v>333.35384311911366</v>
      </c>
      <c r="S57">
        <v>333.353843119114</v>
      </c>
      <c r="T57">
        <v>101.57077230769234</v>
      </c>
      <c r="U57">
        <v>101.570772307692</v>
      </c>
      <c r="V57">
        <v>3.8854094843805727</v>
      </c>
      <c r="W57">
        <v>3.9062999999999999</v>
      </c>
      <c r="X57">
        <v>3.9062999999999999</v>
      </c>
      <c r="Y57">
        <v>0.6087026137713093</v>
      </c>
      <c r="Z57">
        <v>0.60867143253604195</v>
      </c>
      <c r="AA57">
        <v>102.946612398556</v>
      </c>
      <c r="AB57">
        <v>102.946612398556</v>
      </c>
      <c r="AC57">
        <v>2.4666666666666663</v>
      </c>
    </row>
    <row r="58" spans="1:29" x14ac:dyDescent="0.35">
      <c r="A58" s="29">
        <v>38168</v>
      </c>
      <c r="B58">
        <v>76.366896649718072</v>
      </c>
      <c r="C58">
        <v>75.274047715539396</v>
      </c>
      <c r="D58">
        <v>76.418241289752402</v>
      </c>
      <c r="E58">
        <v>68.631291346482683</v>
      </c>
      <c r="F58">
        <v>102.894350989747</v>
      </c>
      <c r="G58">
        <v>70.474452386748297</v>
      </c>
      <c r="H58">
        <v>67.91536754068035</v>
      </c>
      <c r="I58">
        <v>52.492834559431572</v>
      </c>
      <c r="J58">
        <v>532543</v>
      </c>
      <c r="K58">
        <v>532543</v>
      </c>
      <c r="L58">
        <v>0.58643789166938298</v>
      </c>
      <c r="M58">
        <v>0.16172876275353401</v>
      </c>
      <c r="N58">
        <v>909829.53475365997</v>
      </c>
      <c r="O58">
        <v>909829.53475365997</v>
      </c>
      <c r="P58">
        <v>4.8051845445279344E-2</v>
      </c>
      <c r="Q58">
        <v>4.8051845445279302E-2</v>
      </c>
      <c r="R58">
        <v>336.64861388515101</v>
      </c>
      <c r="S58">
        <v>336.64861388515101</v>
      </c>
      <c r="T58">
        <v>102.35419384615382</v>
      </c>
      <c r="U58">
        <v>102.354193846154</v>
      </c>
      <c r="V58">
        <v>4.2736609041177456</v>
      </c>
      <c r="W58">
        <v>4.2213000000000003</v>
      </c>
      <c r="X58">
        <v>4.2213000000000003</v>
      </c>
      <c r="Y58">
        <v>0.60880985911549013</v>
      </c>
      <c r="Z58">
        <v>0.60880550537729305</v>
      </c>
      <c r="AA58">
        <v>103.75402648734401</v>
      </c>
      <c r="AB58">
        <v>103.75402648734401</v>
      </c>
      <c r="AC58">
        <v>2.7366666666666668</v>
      </c>
    </row>
    <row r="59" spans="1:29" x14ac:dyDescent="0.35">
      <c r="A59" s="29">
        <v>38260</v>
      </c>
      <c r="B59">
        <v>76.570621403394298</v>
      </c>
      <c r="C59">
        <v>75.536524054785062</v>
      </c>
      <c r="D59">
        <v>76.596015703334999</v>
      </c>
      <c r="E59">
        <v>69.203196004195064</v>
      </c>
      <c r="F59">
        <v>102.215240137241</v>
      </c>
      <c r="G59">
        <v>70.117744829495066</v>
      </c>
      <c r="H59">
        <v>67.506485353702999</v>
      </c>
      <c r="I59">
        <v>53.35969697426313</v>
      </c>
      <c r="J59">
        <v>534447</v>
      </c>
      <c r="K59">
        <v>534447</v>
      </c>
      <c r="L59">
        <v>0.38034076536905997</v>
      </c>
      <c r="M59">
        <v>5.4795553992588397E-2</v>
      </c>
      <c r="N59">
        <v>911934.22948004003</v>
      </c>
      <c r="O59">
        <v>911934.22948004003</v>
      </c>
      <c r="P59">
        <v>4.6837087262816421E-2</v>
      </c>
      <c r="Q59">
        <v>4.68370872628164E-2</v>
      </c>
      <c r="R59">
        <v>339.9300856920467</v>
      </c>
      <c r="S59">
        <v>339.93008569204699</v>
      </c>
      <c r="T59">
        <v>102.0984196969697</v>
      </c>
      <c r="U59">
        <v>102.09841969697</v>
      </c>
      <c r="V59">
        <v>4.630351810256351</v>
      </c>
      <c r="W59">
        <v>4.6538000000000004</v>
      </c>
      <c r="X59">
        <v>4.6538000000000004</v>
      </c>
      <c r="Y59">
        <v>0.61030418054680224</v>
      </c>
      <c r="Z59">
        <v>0.61031691283897305</v>
      </c>
      <c r="AA59">
        <v>104.25667397079501</v>
      </c>
      <c r="AB59">
        <v>104.25667397079501</v>
      </c>
      <c r="AC59">
        <v>2.5666666666666669</v>
      </c>
    </row>
    <row r="60" spans="1:29" x14ac:dyDescent="0.35">
      <c r="A60" s="29">
        <v>38352</v>
      </c>
      <c r="B60">
        <v>77.021468653518397</v>
      </c>
      <c r="C60">
        <v>76.05070198314705</v>
      </c>
      <c r="D60">
        <v>77.015343213425098</v>
      </c>
      <c r="E60">
        <v>69.908860715832773</v>
      </c>
      <c r="F60">
        <v>101.64394966069632</v>
      </c>
      <c r="G60">
        <v>70.399785283539728</v>
      </c>
      <c r="H60">
        <v>67.816739167879462</v>
      </c>
      <c r="I60">
        <v>55.644308241147733</v>
      </c>
      <c r="J60">
        <v>536886</v>
      </c>
      <c r="K60">
        <v>536886</v>
      </c>
      <c r="L60">
        <v>0.59675865866425704</v>
      </c>
      <c r="M60">
        <v>0.25402896775651101</v>
      </c>
      <c r="N60">
        <v>923017.67747351399</v>
      </c>
      <c r="O60">
        <v>923017.67747351399</v>
      </c>
      <c r="P60">
        <v>4.7288991325100269E-2</v>
      </c>
      <c r="Q60">
        <v>4.7288991325100303E-2</v>
      </c>
      <c r="R60">
        <v>343.58466066184337</v>
      </c>
      <c r="S60">
        <v>343.58466066184297</v>
      </c>
      <c r="T60">
        <v>100.31214545454546</v>
      </c>
      <c r="U60">
        <v>100.312145454545</v>
      </c>
      <c r="V60">
        <v>4.5525555470745251</v>
      </c>
      <c r="W60">
        <v>4.75</v>
      </c>
      <c r="X60">
        <v>4.75</v>
      </c>
      <c r="Y60">
        <v>0.61831603266951829</v>
      </c>
      <c r="Z60">
        <v>0.6183371950373</v>
      </c>
      <c r="AA60">
        <v>104.718851847305</v>
      </c>
      <c r="AB60">
        <v>104.718851847305</v>
      </c>
      <c r="AC60">
        <v>2.3066666666666671</v>
      </c>
    </row>
    <row r="61" spans="1:29" x14ac:dyDescent="0.35">
      <c r="A61" s="29">
        <v>38442</v>
      </c>
      <c r="B61">
        <v>77.507855385404312</v>
      </c>
      <c r="C61">
        <v>76.57925014433313</v>
      </c>
      <c r="D61">
        <v>77.473807366757001</v>
      </c>
      <c r="E61">
        <v>70.706399461322505</v>
      </c>
      <c r="F61">
        <v>101.21570786160366</v>
      </c>
      <c r="G61">
        <v>71.390370375808871</v>
      </c>
      <c r="H61">
        <v>68.661649842030712</v>
      </c>
      <c r="I61">
        <v>56.448390512382304</v>
      </c>
      <c r="J61">
        <v>541028</v>
      </c>
      <c r="K61">
        <v>541028</v>
      </c>
      <c r="L61">
        <v>0.44036402245950002</v>
      </c>
      <c r="M61">
        <v>5.2291438305876996E-3</v>
      </c>
      <c r="N61">
        <v>923841.32875200803</v>
      </c>
      <c r="O61">
        <v>923841.32875200803</v>
      </c>
      <c r="P61">
        <v>4.6893213439642374E-2</v>
      </c>
      <c r="Q61">
        <v>4.6893213439642402E-2</v>
      </c>
      <c r="R61">
        <v>347.0525560201757</v>
      </c>
      <c r="S61">
        <v>347.05255602017598</v>
      </c>
      <c r="T61">
        <v>100.67795468750001</v>
      </c>
      <c r="U61">
        <v>100.67795468750001</v>
      </c>
      <c r="V61">
        <v>4.6440203819527497</v>
      </c>
      <c r="W61">
        <v>4.75</v>
      </c>
      <c r="X61">
        <v>4.75</v>
      </c>
      <c r="Y61">
        <v>0.61841602743295843</v>
      </c>
      <c r="Z61">
        <v>0.61840327578253995</v>
      </c>
      <c r="AA61">
        <v>105.164063917386</v>
      </c>
      <c r="AB61">
        <v>105.164063917386</v>
      </c>
      <c r="AC61">
        <v>2.3466666666666671</v>
      </c>
    </row>
    <row r="62" spans="1:29" x14ac:dyDescent="0.35">
      <c r="A62" s="29">
        <v>38533</v>
      </c>
      <c r="B62">
        <v>77.867961854613966</v>
      </c>
      <c r="C62">
        <v>76.954372610934527</v>
      </c>
      <c r="D62">
        <v>77.926615288906405</v>
      </c>
      <c r="E62">
        <v>71.487310866589866</v>
      </c>
      <c r="F62">
        <v>100.62245542858601</v>
      </c>
      <c r="G62">
        <v>71.583460136960468</v>
      </c>
      <c r="H62">
        <v>69.095675015487643</v>
      </c>
      <c r="I62">
        <v>57.441962074974505</v>
      </c>
      <c r="J62">
        <v>545530</v>
      </c>
      <c r="K62">
        <v>545530</v>
      </c>
      <c r="L62">
        <v>0.129398949785719</v>
      </c>
      <c r="M62">
        <v>-0.27710769257808798</v>
      </c>
      <c r="N62">
        <v>922913.96469230903</v>
      </c>
      <c r="O62">
        <v>922913.96469230903</v>
      </c>
      <c r="P62">
        <v>4.7535577133629291E-2</v>
      </c>
      <c r="Q62">
        <v>4.7535577133629298E-2</v>
      </c>
      <c r="R62">
        <v>349.47154464941269</v>
      </c>
      <c r="S62">
        <v>349.47154464941298</v>
      </c>
      <c r="T62">
        <v>101.57767076923078</v>
      </c>
      <c r="U62">
        <v>101.57767076923101</v>
      </c>
      <c r="V62">
        <v>4.6115535614951897</v>
      </c>
      <c r="W62">
        <v>4.75</v>
      </c>
      <c r="X62">
        <v>4.75</v>
      </c>
      <c r="Y62">
        <v>0.61632396776809284</v>
      </c>
      <c r="Z62">
        <v>0.61631983002944801</v>
      </c>
      <c r="AA62">
        <v>105.650587879323</v>
      </c>
      <c r="AB62">
        <v>105.650587879323</v>
      </c>
      <c r="AC62">
        <v>2.2866666666666666</v>
      </c>
    </row>
    <row r="63" spans="1:29" x14ac:dyDescent="0.35">
      <c r="A63" s="29">
        <v>38625</v>
      </c>
      <c r="B63">
        <v>78.394302002727869</v>
      </c>
      <c r="C63">
        <v>77.523581688856595</v>
      </c>
      <c r="D63">
        <v>78.429894491653798</v>
      </c>
      <c r="E63">
        <v>72.324570054505941</v>
      </c>
      <c r="F63">
        <v>100.07660562971489</v>
      </c>
      <c r="G63">
        <v>71.488349775810164</v>
      </c>
      <c r="H63">
        <v>68.797360387428128</v>
      </c>
      <c r="I63">
        <v>60.297033842651423</v>
      </c>
      <c r="J63">
        <v>550552</v>
      </c>
      <c r="K63">
        <v>550552</v>
      </c>
      <c r="L63">
        <v>0.15439528312544801</v>
      </c>
      <c r="M63">
        <v>-0.360835555528285</v>
      </c>
      <c r="N63">
        <v>929465.92555381102</v>
      </c>
      <c r="O63">
        <v>929465.92555381102</v>
      </c>
      <c r="P63">
        <v>4.7321225537578719E-2</v>
      </c>
      <c r="Q63">
        <v>4.7321225537578698E-2</v>
      </c>
      <c r="R63">
        <v>354.38198364878531</v>
      </c>
      <c r="S63">
        <v>354.38198364878502</v>
      </c>
      <c r="T63">
        <v>99.734880303030337</v>
      </c>
      <c r="U63">
        <v>99.734880303030295</v>
      </c>
      <c r="V63">
        <v>4.3548496715188438</v>
      </c>
      <c r="W63">
        <v>4.5922999999999998</v>
      </c>
      <c r="X63">
        <v>4.5922999999999998</v>
      </c>
      <c r="Y63">
        <v>0.63415776121743739</v>
      </c>
      <c r="Z63">
        <v>0.63415776121743705</v>
      </c>
      <c r="AA63">
        <v>106.360021510919</v>
      </c>
      <c r="AB63">
        <v>106.360021510919</v>
      </c>
      <c r="AC63">
        <v>2.2666666666666671</v>
      </c>
    </row>
    <row r="64" spans="1:29" x14ac:dyDescent="0.35">
      <c r="A64" s="29">
        <v>38717</v>
      </c>
      <c r="B64">
        <v>78.662785166175965</v>
      </c>
      <c r="C64">
        <v>77.824911339222822</v>
      </c>
      <c r="D64">
        <v>78.650457637282997</v>
      </c>
      <c r="E64">
        <v>72.769712391698434</v>
      </c>
      <c r="F64">
        <v>99.585811749566503</v>
      </c>
      <c r="G64">
        <v>71.488262007488999</v>
      </c>
      <c r="H64">
        <v>69.066725444577585</v>
      </c>
      <c r="I64">
        <v>62.212630576922798</v>
      </c>
      <c r="J64">
        <v>556311</v>
      </c>
      <c r="K64">
        <v>556311</v>
      </c>
      <c r="L64">
        <v>0.18833163639626599</v>
      </c>
      <c r="M64">
        <v>-0.321579978520734</v>
      </c>
      <c r="N64">
        <v>929270.727972858</v>
      </c>
      <c r="O64">
        <v>929270.727972858</v>
      </c>
      <c r="P64">
        <v>5.1464697600529574E-2</v>
      </c>
      <c r="Q64">
        <v>5.1464697600529602E-2</v>
      </c>
      <c r="R64">
        <v>356.56273328291371</v>
      </c>
      <c r="S64">
        <v>356.562733282914</v>
      </c>
      <c r="T64">
        <v>99.510515384615331</v>
      </c>
      <c r="U64">
        <v>99.510515384615402</v>
      </c>
      <c r="V64">
        <v>4.3645592759026668</v>
      </c>
      <c r="W64">
        <v>4.5</v>
      </c>
      <c r="X64">
        <v>4.5</v>
      </c>
      <c r="Y64">
        <v>0.63647438784451316</v>
      </c>
      <c r="Z64">
        <v>0.63649118346376499</v>
      </c>
      <c r="AA64">
        <v>106.958736531818</v>
      </c>
      <c r="AB64">
        <v>106.958736531818</v>
      </c>
      <c r="AC64">
        <v>2.3266666666666675</v>
      </c>
    </row>
    <row r="65" spans="1:29" x14ac:dyDescent="0.35">
      <c r="A65" s="29">
        <v>38807</v>
      </c>
      <c r="B65">
        <v>79.029347963171858</v>
      </c>
      <c r="C65">
        <v>78.240802669928897</v>
      </c>
      <c r="D65">
        <v>78.979696442227294</v>
      </c>
      <c r="E65">
        <v>73.378210655153666</v>
      </c>
      <c r="F65">
        <v>99.205957520107276</v>
      </c>
      <c r="G65">
        <v>71.8870811179589</v>
      </c>
      <c r="H65">
        <v>69.399662018029048</v>
      </c>
      <c r="I65">
        <v>63.507440665988838</v>
      </c>
      <c r="J65">
        <v>558314</v>
      </c>
      <c r="K65">
        <v>558314</v>
      </c>
      <c r="L65">
        <v>0.23866414911634401</v>
      </c>
      <c r="M65">
        <v>-0.36700616057237401</v>
      </c>
      <c r="N65">
        <v>931711.59684879403</v>
      </c>
      <c r="O65">
        <v>931711.59684879403</v>
      </c>
      <c r="P65">
        <v>5.2340418816524473E-2</v>
      </c>
      <c r="Q65">
        <v>5.23404188165245E-2</v>
      </c>
      <c r="R65">
        <v>360.69046518198962</v>
      </c>
      <c r="S65">
        <v>360.69046518199002</v>
      </c>
      <c r="T65">
        <v>98.760283076923074</v>
      </c>
      <c r="U65">
        <v>98.760283076923102</v>
      </c>
      <c r="V65">
        <v>4.3369084916794964</v>
      </c>
      <c r="W65">
        <v>4.5</v>
      </c>
      <c r="X65">
        <v>4.5</v>
      </c>
      <c r="Y65">
        <v>0.64392875406480965</v>
      </c>
      <c r="Z65">
        <v>0.643936754168837</v>
      </c>
      <c r="AA65">
        <v>107.53250002187499</v>
      </c>
      <c r="AB65">
        <v>107.53250002187499</v>
      </c>
      <c r="AC65">
        <v>2.4666666666666668</v>
      </c>
    </row>
    <row r="66" spans="1:29" x14ac:dyDescent="0.35">
      <c r="A66" s="29">
        <v>38898</v>
      </c>
      <c r="B66">
        <v>79.618022911329334</v>
      </c>
      <c r="C66">
        <v>78.892207769240827</v>
      </c>
      <c r="D66">
        <v>79.688486184757195</v>
      </c>
      <c r="E66">
        <v>74.011399926650014</v>
      </c>
      <c r="F66">
        <v>98.655422976026728</v>
      </c>
      <c r="G66">
        <v>72.380874026384376</v>
      </c>
      <c r="H66">
        <v>70.175477252991143</v>
      </c>
      <c r="I66">
        <v>67.672092096283535</v>
      </c>
      <c r="J66">
        <v>559795</v>
      </c>
      <c r="K66">
        <v>559795</v>
      </c>
      <c r="L66">
        <v>0.57499473796390199</v>
      </c>
      <c r="M66">
        <v>-5.9382452214383201E-2</v>
      </c>
      <c r="N66">
        <v>930502.81041060097</v>
      </c>
      <c r="O66">
        <v>930502.81041060097</v>
      </c>
      <c r="P66">
        <v>5.472023785073029E-2</v>
      </c>
      <c r="Q66">
        <v>5.4720237850730297E-2</v>
      </c>
      <c r="R66">
        <v>364.60369863052705</v>
      </c>
      <c r="S66">
        <v>364.60369863052699</v>
      </c>
      <c r="T66">
        <v>100.27914153846153</v>
      </c>
      <c r="U66">
        <v>100.279141538462</v>
      </c>
      <c r="V66">
        <v>4.4311161488806148</v>
      </c>
      <c r="W66">
        <v>4.5</v>
      </c>
      <c r="X66">
        <v>4.5</v>
      </c>
      <c r="Y66">
        <v>0.64502188875652278</v>
      </c>
      <c r="Z66">
        <v>0.64504573018076805</v>
      </c>
      <c r="AA66">
        <v>108.40459876689</v>
      </c>
      <c r="AB66">
        <v>108.40459876689</v>
      </c>
      <c r="AC66">
        <v>2.4</v>
      </c>
    </row>
    <row r="67" spans="1:29" x14ac:dyDescent="0.35">
      <c r="A67" s="29">
        <v>38990</v>
      </c>
      <c r="B67">
        <v>80.269783360040634</v>
      </c>
      <c r="C67">
        <v>79.587648288925962</v>
      </c>
      <c r="D67">
        <v>80.314088364246203</v>
      </c>
      <c r="E67">
        <v>74.553781395760438</v>
      </c>
      <c r="F67">
        <v>98.574412739563897</v>
      </c>
      <c r="G67">
        <v>73.986746546756862</v>
      </c>
      <c r="H67">
        <v>71.140854849581174</v>
      </c>
      <c r="I67">
        <v>70.050509789554766</v>
      </c>
      <c r="J67">
        <v>560675</v>
      </c>
      <c r="K67">
        <v>560675</v>
      </c>
      <c r="L67">
        <v>0.74435859781934599</v>
      </c>
      <c r="M67">
        <v>3.80591709489594E-2</v>
      </c>
      <c r="N67">
        <v>931829.12298144901</v>
      </c>
      <c r="O67">
        <v>931829.12298144901</v>
      </c>
      <c r="P67">
        <v>5.4843627673907873E-2</v>
      </c>
      <c r="Q67">
        <v>5.4843627673907901E-2</v>
      </c>
      <c r="R67">
        <v>367.62988680679103</v>
      </c>
      <c r="S67">
        <v>367.62988680679098</v>
      </c>
      <c r="T67">
        <v>102.33264769230772</v>
      </c>
      <c r="U67">
        <v>102.332647692308</v>
      </c>
      <c r="V67">
        <v>4.6392396841397883</v>
      </c>
      <c r="W67">
        <v>4.6601999999999997</v>
      </c>
      <c r="X67">
        <v>4.6601999999999997</v>
      </c>
      <c r="Y67">
        <v>0.64469200388279169</v>
      </c>
      <c r="Z67">
        <v>0.64469200388279202</v>
      </c>
      <c r="AA67">
        <v>108.92522826435901</v>
      </c>
      <c r="AB67">
        <v>108.92522826435901</v>
      </c>
      <c r="AC67">
        <v>2.2999999999999998</v>
      </c>
    </row>
    <row r="68" spans="1:29" x14ac:dyDescent="0.35">
      <c r="A68" s="29">
        <v>39082</v>
      </c>
      <c r="B68">
        <v>80.789340789820656</v>
      </c>
      <c r="C68">
        <v>80.161172529968795</v>
      </c>
      <c r="D68">
        <v>80.767606489097602</v>
      </c>
      <c r="E68">
        <v>75.449961144583199</v>
      </c>
      <c r="F68">
        <v>98.560412393375501</v>
      </c>
      <c r="G68">
        <v>74.869750267076157</v>
      </c>
      <c r="H68">
        <v>71.968051478203279</v>
      </c>
      <c r="I68">
        <v>69.842533040147075</v>
      </c>
      <c r="J68">
        <v>562669</v>
      </c>
      <c r="K68">
        <v>562669</v>
      </c>
      <c r="L68">
        <v>0.83563403045461104</v>
      </c>
      <c r="M68">
        <v>6.15687246899402E-2</v>
      </c>
      <c r="N68">
        <v>935596.32540695299</v>
      </c>
      <c r="O68">
        <v>935596.32540695299</v>
      </c>
      <c r="P68">
        <v>5.5011599368796869E-2</v>
      </c>
      <c r="Q68">
        <v>5.5011599368796897E-2</v>
      </c>
      <c r="R68">
        <v>372.29684297928367</v>
      </c>
      <c r="S68">
        <v>372.29684297928401</v>
      </c>
      <c r="T68">
        <v>103.71343076923078</v>
      </c>
      <c r="U68">
        <v>103.713430769231</v>
      </c>
      <c r="V68">
        <v>4.9426582998392918</v>
      </c>
      <c r="W68">
        <v>4.8888999999999996</v>
      </c>
      <c r="X68">
        <v>4.8888999999999996</v>
      </c>
      <c r="Y68">
        <v>0.63674417807601613</v>
      </c>
      <c r="Z68">
        <v>0.63671214878564597</v>
      </c>
      <c r="AA68">
        <v>109.25188709403299</v>
      </c>
      <c r="AB68">
        <v>109.25188709403299</v>
      </c>
      <c r="AC68">
        <v>2.4333333333333331</v>
      </c>
    </row>
    <row r="69" spans="1:29" x14ac:dyDescent="0.35">
      <c r="A69" s="29">
        <v>39172</v>
      </c>
      <c r="B69">
        <v>81.311931895064774</v>
      </c>
      <c r="C69">
        <v>80.71979781744939</v>
      </c>
      <c r="D69">
        <v>81.262669993646398</v>
      </c>
      <c r="E69">
        <v>76.094721333781436</v>
      </c>
      <c r="F69">
        <v>98.478151021159007</v>
      </c>
      <c r="G69">
        <v>75.238914302981897</v>
      </c>
      <c r="H69">
        <v>72.486674582880298</v>
      </c>
      <c r="I69">
        <v>71.129960252582961</v>
      </c>
      <c r="J69">
        <v>568845</v>
      </c>
      <c r="K69">
        <v>568845</v>
      </c>
      <c r="L69">
        <v>1.0007108943865399</v>
      </c>
      <c r="M69">
        <v>0.38739604242107301</v>
      </c>
      <c r="N69">
        <v>937123.73290442897</v>
      </c>
      <c r="O69">
        <v>937123.73290442897</v>
      </c>
      <c r="P69">
        <v>5.5137924049842642E-2</v>
      </c>
      <c r="Q69">
        <v>5.51379240498426E-2</v>
      </c>
      <c r="R69">
        <v>375.4149011817197</v>
      </c>
      <c r="S69">
        <v>375.41490118171998</v>
      </c>
      <c r="T69">
        <v>104.73003384615384</v>
      </c>
      <c r="U69">
        <v>104.730033846154</v>
      </c>
      <c r="V69">
        <v>5.2602442376907996</v>
      </c>
      <c r="W69">
        <v>5.2226999999999997</v>
      </c>
      <c r="X69">
        <v>5.2226999999999997</v>
      </c>
      <c r="Y69">
        <v>0.62581298051233136</v>
      </c>
      <c r="Z69">
        <v>0.625809146435098</v>
      </c>
      <c r="AA69">
        <v>109.963181527988</v>
      </c>
      <c r="AB69">
        <v>109.963181527988</v>
      </c>
      <c r="AC69">
        <v>2.5333333333333332</v>
      </c>
    </row>
    <row r="70" spans="1:29" x14ac:dyDescent="0.35">
      <c r="A70" s="29">
        <v>39263</v>
      </c>
      <c r="B70">
        <v>81.649264819159882</v>
      </c>
      <c r="C70">
        <v>81.108139080321664</v>
      </c>
      <c r="D70">
        <v>81.726258230910801</v>
      </c>
      <c r="E70">
        <v>76.651411877324676</v>
      </c>
      <c r="F70">
        <v>98.270882445336397</v>
      </c>
      <c r="G70">
        <v>76.215933712957266</v>
      </c>
      <c r="H70">
        <v>73.602096480661999</v>
      </c>
      <c r="I70">
        <v>71.155269886300331</v>
      </c>
      <c r="J70">
        <v>574194</v>
      </c>
      <c r="K70">
        <v>574194</v>
      </c>
      <c r="L70">
        <v>1.00166994250028</v>
      </c>
      <c r="M70">
        <v>0.36395734041569</v>
      </c>
      <c r="N70">
        <v>941244.905320046</v>
      </c>
      <c r="O70">
        <v>941244.905320046</v>
      </c>
      <c r="P70">
        <v>5.350474115541045E-2</v>
      </c>
      <c r="Q70">
        <v>5.3504741155410401E-2</v>
      </c>
      <c r="R70">
        <v>380.43522985255339</v>
      </c>
      <c r="S70">
        <v>380.43522985255299</v>
      </c>
      <c r="T70">
        <v>104.23937384615385</v>
      </c>
      <c r="U70">
        <v>104.239373846154</v>
      </c>
      <c r="V70">
        <v>5.492485097195412</v>
      </c>
      <c r="W70">
        <v>5.3975</v>
      </c>
      <c r="X70">
        <v>5.3975</v>
      </c>
      <c r="Y70">
        <v>0.63252628567691904</v>
      </c>
      <c r="Z70">
        <v>0.63249526529381705</v>
      </c>
      <c r="AA70">
        <v>110.905264061102</v>
      </c>
      <c r="AB70">
        <v>110.905264061102</v>
      </c>
      <c r="AC70">
        <v>2.4666666666666668</v>
      </c>
    </row>
    <row r="71" spans="1:29" x14ac:dyDescent="0.35">
      <c r="A71" s="29">
        <v>39355</v>
      </c>
      <c r="B71">
        <v>81.697045980176767</v>
      </c>
      <c r="C71">
        <v>81.201364622220936</v>
      </c>
      <c r="D71">
        <v>81.738763132842095</v>
      </c>
      <c r="E71">
        <v>77.222043619602346</v>
      </c>
      <c r="F71">
        <v>97.524544905277068</v>
      </c>
      <c r="G71">
        <v>76.301598469715799</v>
      </c>
      <c r="H71">
        <v>73.414361777431523</v>
      </c>
      <c r="I71">
        <v>70.481994274451509</v>
      </c>
      <c r="J71">
        <v>579605</v>
      </c>
      <c r="K71">
        <v>579605</v>
      </c>
      <c r="L71">
        <v>1.0488499633689199</v>
      </c>
      <c r="M71">
        <v>0.32741784383134998</v>
      </c>
      <c r="N71">
        <v>943124.63569102704</v>
      </c>
      <c r="O71">
        <v>943124.63569102704</v>
      </c>
      <c r="P71">
        <v>5.310203884891064E-2</v>
      </c>
      <c r="Q71">
        <v>5.3102038848910599E-2</v>
      </c>
      <c r="R71">
        <v>386.18975505567369</v>
      </c>
      <c r="S71">
        <v>386.18975505567403</v>
      </c>
      <c r="T71">
        <v>104.41271846153846</v>
      </c>
      <c r="U71">
        <v>104.41271846153801</v>
      </c>
      <c r="V71">
        <v>5.7021115519964436</v>
      </c>
      <c r="W71">
        <v>5.7382999999999997</v>
      </c>
      <c r="X71">
        <v>5.7382999999999997</v>
      </c>
      <c r="Y71">
        <v>0.63429720224555564</v>
      </c>
      <c r="Z71">
        <v>0.63428595802217802</v>
      </c>
      <c r="AA71">
        <v>111.646036036935</v>
      </c>
      <c r="AB71">
        <v>111.646036036935</v>
      </c>
      <c r="AC71">
        <v>2.5</v>
      </c>
    </row>
    <row r="72" spans="1:29" x14ac:dyDescent="0.35">
      <c r="A72" s="29">
        <v>39447</v>
      </c>
      <c r="B72">
        <v>82.495703174741735</v>
      </c>
      <c r="C72">
        <v>82.056664188144438</v>
      </c>
      <c r="D72">
        <v>82.455033767777806</v>
      </c>
      <c r="E72">
        <v>77.963035568642468</v>
      </c>
      <c r="F72">
        <v>97.459758989661964</v>
      </c>
      <c r="G72">
        <v>78.596964595001467</v>
      </c>
      <c r="H72">
        <v>75.090600970293039</v>
      </c>
      <c r="I72">
        <v>73.07786356597849</v>
      </c>
      <c r="J72">
        <v>584504</v>
      </c>
      <c r="K72">
        <v>584504</v>
      </c>
      <c r="L72">
        <v>-0.52652474393932402</v>
      </c>
      <c r="M72">
        <v>0.406578037604167</v>
      </c>
      <c r="N72">
        <v>943113.12060055195</v>
      </c>
      <c r="O72">
        <v>943113.12060055195</v>
      </c>
      <c r="P72">
        <v>5.1566367739966208E-2</v>
      </c>
      <c r="Q72">
        <v>5.1566367739966201E-2</v>
      </c>
      <c r="R72">
        <v>388.1310548684757</v>
      </c>
      <c r="S72">
        <v>388.13105486847599</v>
      </c>
      <c r="T72">
        <v>101.5942924242424</v>
      </c>
      <c r="U72">
        <v>101.594292424242</v>
      </c>
      <c r="V72">
        <v>5.4667745482814718</v>
      </c>
      <c r="W72">
        <v>5.6875</v>
      </c>
      <c r="X72">
        <v>5.6875</v>
      </c>
      <c r="Y72">
        <v>0.65152011018314038</v>
      </c>
      <c r="Z72">
        <v>0.65156664826788002</v>
      </c>
      <c r="AA72">
        <v>112.885379700112</v>
      </c>
      <c r="AB72">
        <v>112.885379700112</v>
      </c>
      <c r="AC72">
        <v>2.7000000000000006</v>
      </c>
    </row>
    <row r="73" spans="1:29" x14ac:dyDescent="0.35">
      <c r="A73" s="29">
        <v>39538</v>
      </c>
      <c r="B73">
        <v>83.242659112947976</v>
      </c>
      <c r="C73">
        <v>82.858147666145157</v>
      </c>
      <c r="D73">
        <v>83.2217338100901</v>
      </c>
      <c r="E73">
        <v>78.592452928550202</v>
      </c>
      <c r="F73">
        <v>96.980478838972772</v>
      </c>
      <c r="G73">
        <v>79.533887390403891</v>
      </c>
      <c r="H73">
        <v>75.94632484394549</v>
      </c>
      <c r="I73">
        <v>77.88528216257977</v>
      </c>
      <c r="J73">
        <v>586690</v>
      </c>
      <c r="K73">
        <v>586690</v>
      </c>
      <c r="L73">
        <v>1.86645716696952E-2</v>
      </c>
      <c r="M73">
        <v>-0.420431297409326</v>
      </c>
      <c r="N73">
        <v>955064.44013242691</v>
      </c>
      <c r="O73">
        <v>955064.44013242703</v>
      </c>
      <c r="P73">
        <v>5.1826620108858495E-2</v>
      </c>
      <c r="Q73">
        <v>5.1826620108858502E-2</v>
      </c>
      <c r="R73">
        <v>391.92012608748104</v>
      </c>
      <c r="S73">
        <v>391.92012608748098</v>
      </c>
      <c r="T73">
        <v>95.934953846153832</v>
      </c>
      <c r="U73">
        <v>95.934953846153803</v>
      </c>
      <c r="V73">
        <v>5.0933638211043766</v>
      </c>
      <c r="W73">
        <v>5.3548</v>
      </c>
      <c r="X73">
        <v>5.3548</v>
      </c>
      <c r="Y73">
        <v>0.67754230031801488</v>
      </c>
      <c r="Z73">
        <v>0.67751013764314005</v>
      </c>
      <c r="AA73">
        <v>114.00883635114199</v>
      </c>
      <c r="AB73">
        <v>114.00883635114199</v>
      </c>
      <c r="AC73">
        <v>3.3233333333333328</v>
      </c>
    </row>
    <row r="74" spans="1:29" x14ac:dyDescent="0.35">
      <c r="A74" s="29">
        <v>39629</v>
      </c>
      <c r="B74">
        <v>84.397118906450501</v>
      </c>
      <c r="C74">
        <v>84.058180969160233</v>
      </c>
      <c r="D74">
        <v>84.478400217256905</v>
      </c>
      <c r="E74">
        <v>79.5446591249557</v>
      </c>
      <c r="F74">
        <v>96.706328386708776</v>
      </c>
      <c r="G74">
        <v>82.317616386275361</v>
      </c>
      <c r="H74">
        <v>78.715814677291021</v>
      </c>
      <c r="I74">
        <v>82.676197319470717</v>
      </c>
      <c r="J74">
        <v>583541</v>
      </c>
      <c r="K74">
        <v>583541</v>
      </c>
      <c r="L74">
        <v>-0.67527480961847997</v>
      </c>
      <c r="M74">
        <v>-0.74769075989760403</v>
      </c>
      <c r="N74">
        <v>944566.72920845693</v>
      </c>
      <c r="O74">
        <v>944566.72920845705</v>
      </c>
      <c r="P74">
        <v>5.3504883896666397E-2</v>
      </c>
      <c r="Q74">
        <v>5.3504883896666397E-2</v>
      </c>
      <c r="R74">
        <v>395.69900250510904</v>
      </c>
      <c r="S74">
        <v>395.69900250510898</v>
      </c>
      <c r="T74">
        <v>93.071035384615385</v>
      </c>
      <c r="U74">
        <v>93.071035384615399</v>
      </c>
      <c r="V74">
        <v>4.9507540071118452</v>
      </c>
      <c r="W74">
        <v>5.0278</v>
      </c>
      <c r="X74">
        <v>5.0278</v>
      </c>
      <c r="Y74">
        <v>0.70524569880666754</v>
      </c>
      <c r="Z74">
        <v>0.70527092842389205</v>
      </c>
      <c r="AA74">
        <v>115.266611425627</v>
      </c>
      <c r="AB74">
        <v>115.266611425627</v>
      </c>
      <c r="AC74">
        <v>4.126666666666666</v>
      </c>
    </row>
    <row r="75" spans="1:29" x14ac:dyDescent="0.35">
      <c r="A75" s="29">
        <v>39721</v>
      </c>
      <c r="B75">
        <v>85.604770458069765</v>
      </c>
      <c r="C75">
        <v>85.325865635431668</v>
      </c>
      <c r="D75">
        <v>85.633337971823906</v>
      </c>
      <c r="E75">
        <v>80.566568577867571</v>
      </c>
      <c r="F75">
        <v>96.414618841221383</v>
      </c>
      <c r="G75">
        <v>85.573780074198126</v>
      </c>
      <c r="H75">
        <v>80.674949635741584</v>
      </c>
      <c r="I75">
        <v>87.767590851928844</v>
      </c>
      <c r="J75">
        <v>573961</v>
      </c>
      <c r="K75">
        <v>573961</v>
      </c>
      <c r="L75">
        <v>-1.0541837880457701</v>
      </c>
      <c r="M75">
        <v>-1.1688856100721501</v>
      </c>
      <c r="N75">
        <v>945168.40162649401</v>
      </c>
      <c r="O75">
        <v>945168.40162649401</v>
      </c>
      <c r="P75">
        <v>5.8554666326538982E-2</v>
      </c>
      <c r="Q75">
        <v>5.8554666326539002E-2</v>
      </c>
      <c r="R75">
        <v>398.34703625345998</v>
      </c>
      <c r="S75">
        <v>398.34703625345998</v>
      </c>
      <c r="T75">
        <v>91.695078787878799</v>
      </c>
      <c r="U75">
        <v>91.695078787878799</v>
      </c>
      <c r="V75">
        <v>4.9818732141755397</v>
      </c>
      <c r="W75">
        <v>5</v>
      </c>
      <c r="X75">
        <v>5</v>
      </c>
      <c r="Y75">
        <v>0.72643695207768766</v>
      </c>
      <c r="Z75">
        <v>0.72646358089944096</v>
      </c>
      <c r="AA75">
        <v>115.87087658928699</v>
      </c>
      <c r="AB75">
        <v>115.87087658928699</v>
      </c>
      <c r="AC75">
        <v>4.3404589371980675</v>
      </c>
    </row>
    <row r="76" spans="1:29" x14ac:dyDescent="0.35">
      <c r="A76" s="29">
        <v>39813</v>
      </c>
      <c r="B76">
        <v>85.71521928500924</v>
      </c>
      <c r="C76">
        <v>85.476508664566609</v>
      </c>
      <c r="D76">
        <v>85.640878374143597</v>
      </c>
      <c r="E76">
        <v>81.438238400160358</v>
      </c>
      <c r="F76">
        <v>95.375476258637448</v>
      </c>
      <c r="G76">
        <v>86.792971497137941</v>
      </c>
      <c r="H76">
        <v>81.597332772487462</v>
      </c>
      <c r="I76">
        <v>85.9910989045447</v>
      </c>
      <c r="J76">
        <v>561816</v>
      </c>
      <c r="K76">
        <v>561816</v>
      </c>
      <c r="L76">
        <v>-2.10364917346006</v>
      </c>
      <c r="M76">
        <v>-1.8519719672752299</v>
      </c>
      <c r="N76">
        <v>939462.58361763903</v>
      </c>
      <c r="O76">
        <v>939462.58361763903</v>
      </c>
      <c r="P76">
        <v>6.35292841832195E-2</v>
      </c>
      <c r="Q76">
        <v>6.35292841832195E-2</v>
      </c>
      <c r="R76">
        <v>400.68993038996729</v>
      </c>
      <c r="S76">
        <v>400.689930389967</v>
      </c>
      <c r="T76">
        <v>83.942380303030305</v>
      </c>
      <c r="U76">
        <v>83.942380303030305</v>
      </c>
      <c r="V76">
        <v>2.5835270291952757</v>
      </c>
      <c r="W76">
        <v>3.3672</v>
      </c>
      <c r="X76">
        <v>3.3672</v>
      </c>
      <c r="Y76">
        <v>0.72241258631374938</v>
      </c>
      <c r="Z76">
        <v>0.72239393340314095</v>
      </c>
      <c r="AA76">
        <v>115.153000878515</v>
      </c>
      <c r="AB76">
        <v>115.153000878515</v>
      </c>
      <c r="AC76">
        <v>1.5441543026706233</v>
      </c>
    </row>
    <row r="77" spans="1:29" x14ac:dyDescent="0.35">
      <c r="A77" s="29">
        <v>39903</v>
      </c>
      <c r="B77">
        <v>85.696292310301104</v>
      </c>
      <c r="C77">
        <v>85.530077558307198</v>
      </c>
      <c r="D77">
        <v>85.727731230902805</v>
      </c>
      <c r="E77">
        <v>81.841109247229468</v>
      </c>
      <c r="F77">
        <v>94.864983039964628</v>
      </c>
      <c r="G77">
        <v>87.992434217385437</v>
      </c>
      <c r="H77">
        <v>83.015771762530747</v>
      </c>
      <c r="I77">
        <v>82.010200940971231</v>
      </c>
      <c r="J77">
        <v>550451</v>
      </c>
      <c r="K77">
        <v>550451</v>
      </c>
      <c r="L77">
        <v>-2.2998282893262498</v>
      </c>
      <c r="M77">
        <v>-2.14099093685408</v>
      </c>
      <c r="N77">
        <v>923525.75191568909</v>
      </c>
      <c r="O77">
        <v>923525.75191568898</v>
      </c>
      <c r="P77">
        <v>7.0716856457047159E-2</v>
      </c>
      <c r="Q77">
        <v>7.07168564570472E-2</v>
      </c>
      <c r="R77">
        <v>401.46577711568335</v>
      </c>
      <c r="S77">
        <v>401.46577711568301</v>
      </c>
      <c r="T77">
        <v>77.79096874999999</v>
      </c>
      <c r="U77">
        <v>77.790968750000005</v>
      </c>
      <c r="V77">
        <v>0.64214279608753799</v>
      </c>
      <c r="W77">
        <v>1.0100327460996674</v>
      </c>
      <c r="X77">
        <v>1.0100327460996701</v>
      </c>
      <c r="Y77">
        <v>0.72660601033444538</v>
      </c>
      <c r="Z77">
        <v>0.72661089022131198</v>
      </c>
      <c r="AA77">
        <v>114.28673366774601</v>
      </c>
      <c r="AB77">
        <v>114.28673366774601</v>
      </c>
      <c r="AC77">
        <v>1.4821164021164035</v>
      </c>
    </row>
    <row r="78" spans="1:29" x14ac:dyDescent="0.35">
      <c r="A78" s="29">
        <v>39994</v>
      </c>
      <c r="B78">
        <v>86.155238907853132</v>
      </c>
      <c r="C78">
        <v>86.015492446822506</v>
      </c>
      <c r="D78">
        <v>86.234754655048206</v>
      </c>
      <c r="E78">
        <v>82.273238148277173</v>
      </c>
      <c r="F78">
        <v>95.63985405575373</v>
      </c>
      <c r="G78">
        <v>88.308781505440223</v>
      </c>
      <c r="H78">
        <v>83.566772027341997</v>
      </c>
      <c r="I78">
        <v>82.036385423219031</v>
      </c>
      <c r="J78">
        <v>548859</v>
      </c>
      <c r="K78">
        <v>548859</v>
      </c>
      <c r="L78">
        <v>-1.97890838910931</v>
      </c>
      <c r="M78">
        <v>-2.09736445589447</v>
      </c>
      <c r="N78">
        <v>920083.32090529799</v>
      </c>
      <c r="O78">
        <v>920083.32090529799</v>
      </c>
      <c r="P78">
        <v>7.7638061342037254E-2</v>
      </c>
      <c r="Q78">
        <v>7.7638061342037296E-2</v>
      </c>
      <c r="R78">
        <v>402.15751525038633</v>
      </c>
      <c r="S78">
        <v>402.15751525038598</v>
      </c>
      <c r="T78">
        <v>81.309273846153857</v>
      </c>
      <c r="U78">
        <v>81.3092738461538</v>
      </c>
      <c r="V78">
        <v>0.43140765361328298</v>
      </c>
      <c r="W78">
        <v>6.7431773343393009E-2</v>
      </c>
      <c r="X78">
        <v>6.7431773343392995E-2</v>
      </c>
      <c r="Y78">
        <v>0.71060767773743072</v>
      </c>
      <c r="Z78">
        <v>0.71057430087007001</v>
      </c>
      <c r="AA78">
        <v>114.49161619946599</v>
      </c>
      <c r="AB78">
        <v>114.49161619946599</v>
      </c>
      <c r="AC78">
        <v>1.8160783232406068</v>
      </c>
    </row>
    <row r="79" spans="1:29" x14ac:dyDescent="0.35">
      <c r="A79" s="29">
        <v>40086</v>
      </c>
      <c r="B79">
        <v>86.905219620317055</v>
      </c>
      <c r="C79">
        <v>86.805709148940991</v>
      </c>
      <c r="D79">
        <v>86.903558207126096</v>
      </c>
      <c r="E79">
        <v>82.813068423309261</v>
      </c>
      <c r="F79">
        <v>96.710500320145755</v>
      </c>
      <c r="G79">
        <v>87.773314662628835</v>
      </c>
      <c r="H79">
        <v>83.133169042231017</v>
      </c>
      <c r="I79">
        <v>84.438245286824397</v>
      </c>
      <c r="J79">
        <v>549540</v>
      </c>
      <c r="K79">
        <v>549540</v>
      </c>
      <c r="L79">
        <v>-1.60743160626503</v>
      </c>
      <c r="M79">
        <v>-1.82871174849387</v>
      </c>
      <c r="N79">
        <v>915244.26290979097</v>
      </c>
      <c r="O79">
        <v>915244.26290979097</v>
      </c>
      <c r="P79">
        <v>7.8474202875315022E-2</v>
      </c>
      <c r="Q79">
        <v>7.8474202875314994E-2</v>
      </c>
      <c r="R79">
        <v>400.32471547051233</v>
      </c>
      <c r="S79">
        <v>400.32471547051199</v>
      </c>
      <c r="T79">
        <v>82.911893939393934</v>
      </c>
      <c r="U79">
        <v>82.911893939393906</v>
      </c>
      <c r="V79">
        <v>0.38143221898006258</v>
      </c>
      <c r="W79">
        <v>-0.34714167121181205</v>
      </c>
      <c r="X79">
        <v>-0.347141671211812</v>
      </c>
      <c r="Y79">
        <v>0.70626942705568541</v>
      </c>
      <c r="Z79">
        <v>0.70624632996315695</v>
      </c>
      <c r="AA79">
        <v>114.754916618479</v>
      </c>
      <c r="AB79">
        <v>114.754916618479</v>
      </c>
      <c r="AC79">
        <v>1.8710162025955901</v>
      </c>
    </row>
    <row r="80" spans="1:29" x14ac:dyDescent="0.35">
      <c r="A80" s="29">
        <v>40178</v>
      </c>
      <c r="B80">
        <v>87.559742579154502</v>
      </c>
      <c r="C80">
        <v>87.486931235567184</v>
      </c>
      <c r="D80">
        <v>87.453775650775498</v>
      </c>
      <c r="E80">
        <v>83.424742741043175</v>
      </c>
      <c r="F80">
        <v>97.154479789446881</v>
      </c>
      <c r="G80">
        <v>88.325925754594536</v>
      </c>
      <c r="H80">
        <v>83.581928811211526</v>
      </c>
      <c r="I80">
        <v>86.397404772051189</v>
      </c>
      <c r="J80">
        <v>551372</v>
      </c>
      <c r="K80">
        <v>551372</v>
      </c>
      <c r="L80">
        <v>-1.3900727597010001</v>
      </c>
      <c r="M80">
        <v>-1.93343658125957</v>
      </c>
      <c r="N80">
        <v>915577.15054647101</v>
      </c>
      <c r="O80">
        <v>915577.15054647101</v>
      </c>
      <c r="P80">
        <v>7.7726859557320754E-2</v>
      </c>
      <c r="Q80">
        <v>7.7726859557320796E-2</v>
      </c>
      <c r="R80">
        <v>401.35601691969936</v>
      </c>
      <c r="S80">
        <v>401.35601691969902</v>
      </c>
      <c r="T80">
        <v>80.353062121212133</v>
      </c>
      <c r="U80">
        <v>80.353062121212105</v>
      </c>
      <c r="V80">
        <v>0.41766982237712169</v>
      </c>
      <c r="W80">
        <v>-0.76054312325125006</v>
      </c>
      <c r="X80">
        <v>-0.76054312325124995</v>
      </c>
      <c r="Y80">
        <v>0.71307555305012282</v>
      </c>
      <c r="Z80">
        <v>0.71312563216665403</v>
      </c>
      <c r="AA80">
        <v>115.481486850256</v>
      </c>
      <c r="AB80">
        <v>115.481486850256</v>
      </c>
      <c r="AC80">
        <v>2.007548625083837</v>
      </c>
    </row>
    <row r="81" spans="1:29" x14ac:dyDescent="0.35">
      <c r="A81" s="29">
        <v>40268</v>
      </c>
      <c r="B81">
        <v>88.42602935155999</v>
      </c>
      <c r="C81">
        <v>88.383355051963534</v>
      </c>
      <c r="D81">
        <v>88.514135511530895</v>
      </c>
      <c r="E81">
        <v>84.37347644226476</v>
      </c>
      <c r="F81">
        <v>97.472183219950907</v>
      </c>
      <c r="G81">
        <v>89.453888380701997</v>
      </c>
      <c r="H81">
        <v>85.220826533683905</v>
      </c>
      <c r="I81">
        <v>87.699371931580927</v>
      </c>
      <c r="J81">
        <v>556002</v>
      </c>
      <c r="K81">
        <v>556002</v>
      </c>
      <c r="L81">
        <v>-1.0148425253912099</v>
      </c>
      <c r="M81">
        <v>-1.5946050288070901</v>
      </c>
      <c r="N81">
        <v>914431.71472077304</v>
      </c>
      <c r="O81">
        <v>914431.71472077304</v>
      </c>
      <c r="P81">
        <v>8.00958672902502E-2</v>
      </c>
      <c r="Q81">
        <v>8.00958672902502E-2</v>
      </c>
      <c r="R81">
        <v>405.41443138774963</v>
      </c>
      <c r="S81">
        <v>405.41443138775003</v>
      </c>
      <c r="T81">
        <v>79.54381250000003</v>
      </c>
      <c r="U81">
        <v>79.543812500000001</v>
      </c>
      <c r="V81">
        <v>0.4584191054689673</v>
      </c>
      <c r="W81">
        <v>-1.03761352853214</v>
      </c>
      <c r="X81">
        <v>-1.03761352853214</v>
      </c>
      <c r="Y81">
        <v>0.72853945740726789</v>
      </c>
      <c r="Z81">
        <v>0.72850263925166703</v>
      </c>
      <c r="AA81">
        <v>116.294869949081</v>
      </c>
      <c r="AB81">
        <v>116.294869949081</v>
      </c>
      <c r="AC81">
        <v>2.3013900433986132</v>
      </c>
    </row>
    <row r="82" spans="1:29" x14ac:dyDescent="0.35">
      <c r="A82" s="29">
        <v>40359</v>
      </c>
      <c r="B82">
        <v>89.134669436435559</v>
      </c>
      <c r="C82">
        <v>89.128840265352537</v>
      </c>
      <c r="D82">
        <v>89.209094510666404</v>
      </c>
      <c r="E82">
        <v>85.190249333830934</v>
      </c>
      <c r="F82">
        <v>97.77306789035741</v>
      </c>
      <c r="G82">
        <v>90.264461080003528</v>
      </c>
      <c r="H82">
        <v>86.215959866250557</v>
      </c>
      <c r="I82">
        <v>88.993371092202196</v>
      </c>
      <c r="J82">
        <v>562353</v>
      </c>
      <c r="K82">
        <v>562353</v>
      </c>
      <c r="L82">
        <v>-0.84582322259824405</v>
      </c>
      <c r="M82">
        <v>-1.38235495310038</v>
      </c>
      <c r="N82">
        <v>922266.61297044496</v>
      </c>
      <c r="O82">
        <v>922266.61297044496</v>
      </c>
      <c r="P82">
        <v>7.8523515832849611E-2</v>
      </c>
      <c r="Q82">
        <v>7.8523515832849597E-2</v>
      </c>
      <c r="R82">
        <v>404.60007498005371</v>
      </c>
      <c r="S82">
        <v>404.60007498005399</v>
      </c>
      <c r="T82">
        <v>79.899689230769241</v>
      </c>
      <c r="U82">
        <v>79.899689230769198</v>
      </c>
      <c r="V82">
        <v>0.48644905739344774</v>
      </c>
      <c r="W82">
        <v>-1.16494337677739</v>
      </c>
      <c r="X82">
        <v>-1.16494337677739</v>
      </c>
      <c r="Y82">
        <v>0.73945108477349086</v>
      </c>
      <c r="Z82">
        <v>0.73948734389313797</v>
      </c>
      <c r="AA82">
        <v>116.966440118153</v>
      </c>
      <c r="AB82">
        <v>116.966440118153</v>
      </c>
      <c r="AC82">
        <v>2.6505886564059735</v>
      </c>
    </row>
    <row r="83" spans="1:29" x14ac:dyDescent="0.35">
      <c r="A83" s="29">
        <v>40451</v>
      </c>
      <c r="B83">
        <v>89.640229017966007</v>
      </c>
      <c r="C83">
        <v>89.640210240094063</v>
      </c>
      <c r="D83">
        <v>89.597692240453995</v>
      </c>
      <c r="E83">
        <v>85.932502675958176</v>
      </c>
      <c r="F83">
        <v>97.970621151196539</v>
      </c>
      <c r="G83">
        <v>91.446282332251812</v>
      </c>
      <c r="H83">
        <v>86.800835894171954</v>
      </c>
      <c r="I83">
        <v>88.087525979753764</v>
      </c>
      <c r="J83">
        <v>565659</v>
      </c>
      <c r="K83">
        <v>565659</v>
      </c>
      <c r="L83">
        <v>-0.69540486897035303</v>
      </c>
      <c r="M83">
        <v>-1.10085596576599</v>
      </c>
      <c r="N83">
        <v>926946.94994568999</v>
      </c>
      <c r="O83">
        <v>926946.94994568999</v>
      </c>
      <c r="P83">
        <v>7.7546458334707608E-2</v>
      </c>
      <c r="Q83">
        <v>7.7546458334707594E-2</v>
      </c>
      <c r="R83">
        <v>408.13953443213433</v>
      </c>
      <c r="S83">
        <v>408.13953443213398</v>
      </c>
      <c r="T83">
        <v>81.765445454545443</v>
      </c>
      <c r="U83">
        <v>81.7654454545455</v>
      </c>
      <c r="V83">
        <v>0.49655030896472185</v>
      </c>
      <c r="W83">
        <v>-1.1938677558088999</v>
      </c>
      <c r="X83">
        <v>-1.1938677558088999</v>
      </c>
      <c r="Y83">
        <v>0.73612846250786801</v>
      </c>
      <c r="Z83">
        <v>0.73616345215259904</v>
      </c>
      <c r="AA83">
        <v>117.30847559213299</v>
      </c>
      <c r="AB83">
        <v>117.30847559213299</v>
      </c>
      <c r="AC83">
        <v>2.8352346264846271</v>
      </c>
    </row>
    <row r="84" spans="1:29" x14ac:dyDescent="0.35">
      <c r="A84" s="29">
        <v>40543</v>
      </c>
      <c r="B84">
        <v>90.521516998661809</v>
      </c>
      <c r="C84">
        <v>90.525806227042665</v>
      </c>
      <c r="D84">
        <v>90.410176642029199</v>
      </c>
      <c r="E84">
        <v>86.613344366584101</v>
      </c>
      <c r="F84">
        <v>98.401924725314004</v>
      </c>
      <c r="G84">
        <v>93.134616500443187</v>
      </c>
      <c r="H84">
        <v>88.273135006326569</v>
      </c>
      <c r="I84">
        <v>90.420147061176522</v>
      </c>
      <c r="J84">
        <v>565945</v>
      </c>
      <c r="K84">
        <v>565945</v>
      </c>
      <c r="L84">
        <v>-0.67719055515535098</v>
      </c>
      <c r="M84">
        <v>-1.1575147193663999</v>
      </c>
      <c r="N84">
        <v>930867.84524806205</v>
      </c>
      <c r="O84">
        <v>930867.84524806205</v>
      </c>
      <c r="P84">
        <v>7.8632686303384047E-2</v>
      </c>
      <c r="Q84">
        <v>7.8632686303384006E-2</v>
      </c>
      <c r="R84">
        <v>409.00272100856199</v>
      </c>
      <c r="S84">
        <v>409.00272100856199</v>
      </c>
      <c r="T84">
        <v>80.312759090909125</v>
      </c>
      <c r="U84">
        <v>80.312759090909097</v>
      </c>
      <c r="V84">
        <v>0.50958129344612157</v>
      </c>
      <c r="W84">
        <v>-1.17783665341059</v>
      </c>
      <c r="X84">
        <v>-1.17783665341059</v>
      </c>
      <c r="Y84">
        <v>0.74894275805859123</v>
      </c>
      <c r="Z84">
        <v>0.74890750503329495</v>
      </c>
      <c r="AA84">
        <v>118.200051006295</v>
      </c>
      <c r="AB84">
        <v>118.200051006295</v>
      </c>
      <c r="AC84">
        <v>3.2715136112828236</v>
      </c>
    </row>
    <row r="85" spans="1:29" x14ac:dyDescent="0.35">
      <c r="A85" s="29">
        <v>40633</v>
      </c>
      <c r="B85">
        <v>91.994297764988303</v>
      </c>
      <c r="C85">
        <v>91.9935065761548</v>
      </c>
      <c r="D85">
        <v>92.119748272626197</v>
      </c>
      <c r="E85">
        <v>87.89902836267207</v>
      </c>
      <c r="F85">
        <v>99.145304688749306</v>
      </c>
      <c r="G85">
        <v>94.43845888793669</v>
      </c>
      <c r="H85">
        <v>90.17900140358887</v>
      </c>
      <c r="I85">
        <v>95.633348148138339</v>
      </c>
      <c r="J85">
        <v>566873</v>
      </c>
      <c r="K85">
        <v>566873</v>
      </c>
      <c r="L85">
        <v>-0.42098953326959698</v>
      </c>
      <c r="M85">
        <v>-1.0035316068117699</v>
      </c>
      <c r="N85">
        <v>931294.10048271995</v>
      </c>
      <c r="O85">
        <v>931294.10048271995</v>
      </c>
      <c r="P85">
        <v>7.7784667069550922E-2</v>
      </c>
      <c r="Q85">
        <v>7.7784667069550895E-2</v>
      </c>
      <c r="R85">
        <v>412.23662920160865</v>
      </c>
      <c r="S85">
        <v>412.23662920160899</v>
      </c>
      <c r="T85">
        <v>80.80139687499998</v>
      </c>
      <c r="U85">
        <v>80.801396874999995</v>
      </c>
      <c r="V85">
        <v>0.57712454485123221</v>
      </c>
      <c r="W85">
        <v>-1.1391784610898401</v>
      </c>
      <c r="X85">
        <v>-1.1391784610898401</v>
      </c>
      <c r="Y85">
        <v>0.76795644437294608</v>
      </c>
      <c r="Z85">
        <v>0.76801178867382702</v>
      </c>
      <c r="AA85">
        <v>119.217037252163</v>
      </c>
      <c r="AB85">
        <v>119.217037252163</v>
      </c>
      <c r="AC85">
        <v>3.541970249557437</v>
      </c>
    </row>
    <row r="86" spans="1:29" x14ac:dyDescent="0.35">
      <c r="A86" s="29">
        <v>40724</v>
      </c>
      <c r="B86">
        <v>93.06244520341248</v>
      </c>
      <c r="C86">
        <v>93.057247875172493</v>
      </c>
      <c r="D86">
        <v>93.115147922292493</v>
      </c>
      <c r="E86">
        <v>89.045184007914557</v>
      </c>
      <c r="F86">
        <v>99.252190423451523</v>
      </c>
      <c r="G86">
        <v>95.45140681522156</v>
      </c>
      <c r="H86">
        <v>91.980360130495001</v>
      </c>
      <c r="I86">
        <v>98.193904667250706</v>
      </c>
      <c r="J86">
        <v>566601</v>
      </c>
      <c r="K86">
        <v>566601</v>
      </c>
      <c r="L86">
        <v>-0.418938640051153</v>
      </c>
      <c r="M86">
        <v>-0.84353817510931495</v>
      </c>
      <c r="N86">
        <v>921374.46455619705</v>
      </c>
      <c r="O86">
        <v>921374.46455619705</v>
      </c>
      <c r="P86">
        <v>7.9400334263169101E-2</v>
      </c>
      <c r="Q86">
        <v>7.9400334263169101E-2</v>
      </c>
      <c r="R86">
        <v>412.87153241422834</v>
      </c>
      <c r="S86">
        <v>412.871532414228</v>
      </c>
      <c r="T86">
        <v>79.44979230769232</v>
      </c>
      <c r="U86">
        <v>79.449792307692306</v>
      </c>
      <c r="V86">
        <v>0.55141103950236448</v>
      </c>
      <c r="W86">
        <v>-1.0863220542388501</v>
      </c>
      <c r="X86">
        <v>-1.0863220542388501</v>
      </c>
      <c r="Y86">
        <v>0.78601194951893671</v>
      </c>
      <c r="Z86">
        <v>0.78598894375808204</v>
      </c>
      <c r="AA86">
        <v>120.249769943743</v>
      </c>
      <c r="AB86">
        <v>120.249769943743</v>
      </c>
      <c r="AC86">
        <v>3.3752125041428935</v>
      </c>
    </row>
    <row r="87" spans="1:29" x14ac:dyDescent="0.35">
      <c r="A87" s="29">
        <v>40816</v>
      </c>
      <c r="B87">
        <v>93.909356898373503</v>
      </c>
      <c r="C87">
        <v>93.911815582581639</v>
      </c>
      <c r="D87">
        <v>93.838225645778607</v>
      </c>
      <c r="E87">
        <v>89.716067623097899</v>
      </c>
      <c r="F87">
        <v>99.597899019596809</v>
      </c>
      <c r="G87">
        <v>97.154990460796498</v>
      </c>
      <c r="H87">
        <v>93.076287806624762</v>
      </c>
      <c r="I87">
        <v>100.16056109785018</v>
      </c>
      <c r="J87">
        <v>567586</v>
      </c>
      <c r="K87">
        <v>567586</v>
      </c>
      <c r="L87">
        <v>-0.85071532031114405</v>
      </c>
      <c r="M87">
        <v>-1.3289127717406199</v>
      </c>
      <c r="N87">
        <v>926981.87100272195</v>
      </c>
      <c r="O87">
        <v>926981.87100272195</v>
      </c>
      <c r="P87">
        <v>8.3307127378076329E-2</v>
      </c>
      <c r="Q87">
        <v>8.3307127378076301E-2</v>
      </c>
      <c r="R87">
        <v>414.72351038336029</v>
      </c>
      <c r="S87">
        <v>414.72351038336001</v>
      </c>
      <c r="T87">
        <v>79.23896060606063</v>
      </c>
      <c r="U87">
        <v>79.238960606060601</v>
      </c>
      <c r="V87">
        <v>0.51448394324793989</v>
      </c>
      <c r="W87">
        <v>-0.99791994328461997</v>
      </c>
      <c r="X87">
        <v>-0.99791994328461997</v>
      </c>
      <c r="Y87">
        <v>0.79767405379552214</v>
      </c>
      <c r="Z87">
        <v>0.79763645735829003</v>
      </c>
      <c r="AA87">
        <v>120.717464782203</v>
      </c>
      <c r="AB87">
        <v>120.717464782203</v>
      </c>
      <c r="AC87">
        <v>3.4898805472146432</v>
      </c>
    </row>
    <row r="88" spans="1:29" x14ac:dyDescent="0.35">
      <c r="A88" s="29">
        <v>40908</v>
      </c>
      <c r="B88">
        <v>94.686708340202642</v>
      </c>
      <c r="C88">
        <v>94.688509019800975</v>
      </c>
      <c r="D88">
        <v>94.600499579476406</v>
      </c>
      <c r="E88">
        <v>90.285856165490827</v>
      </c>
      <c r="F88">
        <v>99.986566152783453</v>
      </c>
      <c r="G88">
        <v>97.130999868235691</v>
      </c>
      <c r="H88">
        <v>93.195174442054679</v>
      </c>
      <c r="I88">
        <v>104.67357603587401</v>
      </c>
      <c r="J88">
        <v>568056</v>
      </c>
      <c r="K88">
        <v>568056</v>
      </c>
      <c r="L88">
        <v>-0.81159749621928401</v>
      </c>
      <c r="M88">
        <v>-0.86699934574916004</v>
      </c>
      <c r="N88">
        <v>926028.89004279301</v>
      </c>
      <c r="O88">
        <v>926028.89004279301</v>
      </c>
      <c r="P88">
        <v>8.3893599735317473E-2</v>
      </c>
      <c r="Q88">
        <v>8.3893599735317501E-2</v>
      </c>
      <c r="R88">
        <v>417.46763452855731</v>
      </c>
      <c r="S88">
        <v>417.46763452855703</v>
      </c>
      <c r="T88">
        <v>80.333807692307715</v>
      </c>
      <c r="U88">
        <v>80.333807692307701</v>
      </c>
      <c r="V88">
        <v>0.51527225305103352</v>
      </c>
      <c r="W88">
        <v>-1.1126664519135001</v>
      </c>
      <c r="X88">
        <v>-1.1126664519135001</v>
      </c>
      <c r="Y88">
        <v>0.79097785093980599</v>
      </c>
      <c r="Z88">
        <v>0.79098248277391703</v>
      </c>
      <c r="AA88">
        <v>121.31238609946099</v>
      </c>
      <c r="AB88">
        <v>121.31238609946099</v>
      </c>
      <c r="AC88">
        <v>3.2213697643305537</v>
      </c>
    </row>
    <row r="89" spans="1:29" x14ac:dyDescent="0.35">
      <c r="A89" s="29">
        <v>40999</v>
      </c>
      <c r="B89">
        <v>95.182137334191268</v>
      </c>
      <c r="C89">
        <v>95.181431290268662</v>
      </c>
      <c r="D89">
        <v>95.296592807966107</v>
      </c>
      <c r="E89">
        <v>90.985418117336522</v>
      </c>
      <c r="F89">
        <v>100.23511354884067</v>
      </c>
      <c r="G89">
        <v>98.059611428300613</v>
      </c>
      <c r="H89">
        <v>94.56746679856569</v>
      </c>
      <c r="I89">
        <v>104.588259703292</v>
      </c>
      <c r="J89">
        <v>573416</v>
      </c>
      <c r="K89">
        <v>573416</v>
      </c>
      <c r="L89">
        <v>-0.763778875577525</v>
      </c>
      <c r="M89">
        <v>-1.13062084547412</v>
      </c>
      <c r="N89">
        <v>934861.01197808108</v>
      </c>
      <c r="O89">
        <v>934861.01197808096</v>
      </c>
      <c r="P89">
        <v>8.2032648119373164E-2</v>
      </c>
      <c r="Q89">
        <v>8.2032648119373205E-2</v>
      </c>
      <c r="R89">
        <v>419.67199516678465</v>
      </c>
      <c r="S89">
        <v>419.671995166785</v>
      </c>
      <c r="T89">
        <v>81.18530769230766</v>
      </c>
      <c r="U89">
        <v>81.185307692307703</v>
      </c>
      <c r="V89">
        <v>0.48954295986522967</v>
      </c>
      <c r="W89">
        <v>-1.36099459772691</v>
      </c>
      <c r="X89">
        <v>-1.36099459772691</v>
      </c>
      <c r="Y89">
        <v>0.78450970750098625</v>
      </c>
      <c r="Z89">
        <v>0.78445519594833202</v>
      </c>
      <c r="AA89">
        <v>122.02619926173</v>
      </c>
      <c r="AB89">
        <v>122.02619926173</v>
      </c>
      <c r="AC89">
        <v>2.6732813585155633</v>
      </c>
    </row>
    <row r="90" spans="1:29" x14ac:dyDescent="0.35">
      <c r="A90" s="29">
        <v>41090</v>
      </c>
      <c r="B90">
        <v>95.663798716510868</v>
      </c>
      <c r="C90">
        <v>95.660410600235465</v>
      </c>
      <c r="D90">
        <v>95.693222687763793</v>
      </c>
      <c r="E90">
        <v>91.8677291989964</v>
      </c>
      <c r="F90">
        <v>99.987448421289017</v>
      </c>
      <c r="G90">
        <v>98.600120471227925</v>
      </c>
      <c r="H90">
        <v>95.465899882390019</v>
      </c>
      <c r="I90">
        <v>104.38455886280967</v>
      </c>
      <c r="J90">
        <v>573112</v>
      </c>
      <c r="K90">
        <v>573112</v>
      </c>
      <c r="L90">
        <v>-0.51659876689193496</v>
      </c>
      <c r="M90">
        <v>-0.91693196702532997</v>
      </c>
      <c r="N90">
        <v>941326.41535241099</v>
      </c>
      <c r="O90">
        <v>941326.41535241099</v>
      </c>
      <c r="P90">
        <v>7.9823090210007941E-2</v>
      </c>
      <c r="Q90">
        <v>7.9823090210007899E-2</v>
      </c>
      <c r="R90">
        <v>421.17547650100624</v>
      </c>
      <c r="S90">
        <v>421.17547650100602</v>
      </c>
      <c r="T90">
        <v>83.181383076923055</v>
      </c>
      <c r="U90">
        <v>83.181383076923098</v>
      </c>
      <c r="V90">
        <v>0.46182854023688996</v>
      </c>
      <c r="W90">
        <v>-1.5741964883615398</v>
      </c>
      <c r="X90">
        <v>-1.57419648836154</v>
      </c>
      <c r="Y90">
        <v>0.77647425286413263</v>
      </c>
      <c r="Z90">
        <v>0.77648309280210304</v>
      </c>
      <c r="AA90">
        <v>122.593054423144</v>
      </c>
      <c r="AB90">
        <v>122.593054423144</v>
      </c>
      <c r="AC90">
        <v>2.7328072825683072</v>
      </c>
    </row>
    <row r="91" spans="1:29" x14ac:dyDescent="0.35">
      <c r="A91" s="29">
        <v>41182</v>
      </c>
      <c r="B91">
        <v>96.194163566149101</v>
      </c>
      <c r="C91">
        <v>96.196430097793311</v>
      </c>
      <c r="D91">
        <v>96.132768307259497</v>
      </c>
      <c r="E91">
        <v>92.676386381833836</v>
      </c>
      <c r="F91">
        <v>100.11610909768801</v>
      </c>
      <c r="G91">
        <v>99.22605962712997</v>
      </c>
      <c r="H91">
        <v>95.948847912968645</v>
      </c>
      <c r="I91">
        <v>103.68406862024834</v>
      </c>
      <c r="J91">
        <v>579051</v>
      </c>
      <c r="K91">
        <v>579051</v>
      </c>
      <c r="L91">
        <v>-0.67918439630438998</v>
      </c>
      <c r="M91">
        <v>-0.94478104261317797</v>
      </c>
      <c r="N91">
        <v>950828.36595991708</v>
      </c>
      <c r="O91">
        <v>950828.36595991696</v>
      </c>
      <c r="P91">
        <v>7.8497129996822512E-2</v>
      </c>
      <c r="Q91">
        <v>7.8497129996822498E-2</v>
      </c>
      <c r="R91">
        <v>422.27996584489938</v>
      </c>
      <c r="S91">
        <v>422.27996584489898</v>
      </c>
      <c r="T91">
        <v>84.087635384615396</v>
      </c>
      <c r="U91">
        <v>84.087635384615396</v>
      </c>
      <c r="V91">
        <v>0.40539150376968036</v>
      </c>
      <c r="W91">
        <v>-1.8107211233839302</v>
      </c>
      <c r="X91">
        <v>-1.81072112338393</v>
      </c>
      <c r="Y91">
        <v>0.77372804471122725</v>
      </c>
      <c r="Z91">
        <v>0.773750224657893</v>
      </c>
      <c r="AA91">
        <v>122.827984867686</v>
      </c>
      <c r="AB91">
        <v>122.827984867686</v>
      </c>
      <c r="AC91">
        <v>2.6338769922366665</v>
      </c>
    </row>
    <row r="92" spans="1:29" x14ac:dyDescent="0.35">
      <c r="A92" s="29">
        <v>41274</v>
      </c>
      <c r="B92">
        <v>97.149588237328274</v>
      </c>
      <c r="C92">
        <v>97.150019606673666</v>
      </c>
      <c r="D92">
        <v>97.111015754146393</v>
      </c>
      <c r="E92">
        <v>93.816040280062069</v>
      </c>
      <c r="F92">
        <v>100.38646114579967</v>
      </c>
      <c r="G92">
        <v>100.72040635118499</v>
      </c>
      <c r="H92">
        <v>97.254975320335859</v>
      </c>
      <c r="I92">
        <v>105.585725028642</v>
      </c>
      <c r="J92">
        <v>578215</v>
      </c>
      <c r="K92">
        <v>578215</v>
      </c>
      <c r="L92">
        <v>-0.64328980687176696</v>
      </c>
      <c r="M92">
        <v>-0.87510464336692695</v>
      </c>
      <c r="N92">
        <v>953674.025016253</v>
      </c>
      <c r="O92">
        <v>953674.025016253</v>
      </c>
      <c r="P92">
        <v>7.8030375544778041E-2</v>
      </c>
      <c r="Q92">
        <v>7.8030375544778E-2</v>
      </c>
      <c r="R92">
        <v>423.07543443336471</v>
      </c>
      <c r="S92">
        <v>423.07543443336499</v>
      </c>
      <c r="T92">
        <v>83.635049999999978</v>
      </c>
      <c r="U92">
        <v>83.635050000000007</v>
      </c>
      <c r="V92">
        <v>0.3995446106726312</v>
      </c>
      <c r="W92">
        <v>-1.9377650961403998</v>
      </c>
      <c r="X92">
        <v>-1.9377650961404</v>
      </c>
      <c r="Y92">
        <v>0.77591266488393695</v>
      </c>
      <c r="Z92">
        <v>0.77593535443149497</v>
      </c>
      <c r="AA92">
        <v>123.53973229313399</v>
      </c>
      <c r="AB92">
        <v>123.53973229313399</v>
      </c>
      <c r="AC92">
        <v>2.8395493192289529</v>
      </c>
    </row>
    <row r="93" spans="1:29" x14ac:dyDescent="0.35">
      <c r="A93" s="29">
        <v>41364</v>
      </c>
      <c r="B93">
        <v>97.857615628033201</v>
      </c>
      <c r="C93">
        <v>97.856884215332187</v>
      </c>
      <c r="D93">
        <v>97.925467879824694</v>
      </c>
      <c r="E93">
        <v>94.495103354167554</v>
      </c>
      <c r="F93">
        <v>100.248015600486</v>
      </c>
      <c r="G93">
        <v>101.83121152557135</v>
      </c>
      <c r="H93">
        <v>99.191512648677985</v>
      </c>
      <c r="I93">
        <v>108.31090314648567</v>
      </c>
      <c r="J93">
        <v>579749</v>
      </c>
      <c r="K93">
        <v>579749</v>
      </c>
      <c r="L93">
        <v>-0.57731214174321599</v>
      </c>
      <c r="M93">
        <v>-0.95846549451068896</v>
      </c>
      <c r="N93">
        <v>954520.36813753797</v>
      </c>
      <c r="O93">
        <v>954520.36813753797</v>
      </c>
      <c r="P93">
        <v>7.8338129868913531E-2</v>
      </c>
      <c r="Q93">
        <v>7.8338129868913503E-2</v>
      </c>
      <c r="R93">
        <v>423.15051623566734</v>
      </c>
      <c r="S93">
        <v>423.150516235667</v>
      </c>
      <c r="T93">
        <v>80.442884375000006</v>
      </c>
      <c r="U93">
        <v>80.442884375000006</v>
      </c>
      <c r="V93">
        <v>0.40498563397612486</v>
      </c>
      <c r="W93">
        <v>-1.9458377933321001</v>
      </c>
      <c r="X93">
        <v>-1.9458377933321001</v>
      </c>
      <c r="Y93">
        <v>0.79327096477283698</v>
      </c>
      <c r="Z93">
        <v>0.793275555227409</v>
      </c>
      <c r="AA93">
        <v>124.10878371363</v>
      </c>
      <c r="AB93">
        <v>124.10878371363</v>
      </c>
      <c r="AC93">
        <v>2.7984394444997864</v>
      </c>
    </row>
    <row r="94" spans="1:29" x14ac:dyDescent="0.35">
      <c r="A94" s="29">
        <v>41455</v>
      </c>
      <c r="B94">
        <v>98.265499148786446</v>
      </c>
      <c r="C94">
        <v>98.263861926537288</v>
      </c>
      <c r="D94">
        <v>98.272716538371398</v>
      </c>
      <c r="E94">
        <v>95.049696586992908</v>
      </c>
      <c r="F94">
        <v>100.28555245092001</v>
      </c>
      <c r="G94">
        <v>102.75498305401567</v>
      </c>
      <c r="H94">
        <v>100.08543284993267</v>
      </c>
      <c r="I94">
        <v>107.83206238079266</v>
      </c>
      <c r="J94">
        <v>583605</v>
      </c>
      <c r="K94">
        <v>583605</v>
      </c>
      <c r="L94">
        <v>-0.29451242107113401</v>
      </c>
      <c r="M94">
        <v>-0.89828018569752599</v>
      </c>
      <c r="N94">
        <v>957089.586040642</v>
      </c>
      <c r="O94">
        <v>957089.586040642</v>
      </c>
      <c r="P94">
        <v>7.7370306979520964E-2</v>
      </c>
      <c r="Q94">
        <v>7.7370306979521006E-2</v>
      </c>
      <c r="R94">
        <v>425.89002239074938</v>
      </c>
      <c r="S94">
        <v>425.89002239074898</v>
      </c>
      <c r="T94">
        <v>80.515092307692328</v>
      </c>
      <c r="U94">
        <v>80.515092307692299</v>
      </c>
      <c r="V94">
        <v>0.41174128749790317</v>
      </c>
      <c r="W94">
        <v>-1.8979740222486901</v>
      </c>
      <c r="X94">
        <v>-1.8979740222486901</v>
      </c>
      <c r="Y94">
        <v>0.78607646491260863</v>
      </c>
      <c r="Z94">
        <v>0.78606778031131697</v>
      </c>
      <c r="AA94">
        <v>124.336002491556</v>
      </c>
      <c r="AB94">
        <v>124.336002491556</v>
      </c>
      <c r="AC94">
        <v>2.5464188172083371</v>
      </c>
    </row>
    <row r="95" spans="1:29" x14ac:dyDescent="0.35">
      <c r="A95" s="29">
        <v>41547</v>
      </c>
      <c r="B95">
        <v>98.764525508191653</v>
      </c>
      <c r="C95">
        <v>98.766218305938096</v>
      </c>
      <c r="D95">
        <v>98.742106498262501</v>
      </c>
      <c r="E95">
        <v>95.587202015662101</v>
      </c>
      <c r="F95">
        <v>100.46384519171301</v>
      </c>
      <c r="G95">
        <v>103.29672038594468</v>
      </c>
      <c r="H95">
        <v>100.46923564540675</v>
      </c>
      <c r="I95">
        <v>108.30902917239065</v>
      </c>
      <c r="J95">
        <v>588076</v>
      </c>
      <c r="K95">
        <v>588076</v>
      </c>
      <c r="L95">
        <v>0.42139297073492299</v>
      </c>
      <c r="M95">
        <v>-0.56672391674040901</v>
      </c>
      <c r="N95">
        <v>968420.17226466397</v>
      </c>
      <c r="O95">
        <v>968420.17226466397</v>
      </c>
      <c r="P95">
        <v>7.6062477544599522E-2</v>
      </c>
      <c r="Q95">
        <v>7.6062477544599494E-2</v>
      </c>
      <c r="R95">
        <v>426.4116193296797</v>
      </c>
      <c r="S95">
        <v>426.41161932967998</v>
      </c>
      <c r="T95">
        <v>81.208398484848459</v>
      </c>
      <c r="U95">
        <v>81.208398484848502</v>
      </c>
      <c r="V95">
        <v>0.40989056551765785</v>
      </c>
      <c r="W95">
        <v>-1.7840967341519001</v>
      </c>
      <c r="X95">
        <v>-1.7840967341519001</v>
      </c>
      <c r="Y95">
        <v>0.78686274407179813</v>
      </c>
      <c r="Z95">
        <v>0.78685398527671802</v>
      </c>
      <c r="AA95">
        <v>124.84924967380501</v>
      </c>
      <c r="AB95">
        <v>124.84924967380501</v>
      </c>
      <c r="AC95">
        <v>2.5748216030053102</v>
      </c>
    </row>
    <row r="96" spans="1:29" x14ac:dyDescent="0.35">
      <c r="A96" s="29">
        <v>41639</v>
      </c>
      <c r="B96">
        <v>99.146596846839785</v>
      </c>
      <c r="C96">
        <v>99.146433378456507</v>
      </c>
      <c r="D96">
        <v>99.137340308859706</v>
      </c>
      <c r="E96">
        <v>96.207681363896867</v>
      </c>
      <c r="F96">
        <v>100.75954480485967</v>
      </c>
      <c r="G96">
        <v>103.58094772548134</v>
      </c>
      <c r="H96">
        <v>100.87416404553214</v>
      </c>
      <c r="I96">
        <v>107.92792037377366</v>
      </c>
      <c r="J96">
        <v>591954</v>
      </c>
      <c r="K96">
        <v>591954</v>
      </c>
      <c r="L96">
        <v>0.82099562521645097</v>
      </c>
      <c r="M96">
        <v>-0.476956814822044</v>
      </c>
      <c r="N96">
        <v>970123.14540548797</v>
      </c>
      <c r="O96">
        <v>970123.14540548797</v>
      </c>
      <c r="P96">
        <v>7.2084765291135389E-2</v>
      </c>
      <c r="Q96">
        <v>7.2084765291135403E-2</v>
      </c>
      <c r="R96">
        <v>428.00719895093238</v>
      </c>
      <c r="S96">
        <v>428.00719895093198</v>
      </c>
      <c r="T96">
        <v>83.550871212121223</v>
      </c>
      <c r="U96">
        <v>83.550871212121194</v>
      </c>
      <c r="V96">
        <v>0.42419457910782155</v>
      </c>
      <c r="W96">
        <v>-1.6425161304337399</v>
      </c>
      <c r="X96">
        <v>-1.6425161304337399</v>
      </c>
      <c r="Y96">
        <v>0.7714759100025832</v>
      </c>
      <c r="Z96">
        <v>0.77148855611012102</v>
      </c>
      <c r="AA96">
        <v>125.256733727842</v>
      </c>
      <c r="AB96">
        <v>125.256733727842</v>
      </c>
      <c r="AC96">
        <v>2.8319255146371565</v>
      </c>
    </row>
    <row r="97" spans="1:29" x14ac:dyDescent="0.35">
      <c r="A97" s="29">
        <v>41729</v>
      </c>
      <c r="B97">
        <v>99.624765675672165</v>
      </c>
      <c r="C97">
        <v>99.624002375244672</v>
      </c>
      <c r="D97">
        <v>99.631496133959999</v>
      </c>
      <c r="E97">
        <v>96.764707253090293</v>
      </c>
      <c r="F97">
        <v>100.755076567846</v>
      </c>
      <c r="G97">
        <v>103.69936834356334</v>
      </c>
      <c r="H97">
        <v>101.77772596712964</v>
      </c>
      <c r="I97">
        <v>109.70499586388199</v>
      </c>
      <c r="J97">
        <v>596696</v>
      </c>
      <c r="K97">
        <v>596696</v>
      </c>
      <c r="L97">
        <v>1.0175328220166999</v>
      </c>
      <c r="M97">
        <v>-0.49456366767193299</v>
      </c>
      <c r="N97">
        <v>978937.26678985602</v>
      </c>
      <c r="O97">
        <v>978937.26678985602</v>
      </c>
      <c r="P97">
        <v>6.7425944202177318E-2</v>
      </c>
      <c r="Q97">
        <v>6.7425944202177304E-2</v>
      </c>
      <c r="R97">
        <v>428.95336751740865</v>
      </c>
      <c r="S97">
        <v>428.95336751740899</v>
      </c>
      <c r="T97">
        <v>85.572229687499998</v>
      </c>
      <c r="U97">
        <v>85.572229687499998</v>
      </c>
      <c r="V97">
        <v>0.42478082622024216</v>
      </c>
      <c r="W97">
        <v>-1.4798382667725101</v>
      </c>
      <c r="X97">
        <v>-1.4798382667725101</v>
      </c>
      <c r="Y97">
        <v>0.76471064327003702</v>
      </c>
      <c r="Z97">
        <v>0.764685545599466</v>
      </c>
      <c r="AA97">
        <v>125.619605369951</v>
      </c>
      <c r="AB97">
        <v>125.619605369951</v>
      </c>
      <c r="AC97">
        <v>2.2293252935517534</v>
      </c>
    </row>
    <row r="98" spans="1:29" x14ac:dyDescent="0.35">
      <c r="A98" s="29">
        <v>41820</v>
      </c>
      <c r="B98">
        <v>99.973293046464349</v>
      </c>
      <c r="C98">
        <v>99.972480538306669</v>
      </c>
      <c r="D98">
        <v>99.977122710937707</v>
      </c>
      <c r="E98">
        <v>97.454720344831529</v>
      </c>
      <c r="F98">
        <v>101.19838795177533</v>
      </c>
      <c r="G98">
        <v>102.71207476837634</v>
      </c>
      <c r="H98">
        <v>101.29923057397941</v>
      </c>
      <c r="I98">
        <v>108.99811502756233</v>
      </c>
      <c r="J98">
        <v>602310</v>
      </c>
      <c r="K98">
        <v>602310</v>
      </c>
      <c r="L98">
        <v>0.875900617982591</v>
      </c>
      <c r="M98">
        <v>-0.388642785018743</v>
      </c>
      <c r="N98">
        <v>988360.65884627402</v>
      </c>
      <c r="O98">
        <v>988360.65884627402</v>
      </c>
      <c r="P98">
        <v>6.2779527033407431E-2</v>
      </c>
      <c r="Q98">
        <v>6.2779527033407403E-2</v>
      </c>
      <c r="R98">
        <v>429.53078690145168</v>
      </c>
      <c r="S98">
        <v>429.53078690145202</v>
      </c>
      <c r="T98">
        <v>86.910458461538454</v>
      </c>
      <c r="U98">
        <v>86.910458461538497</v>
      </c>
      <c r="V98">
        <v>0.42950658068938663</v>
      </c>
      <c r="W98">
        <v>-1.3079275937700301</v>
      </c>
      <c r="X98">
        <v>-1.3079275937700301</v>
      </c>
      <c r="Y98">
        <v>0.75652355931874848</v>
      </c>
      <c r="Z98">
        <v>0.75652355931874804</v>
      </c>
      <c r="AA98">
        <v>126.004771801399</v>
      </c>
      <c r="AB98">
        <v>126.004771801399</v>
      </c>
      <c r="AC98">
        <v>2.0569242311717968</v>
      </c>
    </row>
    <row r="99" spans="1:29" x14ac:dyDescent="0.35">
      <c r="A99" s="29">
        <v>41912</v>
      </c>
      <c r="B99">
        <v>100.15199773370834</v>
      </c>
      <c r="C99">
        <v>100.15327697697201</v>
      </c>
      <c r="D99">
        <v>100.163074616019</v>
      </c>
      <c r="E99">
        <v>97.968238382284653</v>
      </c>
      <c r="F99">
        <v>100.999749108183</v>
      </c>
      <c r="G99">
        <v>102.32973951927801</v>
      </c>
      <c r="H99">
        <v>101.03065618962863</v>
      </c>
      <c r="I99">
        <v>108.44631265416335</v>
      </c>
      <c r="J99">
        <v>607213</v>
      </c>
      <c r="K99">
        <v>607213</v>
      </c>
      <c r="L99">
        <v>0.88513587522384396</v>
      </c>
      <c r="M99">
        <v>-0.23933038240111301</v>
      </c>
      <c r="N99">
        <v>991614.52546024206</v>
      </c>
      <c r="O99">
        <v>991614.52546024194</v>
      </c>
      <c r="P99">
        <v>5.9694533824779406E-2</v>
      </c>
      <c r="Q99">
        <v>5.9694533824779399E-2</v>
      </c>
      <c r="R99">
        <v>432.55645264492136</v>
      </c>
      <c r="S99">
        <v>432.55645264492102</v>
      </c>
      <c r="T99">
        <v>88.03740454545455</v>
      </c>
      <c r="U99">
        <v>88.037404545454507</v>
      </c>
      <c r="V99">
        <v>0.45149599195604773</v>
      </c>
      <c r="W99">
        <v>-1.1457423877323101</v>
      </c>
      <c r="X99">
        <v>-1.1457423877323101</v>
      </c>
      <c r="Y99">
        <v>0.74702570375291799</v>
      </c>
      <c r="Z99">
        <v>0.74703364887329005</v>
      </c>
      <c r="AA99">
        <v>126.194440017424</v>
      </c>
      <c r="AB99">
        <v>126.194440017424</v>
      </c>
      <c r="AC99">
        <v>2.1248729237613602</v>
      </c>
    </row>
    <row r="100" spans="1:29" x14ac:dyDescent="0.35">
      <c r="A100" s="29">
        <v>42004</v>
      </c>
      <c r="B100">
        <v>100.05529627480689</v>
      </c>
      <c r="C100">
        <v>100.05515141292996</v>
      </c>
      <c r="D100">
        <v>100.062431578592</v>
      </c>
      <c r="E100">
        <v>98.524750257619743</v>
      </c>
      <c r="F100">
        <v>100.49825026859567</v>
      </c>
      <c r="G100">
        <v>101.90284528843866</v>
      </c>
      <c r="H100">
        <v>101.0663754022075</v>
      </c>
      <c r="I100">
        <v>105.70833037062567</v>
      </c>
      <c r="J100">
        <v>611220</v>
      </c>
      <c r="K100">
        <v>611220</v>
      </c>
      <c r="L100">
        <v>0.88911473754987502</v>
      </c>
      <c r="M100">
        <v>-0.29359080493364298</v>
      </c>
      <c r="N100">
        <v>997518.56062426395</v>
      </c>
      <c r="O100">
        <v>997518.56062426395</v>
      </c>
      <c r="P100">
        <v>5.6878340938063002E-2</v>
      </c>
      <c r="Q100">
        <v>5.6878340938063002E-2</v>
      </c>
      <c r="R100">
        <v>436.55525500619768</v>
      </c>
      <c r="S100">
        <v>436.55525500619802</v>
      </c>
      <c r="T100">
        <v>87.311537878787831</v>
      </c>
      <c r="U100">
        <v>87.311537878787902</v>
      </c>
      <c r="V100">
        <v>0.43956431302333815</v>
      </c>
      <c r="W100">
        <v>-0.99307704801930008</v>
      </c>
      <c r="X100">
        <v>-0.99307704801929997</v>
      </c>
      <c r="Y100">
        <v>0.74100676314344949</v>
      </c>
      <c r="Z100">
        <v>0.74102157012206804</v>
      </c>
      <c r="AA100">
        <v>126.274879498302</v>
      </c>
      <c r="AB100">
        <v>126.274879498302</v>
      </c>
      <c r="AC100">
        <v>1.7035599242557735</v>
      </c>
    </row>
    <row r="101" spans="1:29" x14ac:dyDescent="0.35">
      <c r="A101" s="29">
        <v>42094</v>
      </c>
      <c r="B101">
        <v>99.778467664330705</v>
      </c>
      <c r="C101">
        <v>99.777496852314627</v>
      </c>
      <c r="D101">
        <v>99.740830630068103</v>
      </c>
      <c r="E101">
        <v>99.113898515407811</v>
      </c>
      <c r="F101">
        <v>100.22634401683337</v>
      </c>
      <c r="G101">
        <v>100.68620961844766</v>
      </c>
      <c r="H101">
        <v>100.63474940942744</v>
      </c>
      <c r="I101">
        <v>100.82882088449401</v>
      </c>
      <c r="J101">
        <v>613076</v>
      </c>
      <c r="K101">
        <v>613076</v>
      </c>
      <c r="L101">
        <v>0.69003503392301901</v>
      </c>
      <c r="M101">
        <v>-0.31859679736112601</v>
      </c>
      <c r="N101">
        <v>1000270.53613336</v>
      </c>
      <c r="O101">
        <v>1000270.53613336</v>
      </c>
      <c r="P101">
        <v>5.5255424699386692E-2</v>
      </c>
      <c r="Q101">
        <v>5.5255424699386699E-2</v>
      </c>
      <c r="R101">
        <v>440.60988826910403</v>
      </c>
      <c r="S101">
        <v>440.60988826910398</v>
      </c>
      <c r="T101">
        <v>89.392121874999987</v>
      </c>
      <c r="U101">
        <v>89.392121875000001</v>
      </c>
      <c r="V101">
        <v>0.444090587972163</v>
      </c>
      <c r="W101">
        <v>-0.83499741522441995</v>
      </c>
      <c r="X101">
        <v>-0.83499741522441995</v>
      </c>
      <c r="Y101">
        <v>0.7214767196018721</v>
      </c>
      <c r="Z101">
        <v>0.72146583209529702</v>
      </c>
      <c r="AA101">
        <v>126.004342866076</v>
      </c>
      <c r="AB101">
        <v>126.004342866076</v>
      </c>
      <c r="AC101">
        <v>1.181763764837799</v>
      </c>
    </row>
    <row r="102" spans="1:29" x14ac:dyDescent="0.35">
      <c r="A102" s="29">
        <v>42185</v>
      </c>
      <c r="B102">
        <v>99.963026204700938</v>
      </c>
      <c r="C102">
        <v>99.962573449858766</v>
      </c>
      <c r="D102">
        <v>99.974068619788895</v>
      </c>
      <c r="E102">
        <v>99.585440285652609</v>
      </c>
      <c r="F102">
        <v>100.00931946211328</v>
      </c>
      <c r="G102">
        <v>100.35607948280067</v>
      </c>
      <c r="H102">
        <v>100.34559144978897</v>
      </c>
      <c r="I102">
        <v>101.88285834928134</v>
      </c>
      <c r="J102">
        <v>615875</v>
      </c>
      <c r="K102">
        <v>615875</v>
      </c>
      <c r="L102">
        <v>0.88863179852984697</v>
      </c>
      <c r="M102">
        <v>-0.237610649843361</v>
      </c>
      <c r="N102">
        <v>998975.23646365595</v>
      </c>
      <c r="O102">
        <v>998975.23646365595</v>
      </c>
      <c r="P102">
        <v>5.5974062566527163E-2</v>
      </c>
      <c r="Q102">
        <v>5.5974062566527198E-2</v>
      </c>
      <c r="R102">
        <v>443.13061058790998</v>
      </c>
      <c r="S102">
        <v>443.13061058790998</v>
      </c>
      <c r="T102">
        <v>91.205161538461525</v>
      </c>
      <c r="U102">
        <v>91.205161538461496</v>
      </c>
      <c r="V102">
        <v>0.45712848910837123</v>
      </c>
      <c r="W102">
        <v>-0.69833026553740996</v>
      </c>
      <c r="X102">
        <v>-0.69833026553740996</v>
      </c>
      <c r="Y102">
        <v>0.715433691316956</v>
      </c>
      <c r="Z102">
        <v>0.71542272078423097</v>
      </c>
      <c r="AA102">
        <v>126.816370843878</v>
      </c>
      <c r="AB102">
        <v>126.816370843878</v>
      </c>
      <c r="AC102">
        <v>1.1947961687177366</v>
      </c>
    </row>
    <row r="103" spans="1:29" x14ac:dyDescent="0.35">
      <c r="A103" s="29">
        <v>42277</v>
      </c>
      <c r="B103">
        <v>100.11509828079068</v>
      </c>
      <c r="C103">
        <v>100.11623070181766</v>
      </c>
      <c r="D103">
        <v>100.140759088815</v>
      </c>
      <c r="E103">
        <v>100.25423534777133</v>
      </c>
      <c r="F103">
        <v>99.991113374832864</v>
      </c>
      <c r="G103">
        <v>99.795544526002161</v>
      </c>
      <c r="H103">
        <v>99.737354789057875</v>
      </c>
      <c r="I103">
        <v>99.959740185872974</v>
      </c>
      <c r="J103">
        <v>618263</v>
      </c>
      <c r="K103">
        <v>618263</v>
      </c>
      <c r="L103">
        <v>0.98986278717215803</v>
      </c>
      <c r="M103">
        <v>0.22011176674291</v>
      </c>
      <c r="N103">
        <v>999329.08647688397</v>
      </c>
      <c r="O103">
        <v>999329.08647688397</v>
      </c>
      <c r="P103">
        <v>5.3096624695783343E-2</v>
      </c>
      <c r="Q103">
        <v>5.3096624695783301E-2</v>
      </c>
      <c r="R103">
        <v>444.52048298641103</v>
      </c>
      <c r="S103">
        <v>444.52048298641103</v>
      </c>
      <c r="T103">
        <v>92.868804545454552</v>
      </c>
      <c r="U103">
        <v>92.868804545454594</v>
      </c>
      <c r="V103">
        <v>0.46664752567647427</v>
      </c>
      <c r="W103">
        <v>-0.58030175247994009</v>
      </c>
      <c r="X103">
        <v>-0.58030175247993998</v>
      </c>
      <c r="Y103">
        <v>0.7095358591048968</v>
      </c>
      <c r="Z103">
        <v>0.70953585910489703</v>
      </c>
      <c r="AA103">
        <v>126.994772433265</v>
      </c>
      <c r="AB103">
        <v>126.994772433265</v>
      </c>
      <c r="AC103">
        <v>1.4668407504949599</v>
      </c>
    </row>
    <row r="104" spans="1:29" x14ac:dyDescent="0.35">
      <c r="A104" s="29">
        <v>42369</v>
      </c>
      <c r="B104">
        <v>100.12983756824367</v>
      </c>
      <c r="C104">
        <v>100.12973559755635</v>
      </c>
      <c r="D104">
        <v>100.144341661328</v>
      </c>
      <c r="E104">
        <v>101.03059023268766</v>
      </c>
      <c r="F104">
        <v>99.7848790630336</v>
      </c>
      <c r="G104">
        <v>99.151041463025663</v>
      </c>
      <c r="H104">
        <v>99.28230435172577</v>
      </c>
      <c r="I104">
        <v>97.166943958177924</v>
      </c>
      <c r="J104">
        <v>621968</v>
      </c>
      <c r="K104">
        <v>621968</v>
      </c>
      <c r="L104">
        <v>0.89232234133328503</v>
      </c>
      <c r="M104">
        <v>-0.70796909611087</v>
      </c>
      <c r="N104">
        <v>1019031.8430905001</v>
      </c>
      <c r="O104">
        <v>1019031.8430905</v>
      </c>
      <c r="P104">
        <v>5.070637857441504E-2</v>
      </c>
      <c r="Q104">
        <v>5.0706378574414998E-2</v>
      </c>
      <c r="R104">
        <v>445.93372828300932</v>
      </c>
      <c r="S104">
        <v>445.93372828300897</v>
      </c>
      <c r="T104">
        <v>92.134557575757555</v>
      </c>
      <c r="U104">
        <v>92.134557575757597</v>
      </c>
      <c r="V104">
        <v>0.46126085586134219</v>
      </c>
      <c r="W104">
        <v>-0.46878779516105795</v>
      </c>
      <c r="X104">
        <v>-0.46878779516105801</v>
      </c>
      <c r="Y104">
        <v>0.69997826233493576</v>
      </c>
      <c r="Z104">
        <v>0.69999900006120397</v>
      </c>
      <c r="AA104">
        <v>127.115758386683</v>
      </c>
      <c r="AB104">
        <v>127.115758386683</v>
      </c>
      <c r="AC104">
        <v>1.2905237090286532</v>
      </c>
    </row>
    <row r="105" spans="1:29" x14ac:dyDescent="0.35">
      <c r="A105" s="29">
        <v>42460</v>
      </c>
      <c r="B105">
        <v>100.14438342490566</v>
      </c>
      <c r="C105">
        <v>100.14326132220235</v>
      </c>
      <c r="D105">
        <v>100.093688167891</v>
      </c>
      <c r="E105">
        <v>101.64504779686699</v>
      </c>
      <c r="F105">
        <v>99.60394421867359</v>
      </c>
      <c r="G105">
        <v>98.164665302543895</v>
      </c>
      <c r="H105">
        <v>99.141989029921248</v>
      </c>
      <c r="I105">
        <v>95.36275764661093</v>
      </c>
      <c r="J105">
        <v>625099</v>
      </c>
      <c r="K105">
        <v>625099</v>
      </c>
      <c r="L105">
        <v>0.66893157031176198</v>
      </c>
      <c r="M105">
        <v>6.6082561328228206E-2</v>
      </c>
      <c r="N105">
        <v>1013945.8094433299</v>
      </c>
      <c r="O105">
        <v>1013945.80944333</v>
      </c>
      <c r="P105">
        <v>5.0640055460106859E-2</v>
      </c>
      <c r="Q105">
        <v>5.06400554601069E-2</v>
      </c>
      <c r="R105">
        <v>451.68968435438364</v>
      </c>
      <c r="S105">
        <v>451.68968435438399</v>
      </c>
      <c r="T105">
        <v>86.998107692307741</v>
      </c>
      <c r="U105">
        <v>86.998107692307698</v>
      </c>
      <c r="V105">
        <v>0.45997480651967931</v>
      </c>
      <c r="W105">
        <v>-0.35774691296572103</v>
      </c>
      <c r="X105">
        <v>-0.35774691296572098</v>
      </c>
      <c r="Y105">
        <v>0.71383426802272254</v>
      </c>
      <c r="Z105">
        <v>0.71380270581144101</v>
      </c>
      <c r="AA105">
        <v>127.197295852446</v>
      </c>
      <c r="AB105">
        <v>127.197295852446</v>
      </c>
      <c r="AC105">
        <v>1.4081096049117867</v>
      </c>
    </row>
    <row r="106" spans="1:29" x14ac:dyDescent="0.35">
      <c r="A106" s="29">
        <v>42551</v>
      </c>
      <c r="B106">
        <v>100.31956107118434</v>
      </c>
      <c r="C106">
        <v>100.31956424469301</v>
      </c>
      <c r="D106">
        <v>100.33092122503299</v>
      </c>
      <c r="E106">
        <v>102.17646260313734</v>
      </c>
      <c r="F106">
        <v>99.208673763294698</v>
      </c>
      <c r="G106">
        <v>97.580402453800147</v>
      </c>
      <c r="H106">
        <v>98.64828616538432</v>
      </c>
      <c r="I106">
        <v>96.84892340321899</v>
      </c>
      <c r="J106">
        <v>629697</v>
      </c>
      <c r="K106">
        <v>629697</v>
      </c>
      <c r="L106">
        <v>0.633033835036379</v>
      </c>
      <c r="M106">
        <v>-0.18297423434007601</v>
      </c>
      <c r="N106">
        <v>1016518.2548548201</v>
      </c>
      <c r="O106">
        <v>1016518.25485482</v>
      </c>
      <c r="P106">
        <v>4.9156124195284499E-2</v>
      </c>
      <c r="Q106">
        <v>4.9156124195284499E-2</v>
      </c>
      <c r="R106">
        <v>454.12214446511371</v>
      </c>
      <c r="S106">
        <v>454.12214446511399</v>
      </c>
      <c r="T106">
        <v>85.581083076923093</v>
      </c>
      <c r="U106">
        <v>85.581083076923093</v>
      </c>
      <c r="V106">
        <v>0.43348125877183091</v>
      </c>
      <c r="W106">
        <v>-0.24114595820602602</v>
      </c>
      <c r="X106">
        <v>-0.241145958206026</v>
      </c>
      <c r="Y106">
        <v>0.72842619652318097</v>
      </c>
      <c r="Z106">
        <v>0.72841909278455397</v>
      </c>
      <c r="AA106">
        <v>127.73309313756801</v>
      </c>
      <c r="AB106">
        <v>127.73309313756801</v>
      </c>
      <c r="AC106">
        <v>1.5354544995855199</v>
      </c>
    </row>
    <row r="107" spans="1:29" x14ac:dyDescent="0.35">
      <c r="A107" s="29">
        <v>42643</v>
      </c>
      <c r="B107">
        <v>100.81769419122467</v>
      </c>
      <c r="C107">
        <v>100.81853202111067</v>
      </c>
      <c r="D107">
        <v>100.842577266405</v>
      </c>
      <c r="E107">
        <v>102.95648864481335</v>
      </c>
      <c r="F107">
        <v>99.182338762166737</v>
      </c>
      <c r="G107">
        <v>97.440067069550992</v>
      </c>
      <c r="H107">
        <v>98.559142124640701</v>
      </c>
      <c r="I107">
        <v>97.785896929421725</v>
      </c>
      <c r="J107">
        <v>632477</v>
      </c>
      <c r="K107">
        <v>632477</v>
      </c>
      <c r="L107">
        <v>-0.12592822447472299</v>
      </c>
      <c r="M107">
        <v>2.0178085676154998E-2</v>
      </c>
      <c r="N107">
        <v>1018859.04173344</v>
      </c>
      <c r="O107">
        <v>1018859.04173344</v>
      </c>
      <c r="P107">
        <v>4.8340296816716123E-2</v>
      </c>
      <c r="Q107">
        <v>4.8340296816716102E-2</v>
      </c>
      <c r="R107">
        <v>456.0749952810873</v>
      </c>
      <c r="S107">
        <v>456.07499528108701</v>
      </c>
      <c r="T107">
        <v>78.850371212121232</v>
      </c>
      <c r="U107">
        <v>78.850371212121203</v>
      </c>
      <c r="V107">
        <v>0.20206256193742556</v>
      </c>
      <c r="W107">
        <v>-0.49947654088465804</v>
      </c>
      <c r="X107">
        <v>-0.49947654088465798</v>
      </c>
      <c r="Y107">
        <v>0.75866006641232298</v>
      </c>
      <c r="Z107">
        <v>0.75866722226809502</v>
      </c>
      <c r="AA107">
        <v>128.03551963912801</v>
      </c>
      <c r="AB107">
        <v>128.03551963912801</v>
      </c>
      <c r="AC107">
        <v>1.7661002699234498</v>
      </c>
    </row>
    <row r="108" spans="1:29" x14ac:dyDescent="0.35">
      <c r="A108" s="29">
        <v>42735</v>
      </c>
      <c r="B108">
        <v>101.35232967072068</v>
      </c>
      <c r="C108">
        <v>101.35221434915032</v>
      </c>
      <c r="D108">
        <v>101.37699610351299</v>
      </c>
      <c r="E108">
        <v>103.43765174022035</v>
      </c>
      <c r="F108">
        <v>99.731881142309234</v>
      </c>
      <c r="G108">
        <v>97.339916282349236</v>
      </c>
      <c r="H108">
        <v>98.582821840689348</v>
      </c>
      <c r="I108">
        <v>100.0114382819193</v>
      </c>
      <c r="J108">
        <v>636392</v>
      </c>
      <c r="K108">
        <v>636392</v>
      </c>
      <c r="L108">
        <v>7.2104635293457495E-2</v>
      </c>
      <c r="M108">
        <v>-2.2405572887440502E-2</v>
      </c>
      <c r="N108">
        <v>1022857.0407424499</v>
      </c>
      <c r="O108">
        <v>1022857.04074245</v>
      </c>
      <c r="P108">
        <v>4.7383292688437564E-2</v>
      </c>
      <c r="Q108">
        <v>4.7383292688437599E-2</v>
      </c>
      <c r="R108">
        <v>458.32244990424437</v>
      </c>
      <c r="S108">
        <v>458.32244990424402</v>
      </c>
      <c r="T108">
        <v>76.623536923076927</v>
      </c>
      <c r="U108">
        <v>76.623536923076898</v>
      </c>
      <c r="V108">
        <v>0.2026077021307767</v>
      </c>
      <c r="W108">
        <v>-0.70425924045353705</v>
      </c>
      <c r="X108">
        <v>-0.70425924045353705</v>
      </c>
      <c r="Y108">
        <v>0.77919341507458217</v>
      </c>
      <c r="Z108">
        <v>0.77922745217358302</v>
      </c>
      <c r="AA108">
        <v>128.59738983009299</v>
      </c>
      <c r="AB108">
        <v>128.59738983009299</v>
      </c>
      <c r="AC108">
        <v>2.4293341619440096</v>
      </c>
    </row>
    <row r="109" spans="1:29" x14ac:dyDescent="0.35">
      <c r="A109" s="29">
        <v>42825</v>
      </c>
      <c r="B109">
        <v>102.29643820315334</v>
      </c>
      <c r="C109">
        <v>102.29553062499866</v>
      </c>
      <c r="D109">
        <v>102.233239431109</v>
      </c>
      <c r="E109">
        <v>104.18363571217701</v>
      </c>
      <c r="F109">
        <v>100.31444970661032</v>
      </c>
      <c r="G109">
        <v>98.469572648219128</v>
      </c>
      <c r="H109">
        <v>100.29758647424411</v>
      </c>
      <c r="I109">
        <v>103.54664598284266</v>
      </c>
      <c r="J109">
        <v>642463</v>
      </c>
      <c r="K109">
        <v>642463</v>
      </c>
      <c r="L109">
        <v>-6.6773156643998396E-2</v>
      </c>
      <c r="M109">
        <v>-0.239141754370398</v>
      </c>
      <c r="N109">
        <v>1029282.6495280799</v>
      </c>
      <c r="O109">
        <v>1029282.64952808</v>
      </c>
      <c r="P109">
        <v>4.5607956281539255E-2</v>
      </c>
      <c r="Q109">
        <v>4.5607956281539297E-2</v>
      </c>
      <c r="R109">
        <v>460.8623537379363</v>
      </c>
      <c r="S109">
        <v>460.86235373793602</v>
      </c>
      <c r="T109">
        <v>77.053801538461514</v>
      </c>
      <c r="U109">
        <v>77.053801538461499</v>
      </c>
      <c r="V109">
        <v>0.21511064702705468</v>
      </c>
      <c r="W109">
        <v>-0.65104043527111799</v>
      </c>
      <c r="X109">
        <v>-0.65104043527111799</v>
      </c>
      <c r="Y109">
        <v>0.78952554640715855</v>
      </c>
      <c r="Z109">
        <v>0.78952175777403</v>
      </c>
      <c r="AA109">
        <v>129.23640854585301</v>
      </c>
      <c r="AB109">
        <v>129.23640854585301</v>
      </c>
      <c r="AC109">
        <v>2.5776958521780369</v>
      </c>
    </row>
    <row r="110" spans="1:29" x14ac:dyDescent="0.35">
      <c r="A110" s="29">
        <v>42916</v>
      </c>
      <c r="B110">
        <v>103.07428410145967</v>
      </c>
      <c r="C110">
        <v>103.07437432837567</v>
      </c>
      <c r="D110">
        <v>103.090342955125</v>
      </c>
      <c r="E110">
        <v>105.05823858604266</v>
      </c>
      <c r="F110">
        <v>101.15896386460467</v>
      </c>
      <c r="G110">
        <v>99.491686600387538</v>
      </c>
      <c r="H110">
        <v>101.39835114528323</v>
      </c>
      <c r="I110">
        <v>102.40481783064</v>
      </c>
      <c r="J110">
        <v>647944</v>
      </c>
      <c r="K110">
        <v>647944</v>
      </c>
      <c r="L110">
        <v>0.26632334836709198</v>
      </c>
      <c r="M110">
        <v>-0.56953541940010499</v>
      </c>
      <c r="N110">
        <v>1034753.72126958</v>
      </c>
      <c r="O110">
        <v>1034753.72126958</v>
      </c>
      <c r="P110">
        <v>4.4243442579474435E-2</v>
      </c>
      <c r="Q110">
        <v>4.42434425794744E-2</v>
      </c>
      <c r="R110">
        <v>464.40497104608335</v>
      </c>
      <c r="S110">
        <v>464.40497104608301</v>
      </c>
      <c r="T110">
        <v>77.968176923076925</v>
      </c>
      <c r="U110">
        <v>77.968176923076896</v>
      </c>
      <c r="V110">
        <v>0.21895591104065615</v>
      </c>
      <c r="W110">
        <v>-0.61991549027328197</v>
      </c>
      <c r="X110">
        <v>-0.61991549027328197</v>
      </c>
      <c r="Y110">
        <v>0.78588949111337958</v>
      </c>
      <c r="Z110">
        <v>0.785893147625779</v>
      </c>
      <c r="AA110">
        <v>129.69893237426001</v>
      </c>
      <c r="AB110">
        <v>129.69893237426001</v>
      </c>
      <c r="AC110">
        <v>2.5814129404766435</v>
      </c>
    </row>
    <row r="111" spans="1:29" x14ac:dyDescent="0.35">
      <c r="A111" s="29">
        <v>43008</v>
      </c>
      <c r="B111">
        <v>103.64340388172434</v>
      </c>
      <c r="C111">
        <v>103.64390768092467</v>
      </c>
      <c r="D111">
        <v>103.67024483275701</v>
      </c>
      <c r="E111">
        <v>105.68952946663767</v>
      </c>
      <c r="F111">
        <v>101.64037237606567</v>
      </c>
      <c r="G111">
        <v>99.910077989586298</v>
      </c>
      <c r="H111">
        <v>101.67420578073457</v>
      </c>
      <c r="I111">
        <v>102.45460503668534</v>
      </c>
      <c r="J111">
        <v>652329</v>
      </c>
      <c r="K111">
        <v>652329</v>
      </c>
      <c r="L111">
        <v>0.26183194239956498</v>
      </c>
      <c r="M111">
        <v>0.23401902160479399</v>
      </c>
      <c r="N111">
        <v>1024523.1582670001</v>
      </c>
      <c r="O111">
        <v>1024523.158267</v>
      </c>
      <c r="P111">
        <v>4.2674753271333292E-2</v>
      </c>
      <c r="Q111">
        <v>4.2674753271333299E-2</v>
      </c>
      <c r="R111">
        <v>466.81471975867231</v>
      </c>
      <c r="S111">
        <v>466.81471975867203</v>
      </c>
      <c r="T111">
        <v>76.54802769230767</v>
      </c>
      <c r="U111">
        <v>76.548027692307699</v>
      </c>
      <c r="V111">
        <v>0.25210192710567475</v>
      </c>
      <c r="W111">
        <v>-0.54918706825424801</v>
      </c>
      <c r="X111">
        <v>-0.54918706825424801</v>
      </c>
      <c r="Y111">
        <v>0.79269202055480104</v>
      </c>
      <c r="Z111">
        <v>0.79269568773239496</v>
      </c>
      <c r="AA111">
        <v>130.042755061062</v>
      </c>
      <c r="AB111">
        <v>130.042755061062</v>
      </c>
      <c r="AC111">
        <v>2.5453003999511838</v>
      </c>
    </row>
    <row r="112" spans="1:29" x14ac:dyDescent="0.35">
      <c r="A112" s="29">
        <v>43100</v>
      </c>
      <c r="B112">
        <v>104.42746809553834</v>
      </c>
      <c r="C112">
        <v>104.427334741263</v>
      </c>
      <c r="D112">
        <v>104.454947673666</v>
      </c>
      <c r="E112">
        <v>106.25178912121767</v>
      </c>
      <c r="F112">
        <v>102.24082283607834</v>
      </c>
      <c r="G112">
        <v>101.25784662847367</v>
      </c>
      <c r="H112">
        <v>102.75883671260432</v>
      </c>
      <c r="I112">
        <v>105.16819006326601</v>
      </c>
      <c r="J112">
        <v>657225</v>
      </c>
      <c r="K112">
        <v>657225</v>
      </c>
      <c r="L112">
        <v>0.46107345293781299</v>
      </c>
      <c r="M112">
        <v>0.178227521541578</v>
      </c>
      <c r="N112">
        <v>1026860.8709173499</v>
      </c>
      <c r="O112">
        <v>1026860.8709173501</v>
      </c>
      <c r="P112">
        <v>4.3543151894628894E-2</v>
      </c>
      <c r="Q112">
        <v>4.3543151894628901E-2</v>
      </c>
      <c r="R112">
        <v>470.21626821755626</v>
      </c>
      <c r="S112">
        <v>470.21626821755598</v>
      </c>
      <c r="T112">
        <v>77.708216923076932</v>
      </c>
      <c r="U112">
        <v>77.708216923076904</v>
      </c>
      <c r="V112">
        <v>0.44011760163098057</v>
      </c>
      <c r="W112">
        <v>-0.32484538807813595</v>
      </c>
      <c r="X112">
        <v>-0.32484538807813601</v>
      </c>
      <c r="Y112">
        <v>0.79909318319708667</v>
      </c>
      <c r="Z112">
        <v>0.79908942011029505</v>
      </c>
      <c r="AA112">
        <v>130.70390541536699</v>
      </c>
      <c r="AB112">
        <v>130.70390541536699</v>
      </c>
      <c r="AC112">
        <v>2.717021207252357</v>
      </c>
    </row>
    <row r="113" spans="1:29" x14ac:dyDescent="0.35">
      <c r="A113" s="29">
        <v>43190</v>
      </c>
      <c r="B113">
        <v>105.07027152304333</v>
      </c>
      <c r="C113">
        <v>105.069695000197</v>
      </c>
      <c r="D113">
        <v>104.997349103576</v>
      </c>
      <c r="E113">
        <v>106.85308026847467</v>
      </c>
      <c r="F113">
        <v>102.58350134038101</v>
      </c>
      <c r="G113">
        <v>101.67630831336233</v>
      </c>
      <c r="H113">
        <v>104.03236908156386</v>
      </c>
      <c r="I113">
        <v>107.56407962991135</v>
      </c>
      <c r="J113">
        <v>657741</v>
      </c>
      <c r="K113">
        <v>657741</v>
      </c>
      <c r="L113">
        <v>0.35680989987982498</v>
      </c>
      <c r="M113">
        <v>-0.123418305730449</v>
      </c>
      <c r="N113">
        <v>1031883.36802201</v>
      </c>
      <c r="O113">
        <v>1031883.36802201</v>
      </c>
      <c r="P113">
        <v>4.2022003965883521E-2</v>
      </c>
      <c r="Q113">
        <v>4.20220039658835E-2</v>
      </c>
      <c r="R113">
        <v>474.77272341720436</v>
      </c>
      <c r="S113">
        <v>474.77272341720402</v>
      </c>
      <c r="T113">
        <v>79.033741538461527</v>
      </c>
      <c r="U113">
        <v>79.033741538461499</v>
      </c>
      <c r="V113">
        <v>0.50387554400366674</v>
      </c>
      <c r="W113">
        <v>-0.167591451500823</v>
      </c>
      <c r="X113">
        <v>-0.167591451500823</v>
      </c>
      <c r="Y113">
        <v>0.80725503269651566</v>
      </c>
      <c r="Z113">
        <v>0.80726253139325199</v>
      </c>
      <c r="AA113">
        <v>131.43832203618899</v>
      </c>
      <c r="AB113">
        <v>131.43832203618899</v>
      </c>
      <c r="AC113">
        <v>2.4396786818528402</v>
      </c>
    </row>
    <row r="114" spans="1:29" x14ac:dyDescent="0.35">
      <c r="A114" s="29">
        <v>43281</v>
      </c>
      <c r="B114">
        <v>105.57389246108902</v>
      </c>
      <c r="C114">
        <v>105.57398711281968</v>
      </c>
      <c r="D114">
        <v>105.599437820326</v>
      </c>
      <c r="E114">
        <v>107.40956450419567</v>
      </c>
      <c r="F114">
        <v>102.92099843703068</v>
      </c>
      <c r="G114">
        <v>101.76963812980399</v>
      </c>
      <c r="H114">
        <v>104.24410683761586</v>
      </c>
      <c r="I114">
        <v>108.68369423447666</v>
      </c>
      <c r="J114">
        <v>659172</v>
      </c>
      <c r="K114">
        <v>659172</v>
      </c>
      <c r="L114">
        <v>0.24623042615724999</v>
      </c>
      <c r="M114">
        <v>5.13222495279494E-2</v>
      </c>
      <c r="N114">
        <v>1033618.99092256</v>
      </c>
      <c r="O114">
        <v>1033618.99092256</v>
      </c>
      <c r="P114">
        <v>4.0420492389406378E-2</v>
      </c>
      <c r="Q114">
        <v>4.0420492389406398E-2</v>
      </c>
      <c r="R114">
        <v>477.40304579965732</v>
      </c>
      <c r="S114">
        <v>477.40304579965698</v>
      </c>
      <c r="T114">
        <v>79.101027692307696</v>
      </c>
      <c r="U114">
        <v>79.101027692307696</v>
      </c>
      <c r="V114">
        <v>0.52727983352730001</v>
      </c>
      <c r="W114">
        <v>-0.10757867567740198</v>
      </c>
      <c r="X114">
        <v>-0.10757867567740199</v>
      </c>
      <c r="Y114">
        <v>0.81024846877722734</v>
      </c>
      <c r="Z114">
        <v>0.81024107379897403</v>
      </c>
      <c r="AA114">
        <v>132.13297615626601</v>
      </c>
      <c r="AB114">
        <v>132.13297615626601</v>
      </c>
      <c r="AC114">
        <v>2.4860103785103767</v>
      </c>
    </row>
    <row r="115" spans="1:29" x14ac:dyDescent="0.35">
      <c r="A115" s="29">
        <v>43373</v>
      </c>
      <c r="B115">
        <v>106.236500267427</v>
      </c>
      <c r="C115">
        <v>106.23668552183166</v>
      </c>
      <c r="D115">
        <v>106.26594400099199</v>
      </c>
      <c r="E115">
        <v>108.24279599584467</v>
      </c>
      <c r="F115">
        <v>102.870190775683</v>
      </c>
      <c r="G115">
        <v>101.96923454179699</v>
      </c>
      <c r="H115">
        <v>104.32608397218611</v>
      </c>
      <c r="I115">
        <v>111.76746180876501</v>
      </c>
      <c r="J115">
        <v>661262</v>
      </c>
      <c r="K115">
        <v>661262</v>
      </c>
      <c r="L115">
        <v>0.48034350157830302</v>
      </c>
      <c r="M115">
        <v>-0.375450245797669</v>
      </c>
      <c r="N115">
        <v>1042713.1419682</v>
      </c>
      <c r="O115">
        <v>1042713.1419682</v>
      </c>
      <c r="P115">
        <v>4.0802006695805616E-2</v>
      </c>
      <c r="Q115">
        <v>4.0802006695805602E-2</v>
      </c>
      <c r="R115">
        <v>482.10254419131337</v>
      </c>
      <c r="S115">
        <v>482.10254419131297</v>
      </c>
      <c r="T115">
        <v>77.813970769230735</v>
      </c>
      <c r="U115">
        <v>77.813970769230806</v>
      </c>
      <c r="V115">
        <v>0.67427841977087721</v>
      </c>
      <c r="W115">
        <v>0.10387998100478102</v>
      </c>
      <c r="X115">
        <v>0.10387998100478101</v>
      </c>
      <c r="Y115">
        <v>0.81983898035155944</v>
      </c>
      <c r="Z115">
        <v>0.81983150343626099</v>
      </c>
      <c r="AA115">
        <v>132.999473388811</v>
      </c>
      <c r="AB115">
        <v>132.999473388811</v>
      </c>
      <c r="AC115">
        <v>2.6759360893479265</v>
      </c>
    </row>
    <row r="116" spans="1:29" x14ac:dyDescent="0.35">
      <c r="A116" s="29">
        <v>43465</v>
      </c>
      <c r="B116">
        <v>106.805596725803</v>
      </c>
      <c r="C116">
        <v>106.80545514311967</v>
      </c>
      <c r="D116">
        <v>106.82470879420799</v>
      </c>
      <c r="E116">
        <v>108.88511913679433</v>
      </c>
      <c r="F116">
        <v>103.17098061803</v>
      </c>
      <c r="G116">
        <v>101.96435550638533</v>
      </c>
      <c r="H116">
        <v>104.63548721144046</v>
      </c>
      <c r="I116">
        <v>114.01215793958166</v>
      </c>
      <c r="J116">
        <v>662120</v>
      </c>
      <c r="K116">
        <v>662120</v>
      </c>
      <c r="L116">
        <v>0.23880719953111701</v>
      </c>
      <c r="M116">
        <v>-9.5114393143039405E-2</v>
      </c>
      <c r="N116">
        <v>1041964.9773444301</v>
      </c>
      <c r="O116">
        <v>1041964.9773444301</v>
      </c>
      <c r="P116">
        <v>4.0218132170533015E-2</v>
      </c>
      <c r="Q116">
        <v>4.0218132170533001E-2</v>
      </c>
      <c r="R116">
        <v>486.80528000875637</v>
      </c>
      <c r="S116">
        <v>486.80528000875597</v>
      </c>
      <c r="T116">
        <v>77.843365151515144</v>
      </c>
      <c r="U116">
        <v>77.843365151515201</v>
      </c>
      <c r="V116">
        <v>0.70816313395868058</v>
      </c>
      <c r="W116">
        <v>0.24166957848790505</v>
      </c>
      <c r="X116">
        <v>0.24166957848790499</v>
      </c>
      <c r="Y116">
        <v>0.81626033633022899</v>
      </c>
      <c r="Z116">
        <v>0.81626752245600098</v>
      </c>
      <c r="AA116">
        <v>133.55038656591</v>
      </c>
      <c r="AB116">
        <v>133.55038656591</v>
      </c>
      <c r="AC116">
        <v>2.7140589507350668</v>
      </c>
    </row>
    <row r="117" spans="1:29" x14ac:dyDescent="0.35">
      <c r="A117" s="29">
        <v>43555</v>
      </c>
      <c r="B117">
        <v>107.05260954971432</v>
      </c>
      <c r="C117">
        <v>107.05237900440834</v>
      </c>
      <c r="D117">
        <v>106.96369848153699</v>
      </c>
      <c r="E117">
        <v>109.48862619794367</v>
      </c>
      <c r="F117">
        <v>103.53242634704168</v>
      </c>
      <c r="G117">
        <v>102.66258414535766</v>
      </c>
      <c r="H117">
        <v>106.16941238703005</v>
      </c>
      <c r="I117">
        <v>109.30185234548968</v>
      </c>
      <c r="J117">
        <v>665456</v>
      </c>
      <c r="K117">
        <v>665456</v>
      </c>
      <c r="L117">
        <v>-4.8969090035819098E-2</v>
      </c>
      <c r="M117">
        <v>-0.335697228276014</v>
      </c>
      <c r="N117">
        <v>1059089.99595307</v>
      </c>
      <c r="O117">
        <v>1059089.99595307</v>
      </c>
      <c r="P117">
        <v>3.8268889294931656E-2</v>
      </c>
      <c r="Q117">
        <v>3.8268889294931697E-2</v>
      </c>
      <c r="R117">
        <v>491.88825943437337</v>
      </c>
      <c r="S117">
        <v>491.88825943437303</v>
      </c>
      <c r="T117">
        <v>78.730029687500007</v>
      </c>
      <c r="U117">
        <v>78.730029687499993</v>
      </c>
      <c r="V117">
        <v>0.70629378180053026</v>
      </c>
      <c r="W117">
        <v>0.280989237503672</v>
      </c>
      <c r="X117">
        <v>0.280989237503672</v>
      </c>
      <c r="Y117">
        <v>0.81075741498863563</v>
      </c>
      <c r="Z117">
        <v>0.81070131262425305</v>
      </c>
      <c r="AA117">
        <v>133.60279976827701</v>
      </c>
      <c r="AB117">
        <v>133.60279976827701</v>
      </c>
      <c r="AC117">
        <v>2.7331364493732102</v>
      </c>
    </row>
    <row r="118" spans="1:29" x14ac:dyDescent="0.35">
      <c r="A118" s="29">
        <v>43646</v>
      </c>
      <c r="B118">
        <v>107.71999727140133</v>
      </c>
      <c r="C118">
        <v>107.71991158581433</v>
      </c>
      <c r="D118">
        <v>107.777659903979</v>
      </c>
      <c r="E118">
        <v>110.24915601588533</v>
      </c>
      <c r="F118">
        <v>103.35499328580367</v>
      </c>
      <c r="G118">
        <v>102.89993829218065</v>
      </c>
      <c r="H118">
        <v>106.15107800563904</v>
      </c>
      <c r="I118">
        <v>115.28321379956266</v>
      </c>
      <c r="J118">
        <v>666875</v>
      </c>
      <c r="K118">
        <v>666875</v>
      </c>
      <c r="L118">
        <v>4.0185377166020601E-2</v>
      </c>
      <c r="M118">
        <v>-0.62288885815200501</v>
      </c>
      <c r="N118">
        <v>1058579.2849433201</v>
      </c>
      <c r="O118">
        <v>1058579.2849433201</v>
      </c>
      <c r="P118">
        <v>3.8829636956427362E-2</v>
      </c>
      <c r="Q118">
        <v>3.8829636956427403E-2</v>
      </c>
      <c r="R118">
        <v>496.23045507828397</v>
      </c>
      <c r="S118">
        <v>496.23045507828402</v>
      </c>
      <c r="T118">
        <v>78.457547692307671</v>
      </c>
      <c r="U118">
        <v>78.457547692307699</v>
      </c>
      <c r="V118">
        <v>0.70847069264498441</v>
      </c>
      <c r="W118">
        <v>0.307192479563348</v>
      </c>
      <c r="X118">
        <v>0.307192479563348</v>
      </c>
      <c r="Y118">
        <v>0.81988327993753196</v>
      </c>
      <c r="Z118">
        <v>0.81987586424888903</v>
      </c>
      <c r="AA118">
        <v>134.61504958651099</v>
      </c>
      <c r="AB118">
        <v>134.61504958651099</v>
      </c>
      <c r="AC118">
        <v>2.6212425518623501</v>
      </c>
    </row>
    <row r="119" spans="1:29" x14ac:dyDescent="0.35">
      <c r="A119" s="29">
        <v>43738</v>
      </c>
      <c r="B119">
        <v>108.18176282915533</v>
      </c>
      <c r="C119">
        <v>108.18177810424702</v>
      </c>
      <c r="D119">
        <v>108.20287939372299</v>
      </c>
      <c r="E119">
        <v>110.89346431353634</v>
      </c>
      <c r="F119">
        <v>103.489907715417</v>
      </c>
      <c r="G119">
        <v>103.62407614447868</v>
      </c>
      <c r="H119">
        <v>106.55123806740731</v>
      </c>
      <c r="I119">
        <v>114.93619772117734</v>
      </c>
      <c r="J119">
        <v>670547</v>
      </c>
      <c r="K119">
        <v>670547</v>
      </c>
      <c r="L119">
        <v>-5.1156856380545498E-2</v>
      </c>
      <c r="M119">
        <v>-0.40902707152256901</v>
      </c>
      <c r="N119">
        <v>1053706.2636359502</v>
      </c>
      <c r="O119">
        <v>1053706.2636359499</v>
      </c>
      <c r="P119">
        <v>3.8715189689738624E-2</v>
      </c>
      <c r="Q119">
        <v>3.8715189689738597E-2</v>
      </c>
      <c r="R119">
        <v>499.94303999413165</v>
      </c>
      <c r="S119">
        <v>499.94303999413199</v>
      </c>
      <c r="T119">
        <v>75.795746969696992</v>
      </c>
      <c r="U119">
        <v>75.795746969697007</v>
      </c>
      <c r="V119">
        <v>0.68982020949674172</v>
      </c>
      <c r="W119">
        <v>0.33657188376022501</v>
      </c>
      <c r="X119">
        <v>0.33657188376022501</v>
      </c>
      <c r="Y119">
        <v>0.83367765179866582</v>
      </c>
      <c r="Z119">
        <v>0.83369252863313603</v>
      </c>
      <c r="AA119">
        <v>135.090878001318</v>
      </c>
      <c r="AB119">
        <v>135.090878001318</v>
      </c>
      <c r="AC119">
        <v>2.9781745842670602</v>
      </c>
    </row>
    <row r="120" spans="1:29" x14ac:dyDescent="0.35">
      <c r="A120" s="29">
        <v>43830</v>
      </c>
      <c r="B120">
        <v>108.31687318506134</v>
      </c>
      <c r="C120">
        <v>108.31675761846367</v>
      </c>
      <c r="D120">
        <v>108.32215602212101</v>
      </c>
      <c r="E120">
        <v>111.44409589092601</v>
      </c>
      <c r="F120">
        <v>103.620077307212</v>
      </c>
      <c r="G120">
        <v>103.70690349302066</v>
      </c>
      <c r="H120">
        <v>106.5959500906667</v>
      </c>
      <c r="I120">
        <v>112.12469071572765</v>
      </c>
      <c r="J120">
        <v>670587</v>
      </c>
      <c r="K120">
        <v>670587</v>
      </c>
      <c r="L120">
        <v>-0.47911647070749902</v>
      </c>
      <c r="M120">
        <v>-0.249886797330446</v>
      </c>
      <c r="N120">
        <v>1051419.6756257499</v>
      </c>
      <c r="O120">
        <v>1051419.6756257501</v>
      </c>
      <c r="P120">
        <v>3.737451629723576E-2</v>
      </c>
      <c r="Q120">
        <v>3.7374516297235802E-2</v>
      </c>
      <c r="R120">
        <v>502.25852586065099</v>
      </c>
      <c r="S120">
        <v>502.25852586065099</v>
      </c>
      <c r="T120">
        <v>79.403969696969696</v>
      </c>
      <c r="U120">
        <v>79.403969696969696</v>
      </c>
      <c r="V120">
        <v>0.68001003340448052</v>
      </c>
      <c r="W120">
        <v>0.36694561471422599</v>
      </c>
      <c r="X120">
        <v>0.36694561471422599</v>
      </c>
      <c r="Y120">
        <v>0.81579975720163089</v>
      </c>
      <c r="Z120">
        <v>0.81585606993257498</v>
      </c>
      <c r="AA120">
        <v>135.824018608475</v>
      </c>
      <c r="AB120">
        <v>135.824018608475</v>
      </c>
      <c r="AC120">
        <v>2.5033196655575636</v>
      </c>
    </row>
    <row r="121" spans="1:29" x14ac:dyDescent="0.35">
      <c r="A121" s="29">
        <v>43921</v>
      </c>
      <c r="B121">
        <v>108.87454677189233</v>
      </c>
      <c r="C121">
        <v>108.87442004616334</v>
      </c>
      <c r="D121">
        <v>108.767350076038</v>
      </c>
      <c r="E121">
        <v>112.16404338985433</v>
      </c>
      <c r="F121">
        <v>103.97904673645566</v>
      </c>
      <c r="G121">
        <v>104.05060340625901</v>
      </c>
      <c r="H121">
        <v>107.53038158720562</v>
      </c>
      <c r="I121">
        <v>112.82474712832834</v>
      </c>
      <c r="J121">
        <v>652180</v>
      </c>
      <c r="K121">
        <v>652180</v>
      </c>
      <c r="L121">
        <v>-0.55373587994619999</v>
      </c>
      <c r="M121">
        <v>-0.94178959770902904</v>
      </c>
      <c r="N121">
        <v>1028944.3576177601</v>
      </c>
      <c r="O121">
        <v>1028944.35761776</v>
      </c>
      <c r="P121">
        <v>4.1026955283414636E-2</v>
      </c>
      <c r="Q121">
        <v>4.1026955283414601E-2</v>
      </c>
      <c r="R121">
        <v>504.30444795511931</v>
      </c>
      <c r="S121">
        <v>504.30444795511897</v>
      </c>
      <c r="T121">
        <v>79.231538461538477</v>
      </c>
      <c r="U121">
        <v>79.231538461538506</v>
      </c>
      <c r="V121">
        <v>0.49130054852532884</v>
      </c>
      <c r="W121">
        <v>0.23434675637272401</v>
      </c>
      <c r="X121">
        <v>0.23434675637272401</v>
      </c>
      <c r="Y121">
        <v>0.81036439784284908</v>
      </c>
      <c r="Z121">
        <v>0.81035288021968699</v>
      </c>
      <c r="AA121">
        <v>136.35213855389699</v>
      </c>
      <c r="AB121">
        <v>136.35213855389699</v>
      </c>
      <c r="AC121">
        <v>2.675356959461817</v>
      </c>
    </row>
    <row r="122" spans="1:29" x14ac:dyDescent="0.35">
      <c r="A122" s="29">
        <v>44012</v>
      </c>
      <c r="B122">
        <v>108.33472927075034</v>
      </c>
      <c r="C122">
        <v>108.33463514757733</v>
      </c>
      <c r="D122">
        <v>108.442866798586</v>
      </c>
      <c r="E122">
        <v>112.33882600351899</v>
      </c>
      <c r="F122">
        <v>103.85903654470833</v>
      </c>
      <c r="G122">
        <v>104.34059364040434</v>
      </c>
      <c r="H122">
        <v>107.96242263607589</v>
      </c>
      <c r="I122">
        <v>102.511280994809</v>
      </c>
      <c r="J122">
        <v>522356</v>
      </c>
      <c r="K122">
        <v>522356</v>
      </c>
      <c r="L122">
        <v>-4.2400300012122099</v>
      </c>
      <c r="M122">
        <v>-1.5753313172166601</v>
      </c>
      <c r="N122">
        <v>845934.54488226702</v>
      </c>
      <c r="O122">
        <v>845934.54488226702</v>
      </c>
      <c r="P122">
        <v>4.0847424386270231E-2</v>
      </c>
      <c r="Q122">
        <v>4.0847424386270197E-2</v>
      </c>
      <c r="R122">
        <v>490.22620073456068</v>
      </c>
      <c r="S122">
        <v>490.22620073456102</v>
      </c>
      <c r="T122">
        <v>77.416984615384578</v>
      </c>
      <c r="U122">
        <v>77.416984615384607</v>
      </c>
      <c r="V122">
        <v>6.4903233407516109E-2</v>
      </c>
      <c r="W122">
        <v>-0.53443524595899705</v>
      </c>
      <c r="X122">
        <v>-0.53443524595899705</v>
      </c>
      <c r="Y122">
        <v>0.79942922481137657</v>
      </c>
      <c r="Z122">
        <v>0.79949973931455798</v>
      </c>
      <c r="AA122">
        <v>135.962501391324</v>
      </c>
      <c r="AB122">
        <v>135.962501391324</v>
      </c>
      <c r="AC122">
        <v>3.0786650622291032</v>
      </c>
    </row>
    <row r="123" spans="1:29" x14ac:dyDescent="0.35">
      <c r="A123" s="29">
        <v>44104</v>
      </c>
      <c r="B123">
        <v>108.84020666741833</v>
      </c>
      <c r="C123">
        <v>108.84014548346033</v>
      </c>
      <c r="D123">
        <v>108.830475200649</v>
      </c>
      <c r="E123">
        <v>112.47956167427435</v>
      </c>
      <c r="F123">
        <v>104.60932502111332</v>
      </c>
      <c r="G123">
        <v>103.96234955772566</v>
      </c>
      <c r="H123">
        <v>107.50018940003288</v>
      </c>
      <c r="I123">
        <v>105.09145296729633</v>
      </c>
      <c r="J123">
        <v>610972</v>
      </c>
      <c r="K123">
        <v>610972</v>
      </c>
      <c r="L123">
        <v>-2.0189732281137802</v>
      </c>
      <c r="M123">
        <v>-0.169112715062189</v>
      </c>
      <c r="N123">
        <v>912370.987757002</v>
      </c>
      <c r="O123">
        <v>912370.987757002</v>
      </c>
      <c r="P123">
        <v>4.9594934208546798E-2</v>
      </c>
      <c r="Q123">
        <v>4.9594934208546798E-2</v>
      </c>
      <c r="R123">
        <v>506.78791581601837</v>
      </c>
      <c r="S123">
        <v>506.78791581601803</v>
      </c>
      <c r="T123">
        <v>77.450487878787897</v>
      </c>
      <c r="U123">
        <v>77.453536363636402</v>
      </c>
      <c r="V123">
        <v>5.2329946289477972E-2</v>
      </c>
      <c r="W123">
        <v>-0.75116520563677702</v>
      </c>
      <c r="X123">
        <v>-0.75116520563677702</v>
      </c>
      <c r="Y123">
        <v>0.79831566710352464</v>
      </c>
      <c r="Z123">
        <v>0.79834560906724505</v>
      </c>
      <c r="AA123">
        <v>136.10441316028201</v>
      </c>
      <c r="AB123">
        <v>136.10441316028201</v>
      </c>
      <c r="AC123">
        <v>3.1319434989788966</v>
      </c>
    </row>
    <row r="124" spans="1:29" x14ac:dyDescent="0.35">
      <c r="A124" s="29">
        <v>44196</v>
      </c>
      <c r="B124">
        <v>108.885076963976</v>
      </c>
      <c r="C124">
        <v>108.88497746521067</v>
      </c>
      <c r="D124">
        <v>108.886475749985</v>
      </c>
      <c r="E124">
        <v>113.00515693635732</v>
      </c>
      <c r="F124">
        <v>104.84833996295833</v>
      </c>
      <c r="G124">
        <v>103.20353645069467</v>
      </c>
      <c r="H124">
        <v>106.99903630434363</v>
      </c>
      <c r="I124">
        <v>102.07296184380333</v>
      </c>
      <c r="J124">
        <v>619330</v>
      </c>
      <c r="K124">
        <v>619330</v>
      </c>
      <c r="L124">
        <v>-1.71937788014653</v>
      </c>
      <c r="M124">
        <v>0.17520395859983301</v>
      </c>
      <c r="N124">
        <v>973826.02981453598</v>
      </c>
      <c r="O124">
        <v>973826.02981453598</v>
      </c>
      <c r="P124">
        <v>5.2592199118012356E-2</v>
      </c>
      <c r="Q124">
        <v>5.2592199118012398E-2</v>
      </c>
      <c r="R124">
        <v>521.84468433111397</v>
      </c>
      <c r="S124">
        <v>521.84468433111397</v>
      </c>
      <c r="T124">
        <v>77.959993939393939</v>
      </c>
      <c r="U124">
        <v>77.966816666666702</v>
      </c>
      <c r="V124">
        <v>4.4807314900789152E-2</v>
      </c>
      <c r="W124">
        <v>-0.98807905001880003</v>
      </c>
      <c r="X124">
        <v>-0.98807905001880003</v>
      </c>
      <c r="Y124">
        <v>0.80778746622391695</v>
      </c>
      <c r="Z124">
        <v>0.807719556848424</v>
      </c>
      <c r="AA124">
        <v>136.36766288832001</v>
      </c>
      <c r="AB124">
        <v>136.36766288832001</v>
      </c>
      <c r="AC124">
        <v>3.4145577808828835</v>
      </c>
    </row>
    <row r="125" spans="1:29" x14ac:dyDescent="0.35">
      <c r="A125" s="29">
        <v>44286</v>
      </c>
      <c r="B125">
        <v>109.62172416416466</v>
      </c>
      <c r="C125">
        <v>109.621629636004</v>
      </c>
      <c r="D125">
        <v>109.498341167383</v>
      </c>
      <c r="E125">
        <v>113.98604921653468</v>
      </c>
      <c r="F125">
        <v>104.77256289359234</v>
      </c>
      <c r="G125">
        <v>103.16417897301399</v>
      </c>
      <c r="H125">
        <v>107.67965378971455</v>
      </c>
      <c r="I125">
        <v>106.27266899917167</v>
      </c>
      <c r="J125">
        <v>612665</v>
      </c>
      <c r="K125">
        <v>612665</v>
      </c>
      <c r="L125">
        <v>-1.8989207256410801</v>
      </c>
      <c r="M125">
        <v>0.53571733448126402</v>
      </c>
      <c r="N125">
        <v>952555.24477064505</v>
      </c>
      <c r="O125">
        <v>952555.24477064505</v>
      </c>
      <c r="P125">
        <v>4.9069488659072305E-2</v>
      </c>
      <c r="Q125">
        <v>4.9069488659072298E-2</v>
      </c>
      <c r="R125">
        <v>525.88677666474996</v>
      </c>
      <c r="S125">
        <v>525.88677666474996</v>
      </c>
      <c r="T125">
        <v>80.475570312500039</v>
      </c>
      <c r="U125">
        <v>80.482731250000001</v>
      </c>
      <c r="V125">
        <v>4.4583477558962269E-2</v>
      </c>
      <c r="W125">
        <v>-1.1920709185193998</v>
      </c>
      <c r="X125">
        <v>-1.1920709185194001</v>
      </c>
      <c r="Y125">
        <v>0.80252061125680951</v>
      </c>
      <c r="Z125">
        <v>0.80260600542279303</v>
      </c>
      <c r="AA125">
        <v>137.79295586993601</v>
      </c>
      <c r="AB125">
        <v>137.79295586993601</v>
      </c>
      <c r="AC125">
        <v>2.9821807365305868</v>
      </c>
    </row>
    <row r="126" spans="1:29" x14ac:dyDescent="0.35">
      <c r="A126" s="29">
        <v>44377</v>
      </c>
      <c r="B126">
        <v>110.44568353913733</v>
      </c>
      <c r="C126">
        <v>110.44558664538901</v>
      </c>
      <c r="D126">
        <v>110.61786579135401</v>
      </c>
      <c r="E126">
        <v>114.39296034535967</v>
      </c>
      <c r="F126">
        <v>105.87932700360834</v>
      </c>
      <c r="G126">
        <v>103.52957836025166</v>
      </c>
      <c r="H126">
        <v>108.01184342578256</v>
      </c>
      <c r="I126">
        <v>111.43747063473133</v>
      </c>
      <c r="J126">
        <v>655443</v>
      </c>
      <c r="K126">
        <v>655443</v>
      </c>
      <c r="L126">
        <v>3.9010414443333599E-2</v>
      </c>
      <c r="M126">
        <v>1.1160078861563101</v>
      </c>
      <c r="N126">
        <v>1006521.0502639799</v>
      </c>
      <c r="O126">
        <v>1006521.0502639801</v>
      </c>
      <c r="P126">
        <v>4.6692031402780505E-2</v>
      </c>
      <c r="Q126">
        <v>4.6692031402780498E-2</v>
      </c>
      <c r="R126">
        <v>531.5174696682476</v>
      </c>
      <c r="S126">
        <v>531.51746966824805</v>
      </c>
      <c r="T126">
        <v>81.7804</v>
      </c>
      <c r="U126">
        <v>81.786427692307697</v>
      </c>
      <c r="V126">
        <v>5.0606924728148969E-2</v>
      </c>
      <c r="W126">
        <v>-1.34708187433878</v>
      </c>
      <c r="X126">
        <v>-1.34708187433878</v>
      </c>
      <c r="Y126">
        <v>0.814089043773909</v>
      </c>
      <c r="Z126">
        <v>0.814089043773909</v>
      </c>
      <c r="AA126">
        <v>138.991469252901</v>
      </c>
      <c r="AB126">
        <v>138.991469252901</v>
      </c>
      <c r="AC126">
        <v>2.7653976909254534</v>
      </c>
    </row>
    <row r="127" spans="1:29" x14ac:dyDescent="0.35">
      <c r="A127" s="29">
        <v>44469</v>
      </c>
      <c r="B127">
        <v>111.89016102234767</v>
      </c>
      <c r="C127">
        <v>111.89007498351434</v>
      </c>
      <c r="D127">
        <v>111.825054138231</v>
      </c>
      <c r="E127">
        <v>115.19159055345966</v>
      </c>
      <c r="F127">
        <v>107.72571692129668</v>
      </c>
      <c r="G127">
        <v>104.09638904206565</v>
      </c>
      <c r="H127">
        <v>108.29735067992731</v>
      </c>
      <c r="I127">
        <v>115.524953446437</v>
      </c>
      <c r="J127">
        <v>666498</v>
      </c>
      <c r="K127">
        <v>666498</v>
      </c>
      <c r="L127">
        <v>0.93214669467865197</v>
      </c>
      <c r="M127">
        <v>0.237307383145445</v>
      </c>
      <c r="N127">
        <v>1033812.4792508</v>
      </c>
      <c r="O127">
        <v>1033812.4792508</v>
      </c>
      <c r="P127">
        <v>4.3738526055924168E-2</v>
      </c>
      <c r="Q127">
        <v>4.3738526055924203E-2</v>
      </c>
      <c r="R127">
        <v>535.13556093833233</v>
      </c>
      <c r="S127">
        <v>535.13556093833199</v>
      </c>
      <c r="T127">
        <v>81.766095454545464</v>
      </c>
      <c r="U127">
        <v>81.769348484848507</v>
      </c>
      <c r="V127">
        <v>5.632280511408469E-2</v>
      </c>
      <c r="W127">
        <v>-1.4409684053832899</v>
      </c>
      <c r="X127">
        <v>-1.4409684053832901</v>
      </c>
      <c r="Y127">
        <v>0.83581527254149313</v>
      </c>
      <c r="Z127">
        <v>0.83577480203352394</v>
      </c>
      <c r="AA127">
        <v>140.16665600788599</v>
      </c>
      <c r="AB127">
        <v>140.16665600788599</v>
      </c>
      <c r="AC127">
        <v>3.4330399377282799</v>
      </c>
    </row>
    <row r="128" spans="1:29" x14ac:dyDescent="0.35">
      <c r="A128" s="29">
        <v>44561</v>
      </c>
      <c r="B128">
        <v>114.226240171025</v>
      </c>
      <c r="C128">
        <v>114.226144270522</v>
      </c>
      <c r="D128">
        <v>114.23369672895301</v>
      </c>
      <c r="E128">
        <v>116.70298016861034</v>
      </c>
      <c r="F128">
        <v>109.67511582565267</v>
      </c>
      <c r="G128">
        <v>105.93460995582666</v>
      </c>
      <c r="H128">
        <v>110.09240043874455</v>
      </c>
      <c r="I128">
        <v>126.85827936349767</v>
      </c>
      <c r="J128">
        <v>675680</v>
      </c>
      <c r="K128">
        <v>675680</v>
      </c>
      <c r="L128">
        <v>1.35718375578186</v>
      </c>
      <c r="M128">
        <v>1.24518289316332</v>
      </c>
      <c r="N128">
        <v>1036779.9914151601</v>
      </c>
      <c r="O128">
        <v>1036779.99141516</v>
      </c>
      <c r="P128">
        <v>4.1734239495796549E-2</v>
      </c>
      <c r="Q128">
        <v>4.17342394957965E-2</v>
      </c>
      <c r="R128">
        <v>543.56950005244892</v>
      </c>
      <c r="S128">
        <v>543.56950005244903</v>
      </c>
      <c r="T128">
        <v>81.60241666666667</v>
      </c>
      <c r="U128">
        <v>81.601331818181805</v>
      </c>
      <c r="V128">
        <v>0.20218077070592397</v>
      </c>
      <c r="W128">
        <v>-1.503049327246555</v>
      </c>
      <c r="X128">
        <v>-1.5030493272465599</v>
      </c>
      <c r="Y128">
        <v>0.88972454293969661</v>
      </c>
      <c r="Z128">
        <v>0.88967799254248703</v>
      </c>
      <c r="AA128">
        <v>142.51281328002301</v>
      </c>
      <c r="AB128">
        <v>142.51281328002301</v>
      </c>
      <c r="AC128">
        <v>4.1496519075466436</v>
      </c>
    </row>
    <row r="129" spans="1:29" x14ac:dyDescent="0.35">
      <c r="A129" s="29">
        <v>44651</v>
      </c>
      <c r="B129">
        <v>116.52328773444333</v>
      </c>
      <c r="C129">
        <v>116.52318901049966</v>
      </c>
      <c r="D129">
        <v>116.393823524045</v>
      </c>
      <c r="E129">
        <v>118.20274125197899</v>
      </c>
      <c r="F129">
        <v>112.14539130647033</v>
      </c>
      <c r="G129">
        <v>108.46399299266068</v>
      </c>
      <c r="H129">
        <v>112.78317898963296</v>
      </c>
      <c r="I129">
        <v>131.85396253022267</v>
      </c>
      <c r="J129">
        <v>682527</v>
      </c>
      <c r="K129">
        <v>682527</v>
      </c>
      <c r="L129">
        <v>1.2499227830737301</v>
      </c>
      <c r="M129">
        <v>0.95337235796884001</v>
      </c>
      <c r="N129">
        <v>1042268.1885832101</v>
      </c>
      <c r="O129">
        <v>1042268.18858321</v>
      </c>
      <c r="P129">
        <v>3.7902493158819418E-2</v>
      </c>
      <c r="Q129">
        <v>3.7902493158819398E-2</v>
      </c>
      <c r="R129">
        <v>553.75800367898262</v>
      </c>
      <c r="S129">
        <v>553.75800367898296</v>
      </c>
      <c r="T129">
        <v>82.319578125000007</v>
      </c>
      <c r="U129">
        <v>82.320465624997198</v>
      </c>
      <c r="V129">
        <v>0.6770409482333285</v>
      </c>
      <c r="W129">
        <v>-1.1701783461083601</v>
      </c>
      <c r="X129">
        <v>-1.1701783461083599</v>
      </c>
      <c r="Y129">
        <v>0.91704289667698158</v>
      </c>
      <c r="Z129">
        <v>0.91704684352781196</v>
      </c>
      <c r="AA129">
        <v>145.595557463646</v>
      </c>
      <c r="AB129">
        <v>145.595557463646</v>
      </c>
      <c r="AC129">
        <v>5.4749403936328669</v>
      </c>
    </row>
    <row r="130" spans="1:29" x14ac:dyDescent="0.35">
      <c r="A130" s="29">
        <v>44742</v>
      </c>
      <c r="B130">
        <v>120.44895125142132</v>
      </c>
      <c r="C130">
        <v>120.44884791498667</v>
      </c>
      <c r="D130">
        <v>120.68050134177599</v>
      </c>
      <c r="E130">
        <v>119.97231497367666</v>
      </c>
      <c r="F130">
        <v>113.41737989713801</v>
      </c>
      <c r="G130">
        <v>112.13987933091767</v>
      </c>
      <c r="H130">
        <v>115.85110284879913</v>
      </c>
      <c r="I130">
        <v>171.21113749046</v>
      </c>
      <c r="J130">
        <v>686335</v>
      </c>
      <c r="K130">
        <v>686335</v>
      </c>
      <c r="L130">
        <v>1.18311240254664</v>
      </c>
      <c r="M130">
        <v>1.5832667053493901</v>
      </c>
      <c r="N130">
        <v>1046824.01538558</v>
      </c>
      <c r="O130">
        <v>1046824.01538558</v>
      </c>
      <c r="P130">
        <v>3.7837387703404508E-2</v>
      </c>
      <c r="Q130">
        <v>3.7837387703404501E-2</v>
      </c>
      <c r="R130">
        <v>561.5987375721711</v>
      </c>
      <c r="S130">
        <v>561.59873757217099</v>
      </c>
      <c r="T130">
        <v>80.166440000000037</v>
      </c>
      <c r="U130">
        <v>80.190636866096895</v>
      </c>
      <c r="V130">
        <v>1.2252211246488829</v>
      </c>
      <c r="W130">
        <v>-0.64988409823973003</v>
      </c>
      <c r="X130">
        <v>-0.64988409823973003</v>
      </c>
      <c r="Y130">
        <v>0.97798349717312683</v>
      </c>
      <c r="Z130">
        <v>0.97799595064369504</v>
      </c>
      <c r="AA130">
        <v>149.01660602045001</v>
      </c>
      <c r="AB130">
        <v>149.01660602045001</v>
      </c>
      <c r="AC130">
        <v>6.0753476320238926</v>
      </c>
    </row>
    <row r="131" spans="1:29" x14ac:dyDescent="0.35">
      <c r="A131" s="29">
        <v>44834</v>
      </c>
      <c r="B131">
        <v>123.13187797442566</v>
      </c>
      <c r="C131">
        <v>123.13178010414633</v>
      </c>
      <c r="D131">
        <v>123.00482789268899</v>
      </c>
      <c r="E131">
        <v>121.96955216362967</v>
      </c>
      <c r="F131">
        <v>114.95687108321233</v>
      </c>
      <c r="G131">
        <v>118.03256895157368</v>
      </c>
      <c r="H131">
        <v>120.23288793503906</v>
      </c>
      <c r="I131">
        <v>177.94153358494501</v>
      </c>
      <c r="J131">
        <v>687029</v>
      </c>
      <c r="K131">
        <v>687029</v>
      </c>
      <c r="L131">
        <v>0.85119665278937295</v>
      </c>
      <c r="M131">
        <v>1.6762337248658501</v>
      </c>
      <c r="N131">
        <v>1046271.97311091</v>
      </c>
      <c r="O131">
        <v>1046271.97311091</v>
      </c>
      <c r="P131">
        <v>3.7286752215901983E-2</v>
      </c>
      <c r="Q131">
        <v>3.7286752215901997E-2</v>
      </c>
      <c r="R131">
        <v>571.14206261328434</v>
      </c>
      <c r="S131">
        <v>571.142062613284</v>
      </c>
      <c r="T131">
        <v>78.154103030303006</v>
      </c>
      <c r="U131">
        <v>78.205745454544996</v>
      </c>
      <c r="V131">
        <v>2.1973500081463495</v>
      </c>
      <c r="W131">
        <v>9.3339420988610033E-2</v>
      </c>
      <c r="X131">
        <v>9.3339420988610006E-2</v>
      </c>
      <c r="Y131">
        <v>1.0191250785446886</v>
      </c>
      <c r="Z131">
        <v>1.0191295882470099</v>
      </c>
      <c r="AA131">
        <v>151.74011391846901</v>
      </c>
      <c r="AB131">
        <v>151.74011391846901</v>
      </c>
      <c r="AC131">
        <v>8.3216708320752559</v>
      </c>
    </row>
    <row r="132" spans="1:29" x14ac:dyDescent="0.35">
      <c r="A132" s="29">
        <v>44926</v>
      </c>
      <c r="B132">
        <v>126.54440818486866</v>
      </c>
      <c r="C132">
        <v>126.54430159830167</v>
      </c>
      <c r="D132">
        <v>126.540489869678</v>
      </c>
      <c r="E132">
        <v>124.23922071814066</v>
      </c>
      <c r="F132">
        <v>116.634947622718</v>
      </c>
      <c r="G132">
        <v>123.39301908830366</v>
      </c>
      <c r="H132">
        <v>124.30798522856661</v>
      </c>
      <c r="I132">
        <v>197.72579390338134</v>
      </c>
      <c r="J132">
        <v>688817</v>
      </c>
      <c r="K132">
        <v>688817</v>
      </c>
      <c r="L132">
        <v>0.68245656490232898</v>
      </c>
      <c r="M132">
        <v>0.52034033829732995</v>
      </c>
      <c r="N132">
        <v>1050738.4951144001</v>
      </c>
      <c r="O132">
        <v>1050738.4951144001</v>
      </c>
      <c r="P132">
        <v>3.9158907679146433E-2</v>
      </c>
      <c r="Q132">
        <v>3.9158907679146399E-2</v>
      </c>
      <c r="R132">
        <v>583.4578157505897</v>
      </c>
      <c r="S132">
        <v>583.45781575059004</v>
      </c>
      <c r="T132">
        <v>78.079235384615373</v>
      </c>
      <c r="U132">
        <v>78.079235384615401</v>
      </c>
      <c r="V132">
        <v>3.4175114793145465</v>
      </c>
      <c r="W132">
        <v>1.36952085906708</v>
      </c>
      <c r="X132">
        <v>1.36952085906708</v>
      </c>
      <c r="Y132">
        <v>1.0076086063713432</v>
      </c>
      <c r="Z132">
        <v>1.0075868270203401</v>
      </c>
      <c r="AA132">
        <v>154.66826573175601</v>
      </c>
      <c r="AB132">
        <v>154.66826573175601</v>
      </c>
      <c r="AC132">
        <v>7.2128482156614195</v>
      </c>
    </row>
    <row r="133" spans="1:29" x14ac:dyDescent="0.35">
      <c r="A133" s="29">
        <v>45016</v>
      </c>
      <c r="B133">
        <v>128.41303910352266</v>
      </c>
      <c r="C133">
        <v>128.412930245811</v>
      </c>
      <c r="D133">
        <v>128.331620513014</v>
      </c>
      <c r="E133">
        <v>125.92575786637433</v>
      </c>
      <c r="F133">
        <v>118.543731828315</v>
      </c>
      <c r="G133">
        <v>127.98952885350599</v>
      </c>
      <c r="H133">
        <v>128.75499073530534</v>
      </c>
      <c r="I133">
        <v>192.6447248896483</v>
      </c>
      <c r="J133">
        <v>689206</v>
      </c>
      <c r="K133">
        <v>689206</v>
      </c>
      <c r="L133">
        <v>0.229299372116434</v>
      </c>
      <c r="M133">
        <v>-0.33242865074602901</v>
      </c>
      <c r="N133">
        <v>1057548.46068673</v>
      </c>
      <c r="O133">
        <v>1057548.46068673</v>
      </c>
      <c r="P133">
        <v>3.9999897078455998E-2</v>
      </c>
      <c r="Q133">
        <v>3.9999897078455998E-2</v>
      </c>
      <c r="R133">
        <v>593.67733951293167</v>
      </c>
      <c r="S133">
        <v>593.67733951293201</v>
      </c>
      <c r="T133">
        <v>78.144530769230784</v>
      </c>
      <c r="U133">
        <v>78.144530769230798</v>
      </c>
      <c r="V133">
        <v>4.0490439075041742</v>
      </c>
      <c r="W133">
        <v>2.4864327195136502</v>
      </c>
      <c r="X133">
        <v>2.4864327195136502</v>
      </c>
      <c r="Y133">
        <v>1.0189055470944002</v>
      </c>
      <c r="Z133">
        <v>1.018927972462</v>
      </c>
      <c r="AA133">
        <v>156.93672719732001</v>
      </c>
      <c r="AB133">
        <v>156.93672719732001</v>
      </c>
      <c r="AC133">
        <v>5.4496808271529931</v>
      </c>
    </row>
    <row r="134" spans="1:29" x14ac:dyDescent="0.35">
      <c r="A134" s="29">
        <v>45107</v>
      </c>
      <c r="B134">
        <v>130.50643278494934</v>
      </c>
      <c r="C134">
        <v>130.50632439227164</v>
      </c>
      <c r="D134">
        <v>130.749574897206</v>
      </c>
      <c r="E134">
        <v>128.47508568515701</v>
      </c>
      <c r="F134">
        <v>120.78757757303799</v>
      </c>
      <c r="G134">
        <v>132.52751967472966</v>
      </c>
      <c r="H134">
        <v>133.82060005523974</v>
      </c>
      <c r="I134">
        <v>183.66025876940435</v>
      </c>
      <c r="J134">
        <v>689491</v>
      </c>
      <c r="K134">
        <v>689491</v>
      </c>
      <c r="L134">
        <v>0.29183880868291401</v>
      </c>
      <c r="M134">
        <v>-0.17797318837057399</v>
      </c>
      <c r="N134">
        <v>1055036.57880294</v>
      </c>
      <c r="O134">
        <v>1055036.57880294</v>
      </c>
      <c r="P134">
        <v>4.225939295750962E-2</v>
      </c>
      <c r="Q134">
        <v>4.2259392957509599E-2</v>
      </c>
      <c r="R134">
        <v>607.45054732932329</v>
      </c>
      <c r="S134">
        <v>607.45054732932294</v>
      </c>
      <c r="T134">
        <v>80.435667692307661</v>
      </c>
      <c r="U134">
        <v>80.435667692307703</v>
      </c>
      <c r="V134">
        <v>4.6561641128818216</v>
      </c>
      <c r="W134">
        <v>3.1702880850397506</v>
      </c>
      <c r="X134">
        <v>3.1702880850397501</v>
      </c>
      <c r="Y134">
        <v>1.000816805335303</v>
      </c>
      <c r="Z134">
        <v>1.0008168053352999</v>
      </c>
      <c r="AA134">
        <v>158.37951875728999</v>
      </c>
      <c r="AB134">
        <v>158.37951875728999</v>
      </c>
      <c r="AC134">
        <v>4.9659010810981465</v>
      </c>
    </row>
    <row r="135" spans="1:29" x14ac:dyDescent="0.35">
      <c r="A135" s="29">
        <v>45199</v>
      </c>
      <c r="B135">
        <v>131.40909339020666</v>
      </c>
      <c r="C135">
        <v>131.40898548349898</v>
      </c>
      <c r="D135">
        <v>131.237550087682</v>
      </c>
      <c r="E135">
        <v>130.50744996352367</v>
      </c>
      <c r="F135">
        <v>121.02850174497233</v>
      </c>
      <c r="G135">
        <v>133.94549256344067</v>
      </c>
      <c r="H135">
        <v>135.31418721289461</v>
      </c>
      <c r="I135">
        <v>172.21839841625334</v>
      </c>
      <c r="J135">
        <v>687839</v>
      </c>
      <c r="K135">
        <v>687839</v>
      </c>
      <c r="L135">
        <v>5.7638462520479397E-2</v>
      </c>
      <c r="M135">
        <v>-0.29318426198509601</v>
      </c>
      <c r="N135">
        <v>1049448.4363411299</v>
      </c>
      <c r="O135">
        <v>1049448.4363411299</v>
      </c>
      <c r="P135">
        <v>4.1046919085926135E-2</v>
      </c>
      <c r="Q135">
        <v>4.1046919085926101E-2</v>
      </c>
      <c r="R135">
        <v>615.79900574392559</v>
      </c>
      <c r="S135">
        <v>615.79900574392605</v>
      </c>
      <c r="T135">
        <v>82.183743076923065</v>
      </c>
      <c r="U135">
        <v>82.183743076923093</v>
      </c>
      <c r="V135">
        <v>5.3521817426787672</v>
      </c>
      <c r="W135">
        <v>3.9723033917262196</v>
      </c>
      <c r="X135">
        <v>3.97230339172622</v>
      </c>
      <c r="Y135">
        <v>0.98603497028103182</v>
      </c>
      <c r="Z135">
        <v>0.98602621638057697</v>
      </c>
      <c r="AA135">
        <v>160.29233031787101</v>
      </c>
      <c r="AB135">
        <v>160.29233031787101</v>
      </c>
      <c r="AC135">
        <v>4.3007323969777032</v>
      </c>
    </row>
    <row r="136" spans="1:29" x14ac:dyDescent="0.35">
      <c r="A136" s="29">
        <v>45291</v>
      </c>
      <c r="B136">
        <v>131.89417352940234</v>
      </c>
      <c r="C136">
        <v>131.89406274308567</v>
      </c>
      <c r="D136">
        <v>131.865840235045</v>
      </c>
      <c r="E136">
        <v>132.22544667351403</v>
      </c>
      <c r="F136">
        <v>120.86327822168199</v>
      </c>
      <c r="G136">
        <v>134.63537879318199</v>
      </c>
      <c r="H136">
        <v>136.32307817365751</v>
      </c>
      <c r="I136">
        <v>164.77091425100167</v>
      </c>
      <c r="J136">
        <v>685628</v>
      </c>
      <c r="K136">
        <v>685628</v>
      </c>
      <c r="L136">
        <v>-4.1490971855109797E-2</v>
      </c>
      <c r="M136">
        <v>-1.11382408252509</v>
      </c>
      <c r="N136">
        <v>1056462.5491929902</v>
      </c>
      <c r="O136">
        <v>1056462.5491929899</v>
      </c>
      <c r="P136">
        <v>3.8563577286524944E-2</v>
      </c>
      <c r="Q136">
        <v>3.8563577286524903E-2</v>
      </c>
      <c r="R136">
        <v>619.54677295102533</v>
      </c>
      <c r="S136">
        <v>619.54677295102499</v>
      </c>
      <c r="T136">
        <v>81.170489230769249</v>
      </c>
      <c r="U136">
        <v>81.170489230769206</v>
      </c>
      <c r="V136">
        <v>5.2135114284374229</v>
      </c>
      <c r="W136">
        <v>4.1423083631530204</v>
      </c>
      <c r="X136">
        <v>4.1423083631530204</v>
      </c>
      <c r="Y136">
        <v>0.99413068767971202</v>
      </c>
      <c r="Z136">
        <v>0.99411759541347999</v>
      </c>
      <c r="AA136">
        <v>161.68688449742999</v>
      </c>
      <c r="AB136">
        <v>161.68688449742999</v>
      </c>
      <c r="AC136">
        <v>3.8582721147576637</v>
      </c>
    </row>
    <row r="137" spans="1:29" x14ac:dyDescent="0.35">
      <c r="A137" s="29">
        <v>45382</v>
      </c>
      <c r="B137">
        <v>132.93148155459167</v>
      </c>
      <c r="C137">
        <v>132.93137023569435</v>
      </c>
      <c r="D137">
        <v>132.94048268817099</v>
      </c>
      <c r="E137">
        <v>133.85388823178835</v>
      </c>
      <c r="F137">
        <v>120.92668354098232</v>
      </c>
      <c r="G137">
        <v>134.78759657255966</v>
      </c>
      <c r="H137">
        <v>137.78456336921667</v>
      </c>
      <c r="I137">
        <v>165.50431081213665</v>
      </c>
      <c r="J137">
        <v>691387</v>
      </c>
      <c r="K137">
        <v>691387</v>
      </c>
      <c r="L137">
        <v>-9.1557669896077207E-2</v>
      </c>
      <c r="M137">
        <v>-1.5247888859279199</v>
      </c>
      <c r="N137">
        <v>1066389.7238912501</v>
      </c>
      <c r="O137">
        <v>1066389.7238912501</v>
      </c>
      <c r="P137">
        <v>4.3428724324470563E-2</v>
      </c>
      <c r="Q137">
        <v>4.3428724324470598E-2</v>
      </c>
      <c r="R137">
        <v>628.42396875249267</v>
      </c>
      <c r="S137">
        <v>628.42396875249301</v>
      </c>
      <c r="T137">
        <v>82.562649230769239</v>
      </c>
      <c r="U137">
        <v>82.562649230769196</v>
      </c>
      <c r="V137">
        <v>5.1704099426277175</v>
      </c>
      <c r="W137">
        <v>4.2202339395962598</v>
      </c>
      <c r="X137">
        <v>4.2202339395962598</v>
      </c>
      <c r="Y137">
        <v>0.98539577106166276</v>
      </c>
      <c r="Z137">
        <v>0.98526455612131902</v>
      </c>
      <c r="AA137">
        <v>163.280287066569</v>
      </c>
      <c r="AB137">
        <v>163.280287066569</v>
      </c>
      <c r="AC137">
        <v>3.6255376960250629</v>
      </c>
    </row>
    <row r="138" spans="1:29" x14ac:dyDescent="0.35">
      <c r="A138" s="29">
        <v>45473</v>
      </c>
      <c r="B138">
        <v>133.22234748753701</v>
      </c>
      <c r="C138">
        <v>133.22223686872098</v>
      </c>
      <c r="D138">
        <v>133.424750027051</v>
      </c>
      <c r="E138">
        <v>135.80223714560833</v>
      </c>
      <c r="F138">
        <v>120.91884726252766</v>
      </c>
      <c r="G138">
        <v>135.20987892006167</v>
      </c>
      <c r="H138">
        <v>138.48120007217258</v>
      </c>
      <c r="I138">
        <v>153.86588044938034</v>
      </c>
      <c r="J138">
        <v>695793</v>
      </c>
      <c r="K138">
        <v>695793</v>
      </c>
      <c r="L138">
        <v>-0.110073229633269</v>
      </c>
      <c r="M138">
        <v>-1.73167616316359</v>
      </c>
      <c r="N138">
        <v>1071657.20075212</v>
      </c>
      <c r="O138">
        <v>1071657.20075212</v>
      </c>
      <c r="P138">
        <v>4.1961856860566929E-2</v>
      </c>
      <c r="Q138">
        <v>4.1961856860566901E-2</v>
      </c>
      <c r="R138">
        <v>639.65113483333323</v>
      </c>
      <c r="S138">
        <v>639.651134833333</v>
      </c>
      <c r="T138">
        <v>82.934533846153855</v>
      </c>
      <c r="U138">
        <v>82.934533846153798</v>
      </c>
      <c r="V138">
        <v>5.1354500695877494</v>
      </c>
      <c r="W138">
        <v>4.2986928055217453</v>
      </c>
      <c r="X138">
        <v>4.2986928055217497</v>
      </c>
      <c r="Y138">
        <v>0.99611039237417776</v>
      </c>
      <c r="Z138">
        <v>0.99574367761410199</v>
      </c>
      <c r="AA138">
        <v>164.54910146574301</v>
      </c>
      <c r="AB138">
        <v>164.54910146574301</v>
      </c>
      <c r="AC138">
        <v>2.9793535419703137</v>
      </c>
    </row>
    <row r="139" spans="1:29" x14ac:dyDescent="0.35">
      <c r="A139" s="29">
        <v>45565</v>
      </c>
      <c r="B139">
        <v>134.08796330977898</v>
      </c>
      <c r="C139">
        <v>134.08785190812668</v>
      </c>
      <c r="D139">
        <v>133.89840716548099</v>
      </c>
      <c r="E139">
        <v>137.27101259654634</v>
      </c>
      <c r="F139">
        <v>121.27105216560601</v>
      </c>
      <c r="G139">
        <v>136.02411549978135</v>
      </c>
      <c r="H139">
        <v>138.93316761898757</v>
      </c>
      <c r="I139">
        <v>149.55456446581465</v>
      </c>
      <c r="J139">
        <v>697153</v>
      </c>
      <c r="K139">
        <v>697153</v>
      </c>
      <c r="L139">
        <v>-2.20319994621768E-2</v>
      </c>
      <c r="M139">
        <v>-1.9585131581770701</v>
      </c>
      <c r="N139">
        <v>1084427.9393042901</v>
      </c>
      <c r="O139">
        <v>1084427.9393042901</v>
      </c>
      <c r="P139">
        <v>4.2704924917390481E-2</v>
      </c>
      <c r="Q139">
        <v>4.2704924917390502E-2</v>
      </c>
      <c r="R139">
        <v>647.74714124828927</v>
      </c>
      <c r="S139">
        <v>647.65280754390699</v>
      </c>
      <c r="T139">
        <v>84.298359090909102</v>
      </c>
      <c r="U139">
        <v>84.298359090909102</v>
      </c>
      <c r="V139">
        <v>4.9199347348286153</v>
      </c>
      <c r="W139">
        <v>4.2201640026423801</v>
      </c>
      <c r="X139">
        <v>4.2201640026423801</v>
      </c>
      <c r="Y139">
        <v>0.97483686557031102</v>
      </c>
      <c r="Z139">
        <v>0.97587846557592905</v>
      </c>
      <c r="AA139">
        <v>165.65327291666199</v>
      </c>
      <c r="AB139">
        <v>165.65327291666199</v>
      </c>
      <c r="AC139">
        <v>2.9717312535902067</v>
      </c>
    </row>
    <row r="140" spans="1:29" x14ac:dyDescent="0.35">
      <c r="A140" s="29">
        <v>45657</v>
      </c>
      <c r="B140">
        <v>135.20297403581034</v>
      </c>
      <c r="C140">
        <v>135.20286101816302</v>
      </c>
      <c r="D140">
        <v>135.147844066792</v>
      </c>
      <c r="E140">
        <v>138.60818734065035</v>
      </c>
      <c r="F140">
        <v>121.98544568029934</v>
      </c>
      <c r="G140">
        <v>137.28147953535199</v>
      </c>
      <c r="H140">
        <v>140.32157544154674</v>
      </c>
      <c r="I140">
        <v>151.11702501852065</v>
      </c>
      <c r="J140">
        <v>698832</v>
      </c>
      <c r="K140">
        <v>698832</v>
      </c>
      <c r="L140">
        <v>-0.28001204280877501</v>
      </c>
      <c r="M140">
        <v>-1.51154375066114</v>
      </c>
      <c r="N140">
        <v>1077175.64425763</v>
      </c>
      <c r="O140">
        <v>1077175.64425763</v>
      </c>
      <c r="P140">
        <v>4.3820529120987994E-2</v>
      </c>
      <c r="Q140">
        <v>4.3820529120988001E-2</v>
      </c>
      <c r="R140">
        <v>657.68610279646566</v>
      </c>
      <c r="S140">
        <v>657.686102796466</v>
      </c>
      <c r="T140">
        <v>84.617049999999992</v>
      </c>
      <c r="U140">
        <v>84.617050000000006</v>
      </c>
      <c r="V140">
        <v>4.6685967691204642</v>
      </c>
      <c r="W140">
        <v>4.0860013739660355</v>
      </c>
      <c r="X140">
        <v>4.0860013739660399</v>
      </c>
      <c r="Y140">
        <v>0.97808842245821948</v>
      </c>
      <c r="Z140">
        <v>0.97755443466796799</v>
      </c>
      <c r="AA140">
        <v>166.71805296623401</v>
      </c>
      <c r="AB140">
        <v>166.71805296623401</v>
      </c>
      <c r="AC140">
        <v>3.4687852775411367</v>
      </c>
    </row>
    <row r="141" spans="1:29" x14ac:dyDescent="0.35">
      <c r="A141" s="29">
        <v>45747</v>
      </c>
      <c r="B141">
        <v>136.61999737487733</v>
      </c>
      <c r="C141">
        <v>136.61988343245136</v>
      </c>
      <c r="D141">
        <v>136.70608672629501</v>
      </c>
      <c r="E141">
        <v>140.45648146398665</v>
      </c>
      <c r="F141">
        <v>122.43640114720533</v>
      </c>
      <c r="G141">
        <v>139.12751205182465</v>
      </c>
      <c r="H141">
        <v>142.94393974827241</v>
      </c>
      <c r="I141">
        <v>153.28827934916299</v>
      </c>
      <c r="J141">
        <v>703458</v>
      </c>
      <c r="K141">
        <v>703458</v>
      </c>
      <c r="L141">
        <v>-0.466899543641562</v>
      </c>
      <c r="M141">
        <v>-1.3944296139165999</v>
      </c>
      <c r="N141">
        <v>1082073.20164865</v>
      </c>
      <c r="O141">
        <v>1082073.20164865</v>
      </c>
      <c r="P141">
        <v>4.5345146408207804E-2</v>
      </c>
      <c r="Q141">
        <v>4.5345146408207797E-2</v>
      </c>
      <c r="R141">
        <v>663.08369856984439</v>
      </c>
      <c r="S141">
        <v>663.08369856984405</v>
      </c>
      <c r="T141">
        <v>84.063576562500003</v>
      </c>
      <c r="U141">
        <v>84.063576562500003</v>
      </c>
      <c r="V141">
        <v>4.4356851821278571</v>
      </c>
      <c r="W141">
        <v>3.9233525573188039</v>
      </c>
      <c r="X141">
        <v>3.9233525573187999</v>
      </c>
      <c r="Y141">
        <v>0.99968260511129436</v>
      </c>
      <c r="Z141">
        <v>0.99939408428411303</v>
      </c>
      <c r="AA141">
        <v>168.371302786928</v>
      </c>
      <c r="AB141">
        <v>168.371302786928</v>
      </c>
      <c r="AC141">
        <v>3.8021957884789734</v>
      </c>
    </row>
    <row r="142" spans="1:29" x14ac:dyDescent="0.35">
      <c r="A142" s="29">
        <v>45838</v>
      </c>
      <c r="B142">
        <v>137.87157296857666</v>
      </c>
      <c r="C142">
        <v>137.87145836020034</v>
      </c>
      <c r="D142">
        <v>138.040567430181</v>
      </c>
      <c r="E142">
        <v>142.47560693236599</v>
      </c>
      <c r="F142">
        <v>122.70050604669166</v>
      </c>
      <c r="G142">
        <v>140.78270769030868</v>
      </c>
      <c r="H142">
        <v>144.80364069335494</v>
      </c>
      <c r="I142">
        <v>152.26215446687965</v>
      </c>
      <c r="J142">
        <v>705403</v>
      </c>
      <c r="K142">
        <v>705403</v>
      </c>
      <c r="L142">
        <v>-0.53521003550503199</v>
      </c>
      <c r="M142">
        <v>-1.8925383316451501</v>
      </c>
      <c r="N142">
        <v>1092607.0611972199</v>
      </c>
      <c r="O142">
        <v>1092607.0611972201</v>
      </c>
      <c r="P142">
        <v>4.6601120168591983E-2</v>
      </c>
      <c r="Q142">
        <v>4.6601120168591997E-2</v>
      </c>
      <c r="R142">
        <v>670.36599433333333</v>
      </c>
      <c r="S142">
        <v>670.36599433333299</v>
      </c>
      <c r="T142">
        <v>85.433744615384612</v>
      </c>
      <c r="U142">
        <v>85.433744615384597</v>
      </c>
      <c r="V142">
        <v>4.1790199336063454</v>
      </c>
      <c r="W142">
        <v>3.7371024036571439</v>
      </c>
      <c r="X142">
        <v>3.74254855750329</v>
      </c>
      <c r="Y142">
        <v>0.99181196376814584</v>
      </c>
      <c r="Z142">
        <v>0.99106811490214497</v>
      </c>
      <c r="AA142">
        <v>169.42097814848</v>
      </c>
      <c r="AB142">
        <v>169.42097814848</v>
      </c>
      <c r="AC142">
        <v>4.0110426112517032</v>
      </c>
    </row>
    <row r="143" spans="1:29" x14ac:dyDescent="0.35">
      <c r="A143" s="29">
        <v>45930</v>
      </c>
      <c r="B143">
        <v>139.17555963047701</v>
      </c>
      <c r="C143">
        <v>139.17544357323834</v>
      </c>
      <c r="D143">
        <v>138.971878880872</v>
      </c>
      <c r="E143">
        <v>143.83211377172699</v>
      </c>
      <c r="F143">
        <v>123.188047588088</v>
      </c>
      <c r="G143">
        <v>142.64322632545665</v>
      </c>
      <c r="H143">
        <v>146.02696034576954</v>
      </c>
      <c r="I143">
        <v>153.7796670064067</v>
      </c>
      <c r="J143">
        <v>706813.80599999998</v>
      </c>
      <c r="K143">
        <v>706813.80600000103</v>
      </c>
      <c r="M143">
        <v>-1.69786080112064</v>
      </c>
      <c r="N143">
        <v>1088109.94184199</v>
      </c>
      <c r="O143">
        <v>1088109.94184199</v>
      </c>
      <c r="P143">
        <v>4.8668947861507501E-2</v>
      </c>
      <c r="Q143">
        <v>4.8668947861507501E-2</v>
      </c>
      <c r="R143">
        <v>674.7834835282016</v>
      </c>
      <c r="S143">
        <v>675.06649327891296</v>
      </c>
      <c r="T143">
        <v>84.985242424242387</v>
      </c>
      <c r="U143">
        <v>84.985242424242401</v>
      </c>
      <c r="V143">
        <v>3.9805726160952872</v>
      </c>
      <c r="W143">
        <v>3.6234329511613601</v>
      </c>
      <c r="X143">
        <v>3.6234329511613201</v>
      </c>
      <c r="Y143">
        <v>0.98826679418242003</v>
      </c>
      <c r="Z143">
        <v>0.98826679418242003</v>
      </c>
      <c r="AA143">
        <v>170.10291621232199</v>
      </c>
      <c r="AB143">
        <v>170.10291229246101</v>
      </c>
      <c r="AC143">
        <v>3.9691108090384266</v>
      </c>
    </row>
    <row r="144" spans="1:29" x14ac:dyDescent="0.35">
      <c r="A144" s="29">
        <v>46022</v>
      </c>
      <c r="B144">
        <v>139.91004121115301</v>
      </c>
      <c r="C144">
        <v>139.90992456380835</v>
      </c>
      <c r="D144">
        <v>139.85387475851701</v>
      </c>
      <c r="E144">
        <v>144.83827054006869</v>
      </c>
      <c r="F144">
        <v>123.51261210375033</v>
      </c>
      <c r="G144">
        <v>144.14371658790932</v>
      </c>
      <c r="H144">
        <v>147.49282363573687</v>
      </c>
      <c r="I144">
        <v>153.60509461818299</v>
      </c>
      <c r="J144">
        <v>708934.24741800001</v>
      </c>
      <c r="K144">
        <v>708934.24741800001</v>
      </c>
      <c r="M144">
        <v>-1.8289475346294499</v>
      </c>
      <c r="N144">
        <v>1089925.4371734699</v>
      </c>
      <c r="O144">
        <v>1089925.4371734699</v>
      </c>
      <c r="P144">
        <v>4.9697693483827299E-2</v>
      </c>
      <c r="Q144">
        <v>4.9697693483827299E-2</v>
      </c>
      <c r="S144">
        <v>680.79358701624199</v>
      </c>
      <c r="U144">
        <v>84.479012844963606</v>
      </c>
      <c r="W144">
        <v>3.5100421622727738</v>
      </c>
      <c r="X144">
        <v>3.51004216227278</v>
      </c>
      <c r="Y144">
        <v>0.98263826862659698</v>
      </c>
      <c r="Z144">
        <v>0.98263826862659698</v>
      </c>
      <c r="AA144">
        <v>170.382489520956</v>
      </c>
      <c r="AB144">
        <v>170.382481275093</v>
      </c>
    </row>
    <row r="145" spans="1:28" x14ac:dyDescent="0.35">
      <c r="A145" s="29">
        <v>46112</v>
      </c>
      <c r="D145">
        <v>139.85387475851701</v>
      </c>
      <c r="K145">
        <v>711292.91185510205</v>
      </c>
      <c r="M145">
        <v>-1.70401862015283</v>
      </c>
      <c r="O145">
        <v>1088841.31067651</v>
      </c>
      <c r="Q145">
        <v>5.04E-2</v>
      </c>
      <c r="S145">
        <v>686.71172566817597</v>
      </c>
      <c r="U145">
        <v>84.252155690230595</v>
      </c>
      <c r="W145">
        <v>3.4154218701783412</v>
      </c>
      <c r="X145">
        <v>3.4154218701783599</v>
      </c>
      <c r="Z145">
        <v>0.97725801282102598</v>
      </c>
      <c r="AA145">
        <v>170.76719307740299</v>
      </c>
      <c r="AB145">
        <v>170.76718206090399</v>
      </c>
    </row>
    <row r="146" spans="1:28" x14ac:dyDescent="0.35">
      <c r="A146" s="29">
        <v>46203</v>
      </c>
      <c r="D146">
        <v>139.85387475851701</v>
      </c>
      <c r="K146">
        <v>713598.34737446101</v>
      </c>
      <c r="M146">
        <v>-1.72374628924852</v>
      </c>
      <c r="O146">
        <v>1089619.4555678</v>
      </c>
      <c r="Q146">
        <v>5.0541252136230501E-2</v>
      </c>
      <c r="S146">
        <v>692.12433231406703</v>
      </c>
      <c r="U146">
        <v>84.117538990663405</v>
      </c>
      <c r="W146">
        <v>3.3219454284305874</v>
      </c>
      <c r="X146">
        <v>3.3219454284305598</v>
      </c>
      <c r="Z146">
        <v>0.97495040409969502</v>
      </c>
      <c r="AA146">
        <v>171.28774933981299</v>
      </c>
      <c r="AB146">
        <v>171.28773764493201</v>
      </c>
    </row>
    <row r="147" spans="1:28" x14ac:dyDescent="0.35">
      <c r="A147" s="29">
        <v>46295</v>
      </c>
      <c r="D147">
        <v>139.85387475851701</v>
      </c>
      <c r="K147">
        <v>716034.91942576098</v>
      </c>
      <c r="M147">
        <v>-1.65585112434361</v>
      </c>
      <c r="O147">
        <v>1090427.7764314399</v>
      </c>
      <c r="Q147">
        <v>5.0498256683349597E-2</v>
      </c>
      <c r="S147">
        <v>697.38240086665701</v>
      </c>
      <c r="U147">
        <v>83.985309784793699</v>
      </c>
      <c r="W147">
        <v>3.3064317533109109</v>
      </c>
      <c r="X147">
        <v>3.3064317533109602</v>
      </c>
      <c r="Z147">
        <v>0.97388426513513504</v>
      </c>
      <c r="AA147">
        <v>172.081418574737</v>
      </c>
      <c r="AB147">
        <v>172.08140811910499</v>
      </c>
    </row>
    <row r="148" spans="1:28" x14ac:dyDescent="0.35">
      <c r="A148" s="29">
        <v>46387</v>
      </c>
      <c r="D148">
        <v>139.85387475851701</v>
      </c>
      <c r="K148">
        <v>718746.03962222603</v>
      </c>
      <c r="M148">
        <v>-1.6089580674686299</v>
      </c>
      <c r="O148">
        <v>1092228.237254</v>
      </c>
      <c r="Q148">
        <v>5.0389561462402303E-2</v>
      </c>
      <c r="S148">
        <v>702.54561067007103</v>
      </c>
      <c r="U148">
        <v>83.853892259900505</v>
      </c>
      <c r="W148">
        <v>3.3371671628081843</v>
      </c>
      <c r="X148">
        <v>3.3371671628081399</v>
      </c>
      <c r="Z148">
        <v>0.97306004000609503</v>
      </c>
      <c r="AA148">
        <v>172.82847578608599</v>
      </c>
      <c r="AB148">
        <v>172.82846807827701</v>
      </c>
    </row>
    <row r="149" spans="1:28" x14ac:dyDescent="0.35">
      <c r="A149" s="29">
        <v>46477</v>
      </c>
      <c r="D149">
        <v>139.85387475851701</v>
      </c>
      <c r="K149">
        <v>721631.31287051097</v>
      </c>
      <c r="M149">
        <v>-1.5371047022336699</v>
      </c>
      <c r="O149">
        <v>1094167.3607731899</v>
      </c>
      <c r="Q149">
        <v>5.0217890357971202E-2</v>
      </c>
      <c r="S149">
        <v>707.66288904065402</v>
      </c>
      <c r="U149">
        <v>83.722427852144094</v>
      </c>
      <c r="W149">
        <v>3.3768459883027679</v>
      </c>
      <c r="X149">
        <v>3.3768459883027901</v>
      </c>
      <c r="Z149">
        <v>0.97240043564962397</v>
      </c>
      <c r="AA149">
        <v>173.77927695589199</v>
      </c>
      <c r="AB149">
        <v>173.779273013031</v>
      </c>
    </row>
    <row r="150" spans="1:28" x14ac:dyDescent="0.35">
      <c r="A150" s="29">
        <v>46568</v>
      </c>
      <c r="D150">
        <v>139.85387475851701</v>
      </c>
      <c r="K150">
        <v>724747.90600725403</v>
      </c>
      <c r="M150">
        <v>-1.45861193115651</v>
      </c>
      <c r="O150">
        <v>1096113.20675422</v>
      </c>
      <c r="Q150">
        <v>5.0030430030822803E-2</v>
      </c>
      <c r="S150">
        <v>712.79819208708398</v>
      </c>
      <c r="U150">
        <v>83.591451351612804</v>
      </c>
      <c r="W150">
        <v>3.4138166579784288</v>
      </c>
      <c r="X150">
        <v>3.4138166579784199</v>
      </c>
      <c r="Z150">
        <v>0.97421348895219395</v>
      </c>
      <c r="AA150">
        <v>174.72295514344299</v>
      </c>
      <c r="AB150">
        <v>174.72295555903199</v>
      </c>
    </row>
    <row r="151" spans="1:28" x14ac:dyDescent="0.35">
      <c r="A151" s="29">
        <v>46660</v>
      </c>
      <c r="D151">
        <v>139.85387475851701</v>
      </c>
      <c r="K151">
        <v>727950.510140114</v>
      </c>
      <c r="M151">
        <v>-1.37262816733981</v>
      </c>
      <c r="O151">
        <v>1097963.23161644</v>
      </c>
      <c r="Q151">
        <v>4.9742730140686003E-2</v>
      </c>
      <c r="S151">
        <v>717.99083705880105</v>
      </c>
      <c r="U151">
        <v>83.462187269638207</v>
      </c>
      <c r="W151">
        <v>3.444040802478292</v>
      </c>
      <c r="X151">
        <v>3.4440408024783302</v>
      </c>
      <c r="Z151">
        <v>0.97436963436458002</v>
      </c>
      <c r="AA151">
        <v>175.638269315977</v>
      </c>
      <c r="AB151">
        <v>175.63827432618299</v>
      </c>
    </row>
    <row r="152" spans="1:28" x14ac:dyDescent="0.35">
      <c r="A152" s="29">
        <v>46752</v>
      </c>
      <c r="D152">
        <v>139.85387475851701</v>
      </c>
      <c r="K152">
        <v>731300.17225663899</v>
      </c>
      <c r="M152">
        <v>-1.32762311426797</v>
      </c>
      <c r="O152">
        <v>1100126.640955</v>
      </c>
      <c r="Q152">
        <v>4.93616094589234E-2</v>
      </c>
      <c r="S152">
        <v>723.26555245850705</v>
      </c>
      <c r="U152">
        <v>83.3355013115834</v>
      </c>
      <c r="W152">
        <v>3.4691139532929061</v>
      </c>
      <c r="X152">
        <v>3.4691139532928998</v>
      </c>
      <c r="Z152">
        <v>0.97332130611155698</v>
      </c>
      <c r="AA152">
        <v>176.37232646091701</v>
      </c>
      <c r="AB152">
        <v>176.37233602181499</v>
      </c>
    </row>
    <row r="153" spans="1:28" x14ac:dyDescent="0.35">
      <c r="A153" s="29">
        <v>46843</v>
      </c>
      <c r="D153">
        <v>139.85387475851701</v>
      </c>
      <c r="K153">
        <v>734695.69164024002</v>
      </c>
      <c r="M153">
        <v>-1.33521531994846</v>
      </c>
      <c r="O153">
        <v>1103179.9339079501</v>
      </c>
      <c r="Q153">
        <v>4.89423727291525E-2</v>
      </c>
      <c r="S153">
        <v>728.68905009695197</v>
      </c>
      <c r="U153">
        <v>83.211437656241699</v>
      </c>
      <c r="W153">
        <v>3.4901567830587004</v>
      </c>
      <c r="X153">
        <v>3.4901567830587501</v>
      </c>
      <c r="Z153">
        <v>0.97211633808919795</v>
      </c>
      <c r="AA153">
        <v>177.09075915126701</v>
      </c>
      <c r="AB153">
        <v>177.09077302886399</v>
      </c>
    </row>
    <row r="154" spans="1:28" x14ac:dyDescent="0.35">
      <c r="A154" s="29">
        <v>46934</v>
      </c>
      <c r="D154">
        <v>139.85387475851701</v>
      </c>
      <c r="K154">
        <v>738059.61529833195</v>
      </c>
      <c r="M154">
        <v>-1.2781853844341999</v>
      </c>
      <c r="O154">
        <v>1105659.20896437</v>
      </c>
      <c r="Q154">
        <v>4.8451841121511602E-2</v>
      </c>
      <c r="S154">
        <v>734.32553792978899</v>
      </c>
      <c r="U154">
        <v>83.089805120932098</v>
      </c>
      <c r="W154">
        <v>3.5168930717220932</v>
      </c>
      <c r="X154">
        <v>3.5168930717220901</v>
      </c>
      <c r="Z154">
        <v>0.97121443038946198</v>
      </c>
      <c r="AA154">
        <v>177.87613067075699</v>
      </c>
      <c r="AB154">
        <v>177.876148516867</v>
      </c>
    </row>
    <row r="155" spans="1:28" x14ac:dyDescent="0.35">
      <c r="A155" s="29">
        <v>47026</v>
      </c>
      <c r="D155">
        <v>139.85387475851701</v>
      </c>
      <c r="K155">
        <v>741431.61655705504</v>
      </c>
      <c r="M155">
        <v>-1.2382119096300199</v>
      </c>
      <c r="O155">
        <v>1108222.4800271599</v>
      </c>
      <c r="Q155">
        <v>4.7972323811722797E-2</v>
      </c>
      <c r="S155">
        <v>740.21051973020997</v>
      </c>
      <c r="U155">
        <v>82.970359088415194</v>
      </c>
      <c r="W155">
        <v>3.5462896142256732</v>
      </c>
      <c r="X155">
        <v>3.5462896142256901</v>
      </c>
      <c r="Z155">
        <v>0.97018548636511204</v>
      </c>
      <c r="AA155">
        <v>178.61288574780099</v>
      </c>
      <c r="AB155">
        <v>178.61290713688399</v>
      </c>
    </row>
    <row r="156" spans="1:28" x14ac:dyDescent="0.35">
      <c r="A156" s="29">
        <v>47118</v>
      </c>
      <c r="D156">
        <v>139.85387475851701</v>
      </c>
      <c r="K156">
        <v>744811.57016706897</v>
      </c>
      <c r="M156">
        <v>-1.18236813630448</v>
      </c>
      <c r="O156">
        <v>1110769.0656971999</v>
      </c>
      <c r="Q156">
        <v>4.74063814951051E-2</v>
      </c>
      <c r="S156">
        <v>746.352515508696</v>
      </c>
      <c r="U156">
        <v>82.852814967888094</v>
      </c>
      <c r="W156">
        <v>3.5778306393228192</v>
      </c>
      <c r="X156">
        <v>3.5778306393228001</v>
      </c>
      <c r="Z156">
        <v>0.96942555925380702</v>
      </c>
      <c r="AA156">
        <v>179.20769818602599</v>
      </c>
      <c r="AB156">
        <v>179.20772265029501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654180-B9DE-4AA1-9065-8FAE4E461283}">
  <dimension ref="B1:AP159"/>
  <sheetViews>
    <sheetView zoomScaleNormal="100" workbookViewId="0">
      <pane xSplit="2" ySplit="3" topLeftCell="AA4" activePane="bottomRight" state="frozen"/>
      <selection pane="topRight" activeCell="C1" sqref="C1"/>
      <selection pane="bottomLeft" activeCell="A4" sqref="A4"/>
      <selection pane="bottomRight" activeCell="AM4" sqref="AM4"/>
    </sheetView>
  </sheetViews>
  <sheetFormatPr defaultRowHeight="14.5" x14ac:dyDescent="0.35"/>
  <cols>
    <col min="2" max="2" width="10.453125" bestFit="1" customWidth="1"/>
    <col min="4" max="4" width="10.26953125" customWidth="1"/>
    <col min="9" max="11" width="12" customWidth="1"/>
    <col min="35" max="35" width="12" customWidth="1"/>
  </cols>
  <sheetData>
    <row r="1" spans="2:42" x14ac:dyDescent="0.35">
      <c r="C1" t="s">
        <v>241</v>
      </c>
      <c r="D1" t="s">
        <v>241</v>
      </c>
      <c r="E1" t="s">
        <v>241</v>
      </c>
      <c r="F1" t="s">
        <v>241</v>
      </c>
      <c r="G1" t="s">
        <v>241</v>
      </c>
      <c r="H1" t="s">
        <v>241</v>
      </c>
      <c r="I1" t="s">
        <v>241</v>
      </c>
      <c r="K1" t="s">
        <v>241</v>
      </c>
      <c r="M1" t="s">
        <v>241</v>
      </c>
      <c r="N1" t="s">
        <v>241</v>
      </c>
      <c r="O1" t="s">
        <v>242</v>
      </c>
      <c r="P1" t="s">
        <v>242</v>
      </c>
      <c r="Q1" t="s">
        <v>241</v>
      </c>
      <c r="R1" t="s">
        <v>241</v>
      </c>
      <c r="S1" t="s">
        <v>242</v>
      </c>
      <c r="T1" t="s">
        <v>242</v>
      </c>
      <c r="U1" t="s">
        <v>241</v>
      </c>
      <c r="V1" t="s">
        <v>241</v>
      </c>
      <c r="W1" t="s">
        <v>242</v>
      </c>
      <c r="Y1" t="s">
        <v>242</v>
      </c>
      <c r="Z1" t="s">
        <v>242</v>
      </c>
      <c r="AA1" t="s">
        <v>242</v>
      </c>
      <c r="AB1" t="s">
        <v>241</v>
      </c>
      <c r="AD1" t="s">
        <v>241</v>
      </c>
      <c r="AE1" t="s">
        <v>241</v>
      </c>
      <c r="AF1" t="s">
        <v>242</v>
      </c>
      <c r="AH1" t="s">
        <v>241</v>
      </c>
      <c r="AJ1" t="s">
        <v>242</v>
      </c>
    </row>
    <row r="2" spans="2:42" x14ac:dyDescent="0.35">
      <c r="C2" t="s">
        <v>238</v>
      </c>
      <c r="D2" t="s">
        <v>239</v>
      </c>
      <c r="E2" t="s">
        <v>240</v>
      </c>
    </row>
    <row r="3" spans="2:42" x14ac:dyDescent="0.35">
      <c r="B3" t="s">
        <v>234</v>
      </c>
      <c r="C3" t="str">
        <f>Data_FAME!B9</f>
        <v>cpi</v>
      </c>
      <c r="D3" t="str">
        <f>Data_FAME!C9</f>
        <v>cpi_a</v>
      </c>
      <c r="E3" t="str">
        <f>Data_FAME!D9</f>
        <v>cpi_f</v>
      </c>
      <c r="F3" t="str">
        <f>Data_FAME!F9</f>
        <v>services</v>
      </c>
      <c r="G3" t="str">
        <f>Data_FAME!H9</f>
        <v>core_gds</v>
      </c>
      <c r="H3" t="str">
        <f>Data_FAME!J9</f>
        <v>food</v>
      </c>
      <c r="I3" t="str">
        <f>'Data_FAME (2)'!L9</f>
        <v>food_at_nsa</v>
      </c>
      <c r="J3" t="str">
        <f>'Data_FAME (2)'!M9</f>
        <v>food_at</v>
      </c>
      <c r="K3" t="str">
        <f>Data_FAME!N9</f>
        <v>energy</v>
      </c>
      <c r="M3" t="str">
        <f>Data_FAME!Q9</f>
        <v>gdpkp</v>
      </c>
      <c r="N3" t="str">
        <f>Data_FAME!R9</f>
        <v>gdpkp_f</v>
      </c>
      <c r="O3" t="str">
        <f>Data_FAME!T9</f>
        <v>capu</v>
      </c>
      <c r="P3" t="str">
        <f>Data_FAME!U9</f>
        <v>capu_f</v>
      </c>
      <c r="Q3" t="str">
        <f>Data_FAME!W9</f>
        <v>hrs</v>
      </c>
      <c r="R3" t="str">
        <f>Data_FAME!X9</f>
        <v>hrs_f</v>
      </c>
      <c r="S3" t="str">
        <f>Data_FAME!Z9</f>
        <v>unemp</v>
      </c>
      <c r="T3" t="str">
        <f>Data_FAME!AA9</f>
        <v>unemp_f</v>
      </c>
      <c r="U3" t="str">
        <f>Data_FAME!AD9</f>
        <v>wage</v>
      </c>
      <c r="V3" t="str">
        <f>Data_FAME!AE9</f>
        <v>wage_f</v>
      </c>
      <c r="W3" t="str">
        <f>Data_FAME!AH9</f>
        <v>eer</v>
      </c>
      <c r="Y3" t="str">
        <f>Data_FAME!AL9</f>
        <v>ois_rate</v>
      </c>
      <c r="Z3" t="str">
        <f>Data_FAME!AN9</f>
        <v>bank_rate</v>
      </c>
      <c r="AA3" t="str">
        <f>Data_FAME!AO9</f>
        <v>bank_rate_f</v>
      </c>
      <c r="AB3" t="str">
        <f>Data_FAME!AR9</f>
        <v>pmdef</v>
      </c>
      <c r="AC3" t="str">
        <f>Data_FAME!AT9</f>
        <v>pmdef_xf</v>
      </c>
      <c r="AD3" t="str">
        <f>Data_FAME!AV9</f>
        <v>cpif</v>
      </c>
      <c r="AE3" t="str">
        <f>Data_FAME!AW9</f>
        <v>cpif_f</v>
      </c>
      <c r="AF3" t="str">
        <f>Data_FAME!BA9</f>
        <v>inf_exp</v>
      </c>
      <c r="AG3" t="s">
        <v>329</v>
      </c>
      <c r="AH3" t="s">
        <v>330</v>
      </c>
      <c r="AI3" t="s">
        <v>330</v>
      </c>
      <c r="AJ3" t="str">
        <f>Data_FAME!AI9</f>
        <v>eer_f</v>
      </c>
      <c r="AK3" t="s">
        <v>328</v>
      </c>
      <c r="AM3" s="77" t="s">
        <v>321</v>
      </c>
      <c r="AN3" s="63" t="s">
        <v>318</v>
      </c>
      <c r="AO3" s="63" t="s">
        <v>319</v>
      </c>
      <c r="AP3" s="63" t="s">
        <v>320</v>
      </c>
    </row>
    <row r="4" spans="2:42" x14ac:dyDescent="0.35">
      <c r="B4" s="26">
        <v>32963</v>
      </c>
      <c r="C4">
        <f>Data_FAME!B11</f>
        <v>0</v>
      </c>
      <c r="D4">
        <f>Data_FAME!C11</f>
        <v>0</v>
      </c>
      <c r="E4">
        <f>Data_FAME!D11</f>
        <v>54.233281969628599</v>
      </c>
      <c r="F4">
        <f>Data_FAME!F11</f>
        <v>0</v>
      </c>
      <c r="G4">
        <f>Data_FAME!H11</f>
        <v>0</v>
      </c>
      <c r="H4">
        <f>Data_FAME!J11</f>
        <v>0</v>
      </c>
      <c r="I4">
        <f>'Data_FAME (2)'!L11</f>
        <v>45.32367190520953</v>
      </c>
      <c r="J4">
        <f>'Data_FAME (2)'!M11</f>
        <v>0</v>
      </c>
      <c r="K4">
        <f>'Data_FAME (2)'!O11</f>
        <v>0</v>
      </c>
      <c r="M4">
        <f>Data_FAME!Q11</f>
        <v>379458</v>
      </c>
      <c r="N4">
        <f>Data_FAME!R11</f>
        <v>379458</v>
      </c>
      <c r="O4">
        <f>Data_FAME!T11</f>
        <v>-0.70757742522029998</v>
      </c>
      <c r="P4">
        <f>Data_FAME!U11</f>
        <v>0.97333792182347401</v>
      </c>
      <c r="Q4">
        <f>Data_FAME!W11</f>
        <v>908133</v>
      </c>
      <c r="R4">
        <f>Data_FAME!X11</f>
        <v>908133</v>
      </c>
      <c r="S4">
        <f>Data_FAME!Z11</f>
        <v>6.9332964295599223E-2</v>
      </c>
      <c r="T4">
        <f>Data_FAME!AA11</f>
        <v>6.9332964295599195E-2</v>
      </c>
      <c r="U4">
        <f>Data_FAME!AD11</f>
        <v>183.54770633596502</v>
      </c>
      <c r="V4">
        <f>Data_FAME!AE11</f>
        <v>183.54770633596499</v>
      </c>
      <c r="W4">
        <f>Data_FAME!AH11</f>
        <v>92.432746153846125</v>
      </c>
      <c r="Y4">
        <f>Data_FAME!AL11</f>
        <v>0</v>
      </c>
      <c r="Z4">
        <f>Data_FAME!AN11</f>
        <v>14.875</v>
      </c>
      <c r="AA4">
        <f>Data_FAME!AO11</f>
        <v>14.875</v>
      </c>
      <c r="AB4">
        <f>Data_FAME!AR11</f>
        <v>0.57372025162397178</v>
      </c>
      <c r="AC4">
        <f>Data_FAME!AT11</f>
        <v>0.60812747329848538</v>
      </c>
      <c r="AD4">
        <f>Data_FAME!AV11</f>
        <v>66.518783389874997</v>
      </c>
      <c r="AE4">
        <f>Data_FAME!AW11</f>
        <v>66.518783389874997</v>
      </c>
      <c r="AF4">
        <f>Data_FAME!BB11</f>
        <v>7.7756321839080478</v>
      </c>
      <c r="AG4">
        <f>Data_FAME!BB11</f>
        <v>7.7756321839080478</v>
      </c>
      <c r="AH4">
        <f>Data_FAME!AS11</f>
        <v>0.573720251623972</v>
      </c>
      <c r="AI4">
        <f>'Data_FAME (2)'!P11</f>
        <v>0</v>
      </c>
      <c r="AJ4">
        <f>Data_FAME!AI11</f>
        <v>92.432746153846196</v>
      </c>
      <c r="AM4">
        <f>'Data_FAME (2)'!BF11</f>
        <v>251</v>
      </c>
      <c r="AN4">
        <f>'Data_FAME (2)'!BG11</f>
        <v>359</v>
      </c>
      <c r="AO4">
        <f>'Data_FAME (2)'!BH11</f>
        <v>96</v>
      </c>
      <c r="AP4">
        <f>'Data_FAME (2)'!BI11</f>
        <v>294</v>
      </c>
    </row>
    <row r="5" spans="2:42" x14ac:dyDescent="0.35">
      <c r="B5" s="29">
        <f>Data_FAME!A12</f>
        <v>33054</v>
      </c>
      <c r="C5">
        <f>Data_FAME!B12</f>
        <v>55.216191585426863</v>
      </c>
      <c r="D5">
        <f>Data_FAME!C12</f>
        <v>53.449600719032667</v>
      </c>
      <c r="E5">
        <f>Data_FAME!D12</f>
        <v>55.931591322318802</v>
      </c>
      <c r="F5">
        <f>Data_FAME!F12</f>
        <v>37.291624274552866</v>
      </c>
      <c r="G5">
        <f>Data_FAME!H12</f>
        <v>109.49190013681634</v>
      </c>
      <c r="H5">
        <f>Data_FAME!J12</f>
        <v>55.346351848943236</v>
      </c>
      <c r="I5">
        <f>'Data_FAME (2)'!L12</f>
        <v>46.75746120613271</v>
      </c>
      <c r="J5">
        <f>'Data_FAME (2)'!M12</f>
        <v>46.254605437496444</v>
      </c>
      <c r="K5">
        <f>'Data_FAME (2)'!O12</f>
        <v>33.809154638834293</v>
      </c>
      <c r="M5">
        <f>Data_FAME!Q12</f>
        <v>381997</v>
      </c>
      <c r="N5">
        <f>Data_FAME!R12</f>
        <v>381997</v>
      </c>
      <c r="O5">
        <f>Data_FAME!T12</f>
        <v>-1.14838076915072</v>
      </c>
      <c r="P5">
        <f>Data_FAME!U12</f>
        <v>0.93596216232234697</v>
      </c>
      <c r="Q5">
        <f>Data_FAME!W12</f>
        <v>906588.83668137901</v>
      </c>
      <c r="R5">
        <f>Data_FAME!X12</f>
        <v>906588.83668137901</v>
      </c>
      <c r="S5">
        <f>Data_FAME!Z12</f>
        <v>6.9184780730552578E-2</v>
      </c>
      <c r="T5">
        <f>Data_FAME!AA12</f>
        <v>6.9184780730552606E-2</v>
      </c>
      <c r="U5">
        <f>Data_FAME!AD12</f>
        <v>189.32838142245336</v>
      </c>
      <c r="V5">
        <f>Data_FAME!AE12</f>
        <v>189.32838142245299</v>
      </c>
      <c r="W5">
        <f>Data_FAME!AH12</f>
        <v>93.068646153846188</v>
      </c>
      <c r="Y5">
        <f>Data_FAME!AL12</f>
        <v>14.519134065851121</v>
      </c>
      <c r="Z5">
        <f>Data_FAME!AN12</f>
        <v>14.875</v>
      </c>
      <c r="AA5">
        <f>Data_FAME!AO12</f>
        <v>14.875</v>
      </c>
      <c r="AB5">
        <f>Data_FAME!AR12</f>
        <v>0.57773628183261783</v>
      </c>
      <c r="AC5">
        <f>Data_FAME!AT12</f>
        <v>0.6098526576198996</v>
      </c>
      <c r="AD5">
        <f>Data_FAME!AV12</f>
        <v>67.416856196276797</v>
      </c>
      <c r="AE5">
        <f>Data_FAME!AW12</f>
        <v>67.416856196276797</v>
      </c>
      <c r="AF5">
        <f>Data_FAME!BB12</f>
        <v>8.6373833902161579</v>
      </c>
      <c r="AG5">
        <f>Data_FAME!BB12</f>
        <v>8.6373833902161579</v>
      </c>
      <c r="AH5">
        <f>Data_FAME!AS12</f>
        <v>0.57773628183261805</v>
      </c>
      <c r="AI5">
        <f>'Data_FAME (2)'!P12</f>
        <v>33.809154638834293</v>
      </c>
      <c r="AJ5">
        <f>Data_FAME!AI12</f>
        <v>93.068646153846203</v>
      </c>
      <c r="AM5">
        <f>'Data_FAME (2)'!BF12</f>
        <v>251</v>
      </c>
      <c r="AN5">
        <f>'Data_FAME (2)'!BG12</f>
        <v>359</v>
      </c>
      <c r="AO5">
        <f>'Data_FAME (2)'!BH12</f>
        <v>96</v>
      </c>
      <c r="AP5">
        <f>'Data_FAME (2)'!BI12</f>
        <v>294</v>
      </c>
    </row>
    <row r="6" spans="2:42" x14ac:dyDescent="0.35">
      <c r="B6" s="29">
        <f>Data_FAME!A13</f>
        <v>33146</v>
      </c>
      <c r="C6">
        <f>Data_FAME!B13</f>
        <v>56.369272175671995</v>
      </c>
      <c r="D6">
        <f>Data_FAME!C13</f>
        <v>54.565684938206665</v>
      </c>
      <c r="E6">
        <f>Data_FAME!D13</f>
        <v>56.730637996250898</v>
      </c>
      <c r="F6">
        <f>Data_FAME!F13</f>
        <v>38.226403878555232</v>
      </c>
      <c r="G6">
        <f>Data_FAME!H13</f>
        <v>110.77076285444734</v>
      </c>
      <c r="H6">
        <f>Data_FAME!J13</f>
        <v>56.069624655318997</v>
      </c>
      <c r="I6">
        <f>'Data_FAME (2)'!L13</f>
        <v>46.959971894554542</v>
      </c>
      <c r="J6">
        <f>'Data_FAME (2)'!M13</f>
        <v>47.031490592501832</v>
      </c>
      <c r="K6">
        <f>'Data_FAME (2)'!O13</f>
        <v>35.502013895344398</v>
      </c>
      <c r="M6">
        <f>Data_FAME!Q13</f>
        <v>377831</v>
      </c>
      <c r="N6">
        <f>Data_FAME!R13</f>
        <v>377831</v>
      </c>
      <c r="O6">
        <f>Data_FAME!T13</f>
        <v>-1.73582211509128</v>
      </c>
      <c r="P6">
        <f>Data_FAME!U13</f>
        <v>-0.79049292193250098</v>
      </c>
      <c r="Q6">
        <f>Data_FAME!W13</f>
        <v>901813.5</v>
      </c>
      <c r="R6">
        <f>Data_FAME!X13</f>
        <v>901813.5</v>
      </c>
      <c r="S6">
        <f>Data_FAME!Z13</f>
        <v>7.0779646965352869E-2</v>
      </c>
      <c r="T6">
        <f>Data_FAME!AA13</f>
        <v>7.0779646965352896E-2</v>
      </c>
      <c r="U6">
        <f>Data_FAME!AD13</f>
        <v>193.61239028955765</v>
      </c>
      <c r="V6">
        <f>Data_FAME!AE13</f>
        <v>193.61239028955799</v>
      </c>
      <c r="W6">
        <f>Data_FAME!AH13</f>
        <v>99.445967692307718</v>
      </c>
      <c r="Y6">
        <f>Data_FAME!AL13</f>
        <v>14.37720433578346</v>
      </c>
      <c r="Z6">
        <f>Data_FAME!AN13</f>
        <v>14.875</v>
      </c>
      <c r="AA6">
        <f>Data_FAME!AO13</f>
        <v>14.875</v>
      </c>
      <c r="AB6">
        <f>Data_FAME!AR13</f>
        <v>0.55930606445823672</v>
      </c>
      <c r="AC6">
        <f>Data_FAME!AT13</f>
        <v>0.59130692616469749</v>
      </c>
      <c r="AD6">
        <f>Data_FAME!AV13</f>
        <v>68.109697877208006</v>
      </c>
      <c r="AE6">
        <f>Data_FAME!AW13</f>
        <v>68.109697877208006</v>
      </c>
      <c r="AF6">
        <f>Data_FAME!BB13</f>
        <v>9.1039566395663982</v>
      </c>
      <c r="AG6">
        <f>Data_FAME!BB13</f>
        <v>9.1039566395663982</v>
      </c>
      <c r="AH6">
        <f>Data_FAME!AS13</f>
        <v>0.55930606445823705</v>
      </c>
      <c r="AI6">
        <f>'Data_FAME (2)'!P13</f>
        <v>35.502013895344398</v>
      </c>
      <c r="AJ6">
        <f>Data_FAME!AI13</f>
        <v>99.445967692307704</v>
      </c>
      <c r="AM6">
        <f>'Data_FAME (2)'!BF13</f>
        <v>251</v>
      </c>
      <c r="AN6">
        <f>'Data_FAME (2)'!BG13</f>
        <v>359</v>
      </c>
      <c r="AO6">
        <f>'Data_FAME (2)'!BH13</f>
        <v>96</v>
      </c>
      <c r="AP6">
        <f>'Data_FAME (2)'!BI13</f>
        <v>294</v>
      </c>
    </row>
    <row r="7" spans="2:42" x14ac:dyDescent="0.35">
      <c r="B7" s="29">
        <f>Data_FAME!A14</f>
        <v>33238</v>
      </c>
      <c r="C7">
        <f>Data_FAME!B14</f>
        <v>57.494731664187164</v>
      </c>
      <c r="D7">
        <f>Data_FAME!C14</f>
        <v>55.655628375298626</v>
      </c>
      <c r="E7">
        <f>Data_FAME!D14</f>
        <v>57.774359197016103</v>
      </c>
      <c r="F7">
        <f>Data_FAME!F14</f>
        <v>39.201502982242765</v>
      </c>
      <c r="G7">
        <f>Data_FAME!H14</f>
        <v>112.05036881814966</v>
      </c>
      <c r="H7">
        <f>Data_FAME!J14</f>
        <v>57.00354222623023</v>
      </c>
      <c r="I7">
        <f>'Data_FAME (2)'!L14</f>
        <v>47.504509669761184</v>
      </c>
      <c r="J7">
        <f>'Data_FAME (2)'!M14</f>
        <v>47.936473709297566</v>
      </c>
      <c r="K7">
        <f>'Data_FAME (2)'!O14</f>
        <v>36.7234809134996</v>
      </c>
      <c r="M7">
        <f>Data_FAME!Q14</f>
        <v>375916</v>
      </c>
      <c r="N7">
        <f>Data_FAME!R14</f>
        <v>375916</v>
      </c>
      <c r="O7">
        <f>Data_FAME!T14</f>
        <v>-2.1830843037202499</v>
      </c>
      <c r="P7">
        <f>Data_FAME!U14</f>
        <v>-1.17066625766309</v>
      </c>
      <c r="Q7">
        <f>Data_FAME!W14</f>
        <v>892410.87280372798</v>
      </c>
      <c r="R7">
        <f>Data_FAME!X14</f>
        <v>892410.87280372798</v>
      </c>
      <c r="S7">
        <f>Data_FAME!Z14</f>
        <v>7.4650615746506152E-2</v>
      </c>
      <c r="T7">
        <f>Data_FAME!AA14</f>
        <v>7.4650615746506194E-2</v>
      </c>
      <c r="U7">
        <f>Data_FAME!AD14</f>
        <v>197.31140602088567</v>
      </c>
      <c r="V7">
        <f>Data_FAME!AE14</f>
        <v>197.31140602088601</v>
      </c>
      <c r="W7">
        <f>Data_FAME!AH14</f>
        <v>99.67085757575758</v>
      </c>
      <c r="Y7">
        <f>Data_FAME!AL14</f>
        <v>13.268016121679572</v>
      </c>
      <c r="Z7">
        <f>Data_FAME!AN14</f>
        <v>13.953099999999999</v>
      </c>
      <c r="AA7">
        <f>Data_FAME!AO14</f>
        <v>13.953099999999999</v>
      </c>
      <c r="AB7">
        <f>Data_FAME!AR14</f>
        <v>0.56615028760994612</v>
      </c>
      <c r="AC7">
        <f>Data_FAME!AT14</f>
        <v>0.58850350164239951</v>
      </c>
      <c r="AD7">
        <f>Data_FAME!AV14</f>
        <v>69.420329761126396</v>
      </c>
      <c r="AE7">
        <f>Data_FAME!AW14</f>
        <v>69.420329761126396</v>
      </c>
      <c r="AF7">
        <f>Data_FAME!BB14</f>
        <v>7.4794736842105269</v>
      </c>
      <c r="AG7">
        <f>Data_FAME!BB14</f>
        <v>7.4794736842105269</v>
      </c>
      <c r="AH7">
        <f>Data_FAME!AS14</f>
        <v>0.56615028760994601</v>
      </c>
      <c r="AI7">
        <f>'Data_FAME (2)'!P14</f>
        <v>36.7234809134996</v>
      </c>
      <c r="AJ7">
        <f>Data_FAME!AI14</f>
        <v>99.670857575757594</v>
      </c>
      <c r="AM7">
        <f>'Data_FAME (2)'!BF14</f>
        <v>251</v>
      </c>
      <c r="AN7">
        <f>'Data_FAME (2)'!BG14</f>
        <v>359</v>
      </c>
      <c r="AO7">
        <f>'Data_FAME (2)'!BH14</f>
        <v>96</v>
      </c>
      <c r="AP7">
        <f>'Data_FAME (2)'!BI14</f>
        <v>294</v>
      </c>
    </row>
    <row r="8" spans="2:42" x14ac:dyDescent="0.35">
      <c r="B8" s="29">
        <f>Data_FAME!A15</f>
        <v>33328</v>
      </c>
      <c r="C8">
        <f>Data_FAME!B15</f>
        <v>58.131185452734833</v>
      </c>
      <c r="D8">
        <f>Data_FAME!C15</f>
        <v>56.271617746901363</v>
      </c>
      <c r="E8">
        <f>Data_FAME!D15</f>
        <v>58.016017188587</v>
      </c>
      <c r="F8">
        <f>Data_FAME!F15</f>
        <v>40.047703963848164</v>
      </c>
      <c r="G8">
        <f>Data_FAME!H15</f>
        <v>112.98292320290068</v>
      </c>
      <c r="H8">
        <f>Data_FAME!J15</f>
        <v>57.575943972722108</v>
      </c>
      <c r="I8">
        <f>'Data_FAME (2)'!L15</f>
        <v>48.473465698477717</v>
      </c>
      <c r="J8">
        <f>'Data_FAME (2)'!M15</f>
        <v>48.483131383979732</v>
      </c>
      <c r="K8">
        <f>'Data_FAME (2)'!O15</f>
        <v>36.121607192467437</v>
      </c>
      <c r="M8">
        <f>Data_FAME!Q15</f>
        <v>374060</v>
      </c>
      <c r="N8">
        <f>Data_FAME!R15</f>
        <v>374060</v>
      </c>
      <c r="O8">
        <f>Data_FAME!T15</f>
        <v>-2.9343664499033002</v>
      </c>
      <c r="P8">
        <f>Data_FAME!U15</f>
        <v>-1.2558560340162299</v>
      </c>
      <c r="Q8">
        <f>Data_FAME!W15</f>
        <v>881370.82656137203</v>
      </c>
      <c r="R8">
        <f>Data_FAME!X15</f>
        <v>881370.82656137203</v>
      </c>
      <c r="S8">
        <f>Data_FAME!Z15</f>
        <v>7.996948259120544E-2</v>
      </c>
      <c r="T8">
        <f>Data_FAME!AA15</f>
        <v>7.9969482591205399E-2</v>
      </c>
      <c r="U8">
        <f>Data_FAME!AD15</f>
        <v>199.57143358397801</v>
      </c>
      <c r="V8">
        <f>Data_FAME!AE15</f>
        <v>199.57143358397801</v>
      </c>
      <c r="W8">
        <f>Data_FAME!AH15</f>
        <v>99.118131250000033</v>
      </c>
      <c r="Y8">
        <f>Data_FAME!AL15</f>
        <v>12.723411354180067</v>
      </c>
      <c r="Z8">
        <f>Data_FAME!AN15</f>
        <v>13.3992</v>
      </c>
      <c r="AA8">
        <f>Data_FAME!AO15</f>
        <v>13.3992</v>
      </c>
      <c r="AB8">
        <f>Data_FAME!AR15</f>
        <v>0.56293381600692527</v>
      </c>
      <c r="AC8">
        <f>Data_FAME!AT15</f>
        <v>0.59734507128964698</v>
      </c>
      <c r="AD8">
        <f>Data_FAME!AV15</f>
        <v>70.402483766075505</v>
      </c>
      <c r="AE8">
        <f>Data_FAME!AW15</f>
        <v>70.402483766075505</v>
      </c>
      <c r="AF8">
        <f>Data_FAME!BB15</f>
        <v>7.172456140350878</v>
      </c>
      <c r="AG8">
        <f>Data_FAME!BB15</f>
        <v>7.172456140350878</v>
      </c>
      <c r="AH8">
        <f>Data_FAME!AS15</f>
        <v>0.56293381600692505</v>
      </c>
      <c r="AI8">
        <f>'Data_FAME (2)'!P15</f>
        <v>36.121607192467437</v>
      </c>
      <c r="AJ8">
        <f>Data_FAME!AI15</f>
        <v>99.118131250000005</v>
      </c>
      <c r="AM8">
        <f>'Data_FAME (2)'!BF15</f>
        <v>242</v>
      </c>
      <c r="AN8">
        <f>'Data_FAME (2)'!BG15</f>
        <v>363</v>
      </c>
      <c r="AO8">
        <f>'Data_FAME (2)'!BH15</f>
        <v>93</v>
      </c>
      <c r="AP8">
        <f>'Data_FAME (2)'!BI15</f>
        <v>302</v>
      </c>
    </row>
    <row r="9" spans="2:42" x14ac:dyDescent="0.35">
      <c r="B9" s="29">
        <f>Data_FAME!A16</f>
        <v>33419</v>
      </c>
      <c r="C9">
        <f>Data_FAME!B16</f>
        <v>59.827704954277003</v>
      </c>
      <c r="D9">
        <f>Data_FAME!C16</f>
        <v>57.913600425599732</v>
      </c>
      <c r="E9">
        <f>Data_FAME!D16</f>
        <v>60.594819667292199</v>
      </c>
      <c r="F9">
        <f>Data_FAME!F16</f>
        <v>41.709305981920032</v>
      </c>
      <c r="G9">
        <f>Data_FAME!H16</f>
        <v>115.13720255660066</v>
      </c>
      <c r="H9">
        <f>Data_FAME!J16</f>
        <v>58.34442148265083</v>
      </c>
      <c r="I9">
        <f>'Data_FAME (2)'!L16</f>
        <v>50.505217226354112</v>
      </c>
      <c r="J9">
        <f>'Data_FAME (2)'!M16</f>
        <v>49.975838107653509</v>
      </c>
      <c r="K9">
        <f>'Data_FAME (2)'!O16</f>
        <v>37.362097967286438</v>
      </c>
      <c r="M9">
        <f>Data_FAME!Q16</f>
        <v>373608</v>
      </c>
      <c r="N9">
        <f>Data_FAME!R16</f>
        <v>373608</v>
      </c>
      <c r="O9">
        <f>Data_FAME!T16</f>
        <v>-3.33123280559813</v>
      </c>
      <c r="P9">
        <f>Data_FAME!U16</f>
        <v>-1.27302398435022</v>
      </c>
      <c r="Q9">
        <f>Data_FAME!W16</f>
        <v>869788.47453239001</v>
      </c>
      <c r="R9">
        <f>Data_FAME!X16</f>
        <v>869788.47453239001</v>
      </c>
      <c r="S9">
        <f>Data_FAME!Z16</f>
        <v>8.6627037925400635E-2</v>
      </c>
      <c r="T9">
        <f>Data_FAME!AA16</f>
        <v>8.6627037925400593E-2</v>
      </c>
      <c r="U9">
        <f>Data_FAME!AD16</f>
        <v>204.08803666260067</v>
      </c>
      <c r="V9">
        <f>Data_FAME!AE16</f>
        <v>204.08803666260101</v>
      </c>
      <c r="W9">
        <f>Data_FAME!AH16</f>
        <v>96.421141538461526</v>
      </c>
      <c r="Y9">
        <f>Data_FAME!AL16</f>
        <v>11.097573864825145</v>
      </c>
      <c r="Z9">
        <f>Data_FAME!AN16</f>
        <v>11.7379</v>
      </c>
      <c r="AA9">
        <f>Data_FAME!AO16</f>
        <v>11.7379</v>
      </c>
      <c r="AB9">
        <f>Data_FAME!AR16</f>
        <v>0.57235316241459289</v>
      </c>
      <c r="AC9">
        <f>Data_FAME!AT16</f>
        <v>0.60942136153954596</v>
      </c>
      <c r="AD9">
        <f>Data_FAME!AV16</f>
        <v>71.079088515400599</v>
      </c>
      <c r="AE9">
        <f>Data_FAME!AW16</f>
        <v>71.079088515400599</v>
      </c>
      <c r="AF9">
        <f>Data_FAME!BB16</f>
        <v>5.5856456456456485</v>
      </c>
      <c r="AG9">
        <f>Data_FAME!BB16</f>
        <v>5.5856456456456485</v>
      </c>
      <c r="AH9">
        <f>Data_FAME!AS16</f>
        <v>0.572353162414593</v>
      </c>
      <c r="AI9">
        <f>'Data_FAME (2)'!P16</f>
        <v>37.362097967286438</v>
      </c>
      <c r="AJ9">
        <f>Data_FAME!AI16</f>
        <v>96.421141538461498</v>
      </c>
      <c r="AM9">
        <f>'Data_FAME (2)'!BF16</f>
        <v>242</v>
      </c>
      <c r="AN9">
        <f>'Data_FAME (2)'!BG16</f>
        <v>363</v>
      </c>
      <c r="AO9">
        <f>'Data_FAME (2)'!BH16</f>
        <v>93</v>
      </c>
      <c r="AP9">
        <f>'Data_FAME (2)'!BI16</f>
        <v>302</v>
      </c>
    </row>
    <row r="10" spans="2:42" x14ac:dyDescent="0.35">
      <c r="B10" s="29">
        <f>Data_FAME!A17</f>
        <v>33511</v>
      </c>
      <c r="C10">
        <f>Data_FAME!B17</f>
        <v>60.749440789809292</v>
      </c>
      <c r="D10">
        <f>Data_FAME!C17</f>
        <v>58.805692102677</v>
      </c>
      <c r="E10">
        <f>Data_FAME!D17</f>
        <v>61.129416749893501</v>
      </c>
      <c r="F10">
        <f>Data_FAME!F17</f>
        <v>42.4781141266049</v>
      </c>
      <c r="G10">
        <f>Data_FAME!H17</f>
        <v>116.636780741392</v>
      </c>
      <c r="H10">
        <f>Data_FAME!J17</f>
        <v>58.88671171153036</v>
      </c>
      <c r="I10">
        <f>'Data_FAME (2)'!L17</f>
        <v>50.449028644295417</v>
      </c>
      <c r="J10">
        <f>'Data_FAME (2)'!M17</f>
        <v>50.515685671761865</v>
      </c>
      <c r="K10">
        <f>'Data_FAME (2)'!O17</f>
        <v>38.223615390125794</v>
      </c>
      <c r="M10">
        <f>Data_FAME!Q17</f>
        <v>372878</v>
      </c>
      <c r="N10">
        <f>Data_FAME!R17</f>
        <v>372878</v>
      </c>
      <c r="O10">
        <f>Data_FAME!T17</f>
        <v>-3.47575243392513</v>
      </c>
      <c r="P10">
        <f>Data_FAME!U17</f>
        <v>-1.25208629859234</v>
      </c>
      <c r="Q10">
        <f>Data_FAME!W17</f>
        <v>859520.45991488104</v>
      </c>
      <c r="R10">
        <f>Data_FAME!X17</f>
        <v>859520.45991488104</v>
      </c>
      <c r="S10">
        <f>Data_FAME!Z17</f>
        <v>9.1591329540298097E-2</v>
      </c>
      <c r="T10">
        <f>Data_FAME!AA17</f>
        <v>9.1591329540298097E-2</v>
      </c>
      <c r="U10">
        <f>Data_FAME!AD17</f>
        <v>208.22440089272936</v>
      </c>
      <c r="V10">
        <f>Data_FAME!AE17</f>
        <v>208.22440089272899</v>
      </c>
      <c r="W10">
        <f>Data_FAME!AH17</f>
        <v>95.722653030303022</v>
      </c>
      <c r="Y10">
        <f>Data_FAME!AL17</f>
        <v>10.28206162039378</v>
      </c>
      <c r="Z10">
        <f>Data_FAME!AN17</f>
        <v>10.7981</v>
      </c>
      <c r="AA10">
        <f>Data_FAME!AO17</f>
        <v>10.7981</v>
      </c>
      <c r="AB10">
        <f>Data_FAME!AR17</f>
        <v>0.5835604915964423</v>
      </c>
      <c r="AC10">
        <f>Data_FAME!AT17</f>
        <v>0.6193411713876773</v>
      </c>
      <c r="AD10">
        <f>Data_FAME!AV17</f>
        <v>71.9463898783563</v>
      </c>
      <c r="AE10">
        <f>Data_FAME!AW17</f>
        <v>71.9463898783563</v>
      </c>
      <c r="AF10">
        <f>Data_FAME!BB17</f>
        <v>4.6085185185185171</v>
      </c>
      <c r="AG10">
        <f>Data_FAME!BB17</f>
        <v>4.6085185185185171</v>
      </c>
      <c r="AH10">
        <f>Data_FAME!AS17</f>
        <v>0.58356049159644197</v>
      </c>
      <c r="AI10">
        <f>'Data_FAME (2)'!P17</f>
        <v>38.223615390125794</v>
      </c>
      <c r="AJ10">
        <f>Data_FAME!AI17</f>
        <v>95.722653030302993</v>
      </c>
      <c r="AM10">
        <f>'Data_FAME (2)'!BF17</f>
        <v>242</v>
      </c>
      <c r="AN10">
        <f>'Data_FAME (2)'!BG17</f>
        <v>363</v>
      </c>
      <c r="AO10">
        <f>'Data_FAME (2)'!BH17</f>
        <v>93</v>
      </c>
      <c r="AP10">
        <f>'Data_FAME (2)'!BI17</f>
        <v>302</v>
      </c>
    </row>
    <row r="11" spans="2:42" x14ac:dyDescent="0.35">
      <c r="B11" s="29">
        <f>Data_FAME!A18</f>
        <v>33603</v>
      </c>
      <c r="C11">
        <f>Data_FAME!B18</f>
        <v>61.537100221838671</v>
      </c>
      <c r="D11">
        <f>Data_FAME!C18</f>
        <v>59.56866274387027</v>
      </c>
      <c r="E11">
        <f>Data_FAME!D18</f>
        <v>61.822884689644098</v>
      </c>
      <c r="F11">
        <f>Data_FAME!F18</f>
        <v>43.254295895819865</v>
      </c>
      <c r="G11">
        <f>Data_FAME!H18</f>
        <v>117.83569409846933</v>
      </c>
      <c r="H11">
        <f>Data_FAME!J18</f>
        <v>59.515813210515205</v>
      </c>
      <c r="I11">
        <f>'Data_FAME (2)'!L18</f>
        <v>50.749747049208274</v>
      </c>
      <c r="J11">
        <f>'Data_FAME (2)'!M18</f>
        <v>51.223587624452058</v>
      </c>
      <c r="K11">
        <f>'Data_FAME (2)'!O18</f>
        <v>38.311036996073334</v>
      </c>
      <c r="M11">
        <f>Data_FAME!Q18</f>
        <v>373357</v>
      </c>
      <c r="N11">
        <f>Data_FAME!R18</f>
        <v>373357</v>
      </c>
      <c r="O11">
        <f>Data_FAME!T18</f>
        <v>-3.11828746683311</v>
      </c>
      <c r="P11">
        <f>Data_FAME!U18</f>
        <v>-1.04179082374105</v>
      </c>
      <c r="Q11">
        <f>Data_FAME!W18</f>
        <v>851930</v>
      </c>
      <c r="R11">
        <f>Data_FAME!X18</f>
        <v>851930</v>
      </c>
      <c r="S11">
        <f>Data_FAME!Z18</f>
        <v>9.4575165690640672E-2</v>
      </c>
      <c r="T11">
        <f>Data_FAME!AA18</f>
        <v>9.45751656906407E-2</v>
      </c>
      <c r="U11">
        <f>Data_FAME!AD18</f>
        <v>211.35106106915802</v>
      </c>
      <c r="V11">
        <f>Data_FAME!AE18</f>
        <v>211.35106106915799</v>
      </c>
      <c r="W11">
        <f>Data_FAME!AH18</f>
        <v>96.172296969696959</v>
      </c>
      <c r="Y11">
        <f>Data_FAME!AL18</f>
        <v>10.071213271927746</v>
      </c>
      <c r="Z11">
        <f>Data_FAME!AN18</f>
        <v>10.375</v>
      </c>
      <c r="AA11">
        <f>Data_FAME!AO18</f>
        <v>10.375</v>
      </c>
      <c r="AB11">
        <f>Data_FAME!AR18</f>
        <v>0.57552587133425459</v>
      </c>
      <c r="AC11">
        <f>Data_FAME!AT18</f>
        <v>0.61287173018237429</v>
      </c>
      <c r="AD11">
        <f>Data_FAME!AV18</f>
        <v>72.918163833604595</v>
      </c>
      <c r="AE11">
        <f>Data_FAME!AW18</f>
        <v>72.918163833604595</v>
      </c>
      <c r="AF11">
        <f>Data_FAME!BB18</f>
        <v>4.4125672877846771</v>
      </c>
      <c r="AG11">
        <f>Data_FAME!BB18</f>
        <v>4.4125672877846771</v>
      </c>
      <c r="AH11">
        <f>Data_FAME!AS18</f>
        <v>0.57552587133425503</v>
      </c>
      <c r="AI11">
        <f>'Data_FAME (2)'!P18</f>
        <v>38.311036996073334</v>
      </c>
      <c r="AJ11">
        <f>Data_FAME!AI18</f>
        <v>96.172296969697001</v>
      </c>
      <c r="AM11">
        <f>'Data_FAME (2)'!BF18</f>
        <v>242</v>
      </c>
      <c r="AN11">
        <f>'Data_FAME (2)'!BG18</f>
        <v>363</v>
      </c>
      <c r="AO11">
        <f>'Data_FAME (2)'!BH18</f>
        <v>93</v>
      </c>
      <c r="AP11">
        <f>'Data_FAME (2)'!BI18</f>
        <v>302</v>
      </c>
    </row>
    <row r="12" spans="2:42" x14ac:dyDescent="0.35">
      <c r="B12" s="29">
        <f>Data_FAME!A19</f>
        <v>33694</v>
      </c>
      <c r="C12">
        <f>Data_FAME!B19</f>
        <v>62.131083405294937</v>
      </c>
      <c r="D12">
        <f>Data_FAME!C19</f>
        <v>60.143593028297367</v>
      </c>
      <c r="E12">
        <f>Data_FAME!D19</f>
        <v>62.056833757766803</v>
      </c>
      <c r="F12">
        <f>Data_FAME!F19</f>
        <v>43.882110843311438</v>
      </c>
      <c r="G12">
        <f>Data_FAME!H19</f>
        <v>118.757900186519</v>
      </c>
      <c r="H12">
        <f>Data_FAME!J19</f>
        <v>59.959978113155671</v>
      </c>
      <c r="I12">
        <f>'Data_FAME (2)'!L19</f>
        <v>51.685556939946309</v>
      </c>
      <c r="J12">
        <f>'Data_FAME (2)'!M19</f>
        <v>51.670967304986732</v>
      </c>
      <c r="K12">
        <f>'Data_FAME (2)'!O19</f>
        <v>38.258535476206298</v>
      </c>
      <c r="M12">
        <f>Data_FAME!Q19</f>
        <v>373317</v>
      </c>
      <c r="N12">
        <f>Data_FAME!R19</f>
        <v>373317</v>
      </c>
      <c r="O12">
        <f>Data_FAME!T19</f>
        <v>-3.3500750834114399</v>
      </c>
      <c r="P12">
        <f>Data_FAME!U19</f>
        <v>-1.1690212902225201</v>
      </c>
      <c r="Q12">
        <f>Data_FAME!W19</f>
        <v>847165.672400048</v>
      </c>
      <c r="R12">
        <f>Data_FAME!X19</f>
        <v>847165.672400048</v>
      </c>
      <c r="S12">
        <f>Data_FAME!Z19</f>
        <v>9.7007586400674348E-2</v>
      </c>
      <c r="T12">
        <f>Data_FAME!AA19</f>
        <v>9.7007586400674306E-2</v>
      </c>
      <c r="U12">
        <f>Data_FAME!AD19</f>
        <v>215.27102599427334</v>
      </c>
      <c r="V12">
        <f>Data_FAME!AE19</f>
        <v>215.271025994273</v>
      </c>
      <c r="W12">
        <f>Data_FAME!AH19</f>
        <v>95.797952307692313</v>
      </c>
      <c r="Y12">
        <f>Data_FAME!AL19</f>
        <v>10.079291582068219</v>
      </c>
      <c r="Z12">
        <f>Data_FAME!AN19</f>
        <v>10.375</v>
      </c>
      <c r="AA12">
        <f>Data_FAME!AO19</f>
        <v>10.375</v>
      </c>
      <c r="AB12">
        <f>Data_FAME!AR19</f>
        <v>0.56924051970001055</v>
      </c>
      <c r="AC12">
        <f>Data_FAME!AT19</f>
        <v>0.61394997038325816</v>
      </c>
      <c r="AD12">
        <f>Data_FAME!AV19</f>
        <v>73.684025681945599</v>
      </c>
      <c r="AE12">
        <f>Data_FAME!AW19</f>
        <v>73.684025681945599</v>
      </c>
      <c r="AF12">
        <f>Data_FAME!BB19</f>
        <v>4.3453333333333362</v>
      </c>
      <c r="AG12">
        <f>Data_FAME!BB19</f>
        <v>4.3453333333333362</v>
      </c>
      <c r="AH12">
        <f>Data_FAME!AS19</f>
        <v>0.56924051970001099</v>
      </c>
      <c r="AI12">
        <f>'Data_FAME (2)'!P19</f>
        <v>38.258535476206298</v>
      </c>
      <c r="AJ12">
        <f>Data_FAME!AI19</f>
        <v>95.797952307692299</v>
      </c>
      <c r="AM12">
        <f>'Data_FAME (2)'!BF19</f>
        <v>244</v>
      </c>
      <c r="AN12">
        <f>'Data_FAME (2)'!BG19</f>
        <v>360</v>
      </c>
      <c r="AO12">
        <f>'Data_FAME (2)'!BH19</f>
        <v>91</v>
      </c>
      <c r="AP12">
        <f>'Data_FAME (2)'!BI19</f>
        <v>305</v>
      </c>
    </row>
    <row r="13" spans="2:42" x14ac:dyDescent="0.35">
      <c r="B13" s="29">
        <f>Data_FAME!A20</f>
        <v>33785</v>
      </c>
      <c r="C13">
        <f>Data_FAME!B20</f>
        <v>62.4167594688139</v>
      </c>
      <c r="D13">
        <f>Data_FAME!C20</f>
        <v>60.420046812210501</v>
      </c>
      <c r="E13">
        <f>Data_FAME!D20</f>
        <v>63.194402722248903</v>
      </c>
      <c r="F13">
        <f>Data_FAME!F20</f>
        <v>44.452914048608669</v>
      </c>
      <c r="G13">
        <f>Data_FAME!H20</f>
        <v>118.72539056332867</v>
      </c>
      <c r="H13">
        <f>Data_FAME!J20</f>
        <v>59.723829092337773</v>
      </c>
      <c r="I13">
        <f>'Data_FAME (2)'!L20</f>
        <v>52.427892317282243</v>
      </c>
      <c r="J13">
        <f>'Data_FAME (2)'!M20</f>
        <v>51.90605960661896</v>
      </c>
      <c r="K13">
        <f>'Data_FAME (2)'!O20</f>
        <v>38.383854997426397</v>
      </c>
      <c r="M13">
        <f>Data_FAME!Q20</f>
        <v>372751</v>
      </c>
      <c r="N13">
        <f>Data_FAME!R20</f>
        <v>372751</v>
      </c>
      <c r="O13">
        <f>Data_FAME!T20</f>
        <v>-3.1236344924994501</v>
      </c>
      <c r="P13">
        <f>Data_FAME!U20</f>
        <v>-1.82036137777175</v>
      </c>
      <c r="Q13">
        <f>Data_FAME!W20</f>
        <v>847646.6033612641</v>
      </c>
      <c r="R13">
        <f>Data_FAME!X20</f>
        <v>847646.60336126399</v>
      </c>
      <c r="S13">
        <f>Data_FAME!Z20</f>
        <v>9.7853939595134387E-2</v>
      </c>
      <c r="T13">
        <f>Data_FAME!AA20</f>
        <v>9.7853939595134401E-2</v>
      </c>
      <c r="U13">
        <f>Data_FAME!AD20</f>
        <v>216.526339515307</v>
      </c>
      <c r="V13">
        <f>Data_FAME!AE20</f>
        <v>216.526339515307</v>
      </c>
      <c r="W13">
        <f>Data_FAME!AH20</f>
        <v>97.573481538461522</v>
      </c>
      <c r="Y13">
        <f>Data_FAME!AL20</f>
        <v>9.7404194085445663</v>
      </c>
      <c r="Z13">
        <f>Data_FAME!AN20</f>
        <v>10.0471</v>
      </c>
      <c r="AA13">
        <f>Data_FAME!AO20</f>
        <v>10.0471</v>
      </c>
      <c r="AB13">
        <f>Data_FAME!AR20</f>
        <v>0.56506053653116295</v>
      </c>
      <c r="AC13">
        <f>Data_FAME!AT20</f>
        <v>0.60791182525830856</v>
      </c>
      <c r="AD13">
        <f>Data_FAME!AV20</f>
        <v>74.734655129201599</v>
      </c>
      <c r="AE13">
        <f>Data_FAME!AW20</f>
        <v>74.734655129201599</v>
      </c>
      <c r="AF13">
        <f>Data_FAME!BB20</f>
        <v>4.0467864271457064</v>
      </c>
      <c r="AG13">
        <f>Data_FAME!BB20</f>
        <v>4.0467864271457064</v>
      </c>
      <c r="AH13">
        <f>Data_FAME!AS20</f>
        <v>0.56506053653116295</v>
      </c>
      <c r="AI13">
        <f>'Data_FAME (2)'!P20</f>
        <v>38.383854997426397</v>
      </c>
      <c r="AJ13">
        <f>Data_FAME!AI20</f>
        <v>97.573481538461493</v>
      </c>
      <c r="AM13">
        <f>'Data_FAME (2)'!BF20</f>
        <v>244</v>
      </c>
      <c r="AN13">
        <f>'Data_FAME (2)'!BG20</f>
        <v>360</v>
      </c>
      <c r="AO13">
        <f>'Data_FAME (2)'!BH20</f>
        <v>91</v>
      </c>
      <c r="AP13">
        <f>'Data_FAME (2)'!BI20</f>
        <v>305</v>
      </c>
    </row>
    <row r="14" spans="2:42" x14ac:dyDescent="0.35">
      <c r="B14" s="29">
        <f>Data_FAME!A21</f>
        <v>33877</v>
      </c>
      <c r="C14">
        <f>Data_FAME!B21</f>
        <v>62.691058712735099</v>
      </c>
      <c r="D14">
        <f>Data_FAME!C21</f>
        <v>60.685211317566292</v>
      </c>
      <c r="E14">
        <f>Data_FAME!D21</f>
        <v>63.067373070646497</v>
      </c>
      <c r="F14">
        <f>Data_FAME!F21</f>
        <v>44.967908340780205</v>
      </c>
      <c r="G14">
        <f>Data_FAME!H21</f>
        <v>118.80744931931766</v>
      </c>
      <c r="H14">
        <f>Data_FAME!J21</f>
        <v>59.567454280380275</v>
      </c>
      <c r="I14">
        <f>'Data_FAME (2)'!L21</f>
        <v>51.973210861627933</v>
      </c>
      <c r="J14">
        <f>'Data_FAME (2)'!M21</f>
        <v>52.023965354781559</v>
      </c>
      <c r="K14">
        <f>'Data_FAME (2)'!O21</f>
        <v>38.275281667821559</v>
      </c>
      <c r="M14">
        <f>Data_FAME!Q21</f>
        <v>374537</v>
      </c>
      <c r="N14">
        <f>Data_FAME!R21</f>
        <v>374537</v>
      </c>
      <c r="O14">
        <f>Data_FAME!T21</f>
        <v>-3.3243309108990502</v>
      </c>
      <c r="P14">
        <f>Data_FAME!U21</f>
        <v>-0.85749752343428898</v>
      </c>
      <c r="Q14">
        <f>Data_FAME!W21</f>
        <v>840427.10225013108</v>
      </c>
      <c r="R14">
        <f>Data_FAME!X21</f>
        <v>840427.10225013096</v>
      </c>
      <c r="S14">
        <f>Data_FAME!Z21</f>
        <v>9.9370553576170126E-2</v>
      </c>
      <c r="T14">
        <f>Data_FAME!AA21</f>
        <v>9.9370553576170098E-2</v>
      </c>
      <c r="U14">
        <f>Data_FAME!AD21</f>
        <v>219.44680835597001</v>
      </c>
      <c r="V14">
        <f>Data_FAME!AE21</f>
        <v>219.44680835597001</v>
      </c>
      <c r="W14">
        <f>Data_FAME!AH21</f>
        <v>96.710815151515149</v>
      </c>
      <c r="Y14">
        <f>Data_FAME!AL21</f>
        <v>9.6958130388677173</v>
      </c>
      <c r="Z14">
        <f>Data_FAME!AN21</f>
        <v>9.7673000000000005</v>
      </c>
      <c r="AA14">
        <f>Data_FAME!AO21</f>
        <v>9.7673000000000005</v>
      </c>
      <c r="AB14">
        <f>Data_FAME!AR21</f>
        <v>0.56539813585775345</v>
      </c>
      <c r="AC14">
        <f>Data_FAME!AT21</f>
        <v>0.60273627229406623</v>
      </c>
      <c r="AD14">
        <f>Data_FAME!AV21</f>
        <v>75.563564955926395</v>
      </c>
      <c r="AE14">
        <f>Data_FAME!AW21</f>
        <v>75.563564955926395</v>
      </c>
      <c r="AF14">
        <f>Data_FAME!BB21</f>
        <v>3.841433691756277</v>
      </c>
      <c r="AG14">
        <f>Data_FAME!BB21</f>
        <v>3.841433691756277</v>
      </c>
      <c r="AH14">
        <f>Data_FAME!AS21</f>
        <v>0.565398135857753</v>
      </c>
      <c r="AI14">
        <f>'Data_FAME (2)'!P21</f>
        <v>38.275281667821559</v>
      </c>
      <c r="AJ14">
        <f>Data_FAME!AI21</f>
        <v>96.710815151515106</v>
      </c>
      <c r="AM14">
        <f>'Data_FAME (2)'!BF21</f>
        <v>244</v>
      </c>
      <c r="AN14">
        <f>'Data_FAME (2)'!BG21</f>
        <v>360</v>
      </c>
      <c r="AO14">
        <f>'Data_FAME (2)'!BH21</f>
        <v>91</v>
      </c>
      <c r="AP14">
        <f>'Data_FAME (2)'!BI21</f>
        <v>305</v>
      </c>
    </row>
    <row r="15" spans="2:42" x14ac:dyDescent="0.35">
      <c r="B15" s="29">
        <f>Data_FAME!A22</f>
        <v>33969</v>
      </c>
      <c r="C15">
        <f>Data_FAME!B22</f>
        <v>63.195465801053132</v>
      </c>
      <c r="D15">
        <f>Data_FAME!C22</f>
        <v>61.173855932004834</v>
      </c>
      <c r="E15">
        <f>Data_FAME!D22</f>
        <v>63.467566748781898</v>
      </c>
      <c r="F15">
        <f>Data_FAME!F22</f>
        <v>45.533478783815497</v>
      </c>
      <c r="G15">
        <f>Data_FAME!H22</f>
        <v>118.62097406673733</v>
      </c>
      <c r="H15">
        <f>Data_FAME!J22</f>
        <v>60.084591825017334</v>
      </c>
      <c r="I15">
        <f>'Data_FAME (2)'!L22</f>
        <v>52.154689155401819</v>
      </c>
      <c r="J15">
        <f>'Data_FAME (2)'!M22</f>
        <v>52.659248452748166</v>
      </c>
      <c r="K15">
        <f>'Data_FAME (2)'!O22</f>
        <v>38.984401383308665</v>
      </c>
      <c r="M15">
        <f>Data_FAME!Q22</f>
        <v>377418</v>
      </c>
      <c r="N15">
        <f>Data_FAME!R22</f>
        <v>377418</v>
      </c>
      <c r="O15">
        <f>Data_FAME!T22</f>
        <v>-3.22792512017485</v>
      </c>
      <c r="P15">
        <f>Data_FAME!U22</f>
        <v>-0.276643282957102</v>
      </c>
      <c r="Q15">
        <f>Data_FAME!W22</f>
        <v>832788.38929611305</v>
      </c>
      <c r="R15">
        <f>Data_FAME!X22</f>
        <v>832788.38929611305</v>
      </c>
      <c r="S15">
        <f>Data_FAME!Z22</f>
        <v>0.10371119014131988</v>
      </c>
      <c r="T15">
        <f>Data_FAME!AA22</f>
        <v>0.10371119014132001</v>
      </c>
      <c r="U15">
        <f>Data_FAME!AD22</f>
        <v>221.35145700249566</v>
      </c>
      <c r="V15">
        <f>Data_FAME!AE22</f>
        <v>221.35145700249601</v>
      </c>
      <c r="W15">
        <f>Data_FAME!AH22</f>
        <v>84.845339393939398</v>
      </c>
      <c r="Y15">
        <f>Data_FAME!AL22</f>
        <v>7.1698731862977807</v>
      </c>
      <c r="Z15">
        <f>Data_FAME!AN22</f>
        <v>7.5312999999999999</v>
      </c>
      <c r="AA15">
        <f>Data_FAME!AO22</f>
        <v>7.5312999999999999</v>
      </c>
      <c r="AB15">
        <f>Data_FAME!AR22</f>
        <v>0.5992042325601511</v>
      </c>
      <c r="AC15">
        <f>Data_FAME!AT22</f>
        <v>0.64263115972676832</v>
      </c>
      <c r="AD15">
        <f>Data_FAME!AV22</f>
        <v>76.644092739992601</v>
      </c>
      <c r="AE15">
        <f>Data_FAME!AW22</f>
        <v>76.644092739992601</v>
      </c>
      <c r="AF15">
        <f>Data_FAME!BB22</f>
        <v>3.5328714859437773</v>
      </c>
      <c r="AG15">
        <f>Data_FAME!BB22</f>
        <v>3.5328714859437773</v>
      </c>
      <c r="AH15">
        <f>Data_FAME!AS22</f>
        <v>0.59920423256015098</v>
      </c>
      <c r="AI15">
        <f>'Data_FAME (2)'!P22</f>
        <v>38.984401383308665</v>
      </c>
      <c r="AJ15">
        <f>Data_FAME!AI22</f>
        <v>84.845339393939398</v>
      </c>
      <c r="AM15">
        <f>'Data_FAME (2)'!BF22</f>
        <v>244</v>
      </c>
      <c r="AN15">
        <f>'Data_FAME (2)'!BG22</f>
        <v>360</v>
      </c>
      <c r="AO15">
        <f>'Data_FAME (2)'!BH22</f>
        <v>91</v>
      </c>
      <c r="AP15">
        <f>'Data_FAME (2)'!BI22</f>
        <v>305</v>
      </c>
    </row>
    <row r="16" spans="2:42" x14ac:dyDescent="0.35">
      <c r="B16" s="29">
        <f>Data_FAME!A23</f>
        <v>34059</v>
      </c>
      <c r="C16">
        <f>Data_FAME!B23</f>
        <v>63.53193020186643</v>
      </c>
      <c r="D16">
        <f>Data_FAME!C23</f>
        <v>61.499755172608069</v>
      </c>
      <c r="E16">
        <f>Data_FAME!D23</f>
        <v>63.530913989290802</v>
      </c>
      <c r="F16">
        <f>Data_FAME!F23</f>
        <v>46.101572867905595</v>
      </c>
      <c r="G16">
        <f>Data_FAME!H23</f>
        <v>118.15538890068565</v>
      </c>
      <c r="H16">
        <f>Data_FAME!J23</f>
        <v>60.484174909547029</v>
      </c>
      <c r="I16">
        <f>'Data_FAME (2)'!L23</f>
        <v>53.053855847429134</v>
      </c>
      <c r="J16">
        <f>'Data_FAME (2)'!M23</f>
        <v>53.005409324479238</v>
      </c>
      <c r="K16">
        <f>'Data_FAME (2)'!O23</f>
        <v>39.38310843762067</v>
      </c>
      <c r="M16">
        <f>Data_FAME!Q23</f>
        <v>379370</v>
      </c>
      <c r="N16">
        <f>Data_FAME!R23</f>
        <v>379370</v>
      </c>
      <c r="O16">
        <f>Data_FAME!T23</f>
        <v>-3.07809986196462</v>
      </c>
      <c r="P16">
        <f>Data_FAME!U23</f>
        <v>-0.54416477323701196</v>
      </c>
      <c r="Q16">
        <f>Data_FAME!W23</f>
        <v>832300.52652868198</v>
      </c>
      <c r="R16">
        <f>Data_FAME!X23</f>
        <v>832300.52652868198</v>
      </c>
      <c r="S16">
        <f>Data_FAME!Z23</f>
        <v>0.10618491017822621</v>
      </c>
      <c r="T16">
        <f>Data_FAME!AA23</f>
        <v>0.106184910178226</v>
      </c>
      <c r="U16">
        <f>Data_FAME!AD23</f>
        <v>221.58356772406134</v>
      </c>
      <c r="V16">
        <f>Data_FAME!AE23</f>
        <v>221.583567724061</v>
      </c>
      <c r="W16">
        <f>Data_FAME!AH23</f>
        <v>83.282759374999998</v>
      </c>
      <c r="Y16">
        <f>Data_FAME!AL23</f>
        <v>5.949426858425535</v>
      </c>
      <c r="Z16">
        <f>Data_FAME!AN23</f>
        <v>6.1289999999999996</v>
      </c>
      <c r="AA16">
        <f>Data_FAME!AO23</f>
        <v>6.1289999999999996</v>
      </c>
      <c r="AB16">
        <f>Data_FAME!AR23</f>
        <v>0.62407767545615744</v>
      </c>
      <c r="AC16">
        <f>Data_FAME!AT23</f>
        <v>0.67454706967292977</v>
      </c>
      <c r="AD16">
        <f>Data_FAME!AV23</f>
        <v>77.756407822478593</v>
      </c>
      <c r="AE16">
        <f>Data_FAME!AW23</f>
        <v>77.756407822478593</v>
      </c>
      <c r="AF16">
        <f>Data_FAME!BB23</f>
        <v>3.071182795698927</v>
      </c>
      <c r="AG16">
        <f>Data_FAME!BB23</f>
        <v>3.071182795698927</v>
      </c>
      <c r="AH16">
        <f>Data_FAME!AS23</f>
        <v>0.624077675456157</v>
      </c>
      <c r="AI16">
        <f>'Data_FAME (2)'!P23</f>
        <v>39.38310843762067</v>
      </c>
      <c r="AJ16">
        <f>Data_FAME!AI23</f>
        <v>83.282759374999998</v>
      </c>
      <c r="AM16">
        <f>'Data_FAME (2)'!BF23</f>
        <v>228</v>
      </c>
      <c r="AN16">
        <f>'Data_FAME (2)'!BG23</f>
        <v>343</v>
      </c>
      <c r="AO16">
        <f>'Data_FAME (2)'!BH23</f>
        <v>91</v>
      </c>
      <c r="AP16">
        <f>'Data_FAME (2)'!BI23</f>
        <v>338</v>
      </c>
    </row>
    <row r="17" spans="2:42" x14ac:dyDescent="0.35">
      <c r="B17" s="29">
        <f>Data_FAME!A24</f>
        <v>34150</v>
      </c>
      <c r="C17">
        <f>Data_FAME!B24</f>
        <v>63.996848002475566</v>
      </c>
      <c r="D17">
        <f>Data_FAME!C24</f>
        <v>61.949764317056065</v>
      </c>
      <c r="E17">
        <f>Data_FAME!D24</f>
        <v>64.7566328175498</v>
      </c>
      <c r="F17">
        <f>Data_FAME!F24</f>
        <v>46.686643041853067</v>
      </c>
      <c r="G17">
        <f>Data_FAME!H24</f>
        <v>118.57890610132166</v>
      </c>
      <c r="H17">
        <f>Data_FAME!J24</f>
        <v>60.784936770682293</v>
      </c>
      <c r="I17">
        <f>'Data_FAME (2)'!L24</f>
        <v>53.927931330654673</v>
      </c>
      <c r="J17">
        <f>'Data_FAME (2)'!M24</f>
        <v>53.428432042166968</v>
      </c>
      <c r="K17">
        <f>'Data_FAME (2)'!O24</f>
        <v>39.523785467379668</v>
      </c>
      <c r="M17">
        <f>Data_FAME!Q24</f>
        <v>381045</v>
      </c>
      <c r="N17">
        <f>Data_FAME!R24</f>
        <v>381045</v>
      </c>
      <c r="O17">
        <f>Data_FAME!T24</f>
        <v>-2.4044848941749599</v>
      </c>
      <c r="P17">
        <f>Data_FAME!U24</f>
        <v>-0.59339326014458804</v>
      </c>
      <c r="Q17">
        <f>Data_FAME!W24</f>
        <v>832584.025663023</v>
      </c>
      <c r="R17">
        <f>Data_FAME!X24</f>
        <v>832584.025663023</v>
      </c>
      <c r="S17">
        <f>Data_FAME!Z24</f>
        <v>0.10384780448570599</v>
      </c>
      <c r="T17">
        <f>Data_FAME!AA24</f>
        <v>0.10384780448570601</v>
      </c>
      <c r="U17">
        <f>Data_FAME!AD24</f>
        <v>223.67856582770636</v>
      </c>
      <c r="V17">
        <f>Data_FAME!AE24</f>
        <v>223.678565827706</v>
      </c>
      <c r="W17">
        <f>Data_FAME!AH24</f>
        <v>85.352039999999974</v>
      </c>
      <c r="Y17">
        <f>Data_FAME!AL24</f>
        <v>5.5694080717546814</v>
      </c>
      <c r="Z17">
        <f>Data_FAME!AN24</f>
        <v>5.875</v>
      </c>
      <c r="AA17">
        <f>Data_FAME!AO24</f>
        <v>5.875</v>
      </c>
      <c r="AB17">
        <f>Data_FAME!AR24</f>
        <v>0.62651505325205015</v>
      </c>
      <c r="AC17">
        <f>Data_FAME!AT24</f>
        <v>0.68036956675770266</v>
      </c>
      <c r="AD17">
        <f>Data_FAME!AV24</f>
        <v>78.895589636320096</v>
      </c>
      <c r="AE17">
        <f>Data_FAME!AW24</f>
        <v>78.895589636320096</v>
      </c>
      <c r="AF17">
        <f>Data_FAME!BB24</f>
        <v>2.9543939393939369</v>
      </c>
      <c r="AG17">
        <f>Data_FAME!BB24</f>
        <v>2.9543939393939369</v>
      </c>
      <c r="AH17">
        <f>Data_FAME!AS24</f>
        <v>0.62651505325205004</v>
      </c>
      <c r="AI17">
        <f>'Data_FAME (2)'!P24</f>
        <v>39.523785467379668</v>
      </c>
      <c r="AJ17">
        <f>Data_FAME!AI24</f>
        <v>85.352040000000002</v>
      </c>
      <c r="AM17">
        <f>'Data_FAME (2)'!BF24</f>
        <v>228</v>
      </c>
      <c r="AN17">
        <f>'Data_FAME (2)'!BG24</f>
        <v>343</v>
      </c>
      <c r="AO17">
        <f>'Data_FAME (2)'!BH24</f>
        <v>91</v>
      </c>
      <c r="AP17">
        <f>'Data_FAME (2)'!BI24</f>
        <v>338</v>
      </c>
    </row>
    <row r="18" spans="2:42" x14ac:dyDescent="0.35">
      <c r="B18" s="29">
        <f>Data_FAME!A25</f>
        <v>34242</v>
      </c>
      <c r="C18">
        <f>Data_FAME!B25</f>
        <v>64.4972866224836</v>
      </c>
      <c r="D18">
        <f>Data_FAME!C25</f>
        <v>62.433588771950269</v>
      </c>
      <c r="E18">
        <f>Data_FAME!D25</f>
        <v>64.869250134010002</v>
      </c>
      <c r="F18">
        <f>Data_FAME!F25</f>
        <v>47.176895989155007</v>
      </c>
      <c r="G18">
        <f>Data_FAME!H25</f>
        <v>119.20962696258333</v>
      </c>
      <c r="H18">
        <f>Data_FAME!J25</f>
        <v>61.295574045478702</v>
      </c>
      <c r="I18">
        <f>'Data_FAME (2)'!L25</f>
        <v>53.965643278032928</v>
      </c>
      <c r="J18">
        <f>'Data_FAME (2)'!M25</f>
        <v>53.998699977941364</v>
      </c>
      <c r="K18">
        <f>'Data_FAME (2)'!O25</f>
        <v>39.39781324010773</v>
      </c>
      <c r="M18">
        <f>Data_FAME!Q25</f>
        <v>384524</v>
      </c>
      <c r="N18">
        <f>Data_FAME!R25</f>
        <v>384524</v>
      </c>
      <c r="O18">
        <f>Data_FAME!T25</f>
        <v>-2.38280293276775</v>
      </c>
      <c r="P18">
        <f>Data_FAME!U25</f>
        <v>-5.04613111472536E-2</v>
      </c>
      <c r="Q18">
        <f>Data_FAME!W25</f>
        <v>832444.73440997791</v>
      </c>
      <c r="R18">
        <f>Data_FAME!X25</f>
        <v>832444.73440997803</v>
      </c>
      <c r="S18">
        <f>Data_FAME!Z25</f>
        <v>0.10246574148315253</v>
      </c>
      <c r="T18">
        <f>Data_FAME!AA25</f>
        <v>0.102465741483153</v>
      </c>
      <c r="U18">
        <f>Data_FAME!AD25</f>
        <v>225.80810930871564</v>
      </c>
      <c r="V18">
        <f>Data_FAME!AE25</f>
        <v>225.80810930871601</v>
      </c>
      <c r="W18">
        <f>Data_FAME!AH25</f>
        <v>86.533156060606075</v>
      </c>
      <c r="Y18">
        <f>Data_FAME!AL25</f>
        <v>5.519212450068431</v>
      </c>
      <c r="Z18">
        <f>Data_FAME!AN25</f>
        <v>5.875</v>
      </c>
      <c r="AA18">
        <f>Data_FAME!AO25</f>
        <v>5.875</v>
      </c>
      <c r="AB18">
        <f>Data_FAME!AR25</f>
        <v>0.62414488624342357</v>
      </c>
      <c r="AC18">
        <f>Data_FAME!AT25</f>
        <v>0.68425123148088451</v>
      </c>
      <c r="AD18">
        <f>Data_FAME!AV25</f>
        <v>80.151838656988602</v>
      </c>
      <c r="AE18">
        <f>Data_FAME!AW25</f>
        <v>80.151838656988602</v>
      </c>
      <c r="AF18">
        <f>Data_FAME!BB25</f>
        <v>2.7926170798898071</v>
      </c>
      <c r="AG18">
        <f>Data_FAME!BB25</f>
        <v>2.7926170798898071</v>
      </c>
      <c r="AH18">
        <f>Data_FAME!AS25</f>
        <v>0.62414488624342401</v>
      </c>
      <c r="AI18">
        <f>'Data_FAME (2)'!P25</f>
        <v>39.39781324010773</v>
      </c>
      <c r="AJ18">
        <f>Data_FAME!AI25</f>
        <v>86.533156060606103</v>
      </c>
      <c r="AM18">
        <f>'Data_FAME (2)'!BF25</f>
        <v>228</v>
      </c>
      <c r="AN18">
        <f>'Data_FAME (2)'!BG25</f>
        <v>343</v>
      </c>
      <c r="AO18">
        <f>'Data_FAME (2)'!BH25</f>
        <v>91</v>
      </c>
      <c r="AP18">
        <f>'Data_FAME (2)'!BI25</f>
        <v>338</v>
      </c>
    </row>
    <row r="19" spans="2:42" x14ac:dyDescent="0.35">
      <c r="B19" s="29">
        <f>Data_FAME!A26</f>
        <v>34334</v>
      </c>
      <c r="C19">
        <f>Data_FAME!B26</f>
        <v>64.750264497790781</v>
      </c>
      <c r="D19">
        <f>Data_FAME!C26</f>
        <v>62.678950888402859</v>
      </c>
      <c r="E19">
        <f>Data_FAME!D26</f>
        <v>65.008345926661704</v>
      </c>
      <c r="F19">
        <f>Data_FAME!F26</f>
        <v>47.6723422506129</v>
      </c>
      <c r="G19">
        <f>Data_FAME!H26</f>
        <v>119.03906096316099</v>
      </c>
      <c r="H19">
        <f>Data_FAME!J26</f>
        <v>60.778047086707339</v>
      </c>
      <c r="I19">
        <f>'Data_FAME (2)'!L26</f>
        <v>53.473328227902499</v>
      </c>
      <c r="J19">
        <f>'Data_FAME (2)'!M26</f>
        <v>54.000073339644437</v>
      </c>
      <c r="K19">
        <f>'Data_FAME (2)'!O26</f>
        <v>39.660196340928131</v>
      </c>
      <c r="M19">
        <f>Data_FAME!Q26</f>
        <v>387143</v>
      </c>
      <c r="N19">
        <f>Data_FAME!R26</f>
        <v>387143</v>
      </c>
      <c r="O19">
        <f>Data_FAME!T26</f>
        <v>-2.3305543875258499</v>
      </c>
      <c r="P19">
        <f>Data_FAME!U26</f>
        <v>0.15649197178517699</v>
      </c>
      <c r="Q19">
        <f>Data_FAME!W26</f>
        <v>831573.15470854903</v>
      </c>
      <c r="R19">
        <f>Data_FAME!X26</f>
        <v>831573.15470854903</v>
      </c>
      <c r="S19">
        <f>Data_FAME!Z26</f>
        <v>0.1025229437742452</v>
      </c>
      <c r="T19">
        <f>Data_FAME!AA26</f>
        <v>0.10252294377424501</v>
      </c>
      <c r="U19">
        <f>Data_FAME!AD26</f>
        <v>227.54137243375763</v>
      </c>
      <c r="V19">
        <f>Data_FAME!AE26</f>
        <v>227.541372433758</v>
      </c>
      <c r="W19">
        <f>Data_FAME!AH26</f>
        <v>86.406393939393951</v>
      </c>
      <c r="Y19">
        <f>Data_FAME!AL26</f>
        <v>5.1839392659977621</v>
      </c>
      <c r="Z19">
        <f>Data_FAME!AN26</f>
        <v>5.6641000000000004</v>
      </c>
      <c r="AA19">
        <f>Data_FAME!AO26</f>
        <v>5.6641000000000004</v>
      </c>
      <c r="AB19">
        <f>Data_FAME!AR26</f>
        <v>0.62868246207847567</v>
      </c>
      <c r="AC19">
        <f>Data_FAME!AT26</f>
        <v>0.68403558344070758</v>
      </c>
      <c r="AD19">
        <f>Data_FAME!AV26</f>
        <v>81.297582169794097</v>
      </c>
      <c r="AE19">
        <f>Data_FAME!AW26</f>
        <v>81.297582169794097</v>
      </c>
      <c r="AF19">
        <f>Data_FAME!BB26</f>
        <v>2.4928338136407269</v>
      </c>
      <c r="AG19">
        <f>Data_FAME!BB26</f>
        <v>2.4928338136407269</v>
      </c>
      <c r="AH19">
        <f>Data_FAME!AS26</f>
        <v>0.628682462078476</v>
      </c>
      <c r="AI19">
        <f>'Data_FAME (2)'!P26</f>
        <v>39.660196340928131</v>
      </c>
      <c r="AJ19">
        <f>Data_FAME!AI26</f>
        <v>86.406393939393894</v>
      </c>
      <c r="AM19">
        <f>'Data_FAME (2)'!BF26</f>
        <v>228</v>
      </c>
      <c r="AN19">
        <f>'Data_FAME (2)'!BG26</f>
        <v>343</v>
      </c>
      <c r="AO19">
        <f>'Data_FAME (2)'!BH26</f>
        <v>91</v>
      </c>
      <c r="AP19">
        <f>'Data_FAME (2)'!BI26</f>
        <v>338</v>
      </c>
    </row>
    <row r="20" spans="2:42" x14ac:dyDescent="0.35">
      <c r="B20" s="29">
        <f>Data_FAME!A27</f>
        <v>34424</v>
      </c>
      <c r="C20">
        <f>Data_FAME!B27</f>
        <v>65.02081928690302</v>
      </c>
      <c r="D20">
        <f>Data_FAME!C27</f>
        <v>62.940870555546667</v>
      </c>
      <c r="E20">
        <f>Data_FAME!D27</f>
        <v>65.101858519793893</v>
      </c>
      <c r="F20">
        <f>Data_FAME!F27</f>
        <v>47.988126293211167</v>
      </c>
      <c r="G20">
        <f>Data_FAME!H27</f>
        <v>119.14640121792768</v>
      </c>
      <c r="H20">
        <f>Data_FAME!J27</f>
        <v>60.740680960006706</v>
      </c>
      <c r="I20">
        <f>'Data_FAME (2)'!L27</f>
        <v>54.301680538730579</v>
      </c>
      <c r="J20">
        <f>'Data_FAME (2)'!M27</f>
        <v>54.218510308080234</v>
      </c>
      <c r="K20">
        <f>'Data_FAME (2)'!O27</f>
        <v>40.078752034654762</v>
      </c>
      <c r="M20">
        <f>Data_FAME!Q27</f>
        <v>391026</v>
      </c>
      <c r="N20">
        <f>Data_FAME!R27</f>
        <v>391026</v>
      </c>
      <c r="O20">
        <f>Data_FAME!T27</f>
        <v>-2.1549480257019198</v>
      </c>
      <c r="P20">
        <f>Data_FAME!U27</f>
        <v>0.30331437171952702</v>
      </c>
      <c r="Q20">
        <f>Data_FAME!W27</f>
        <v>837116.52329329599</v>
      </c>
      <c r="R20">
        <f>Data_FAME!X27</f>
        <v>837116.52329329599</v>
      </c>
      <c r="S20">
        <f>Data_FAME!Z27</f>
        <v>9.9458205115915674E-2</v>
      </c>
      <c r="T20">
        <f>Data_FAME!AA27</f>
        <v>9.9458205115915702E-2</v>
      </c>
      <c r="U20">
        <f>Data_FAME!AD27</f>
        <v>230.04423408384332</v>
      </c>
      <c r="V20">
        <f>Data_FAME!AE27</f>
        <v>230.04423408384301</v>
      </c>
      <c r="W20">
        <f>Data_FAME!AH27</f>
        <v>86.703606249999993</v>
      </c>
      <c r="Y20">
        <f>Data_FAME!AL27</f>
        <v>4.8815340742350504</v>
      </c>
      <c r="Z20">
        <f>Data_FAME!AN27</f>
        <v>5.2241999999999997</v>
      </c>
      <c r="AA20">
        <f>Data_FAME!AO27</f>
        <v>5.2241999999999997</v>
      </c>
      <c r="AB20">
        <f>Data_FAME!AR27</f>
        <v>0.63090928884413355</v>
      </c>
      <c r="AC20">
        <f>Data_FAME!AT27</f>
        <v>0.69287715308795528</v>
      </c>
      <c r="AD20">
        <f>Data_FAME!AV27</f>
        <v>82.6924509159238</v>
      </c>
      <c r="AE20">
        <f>Data_FAME!AW27</f>
        <v>82.6924509159238</v>
      </c>
      <c r="AF20">
        <f>Data_FAME!BB27</f>
        <v>2.815287356321837</v>
      </c>
      <c r="AG20">
        <f>Data_FAME!BB27</f>
        <v>2.815287356321837</v>
      </c>
      <c r="AH20">
        <f>Data_FAME!AS27</f>
        <v>0.630909288844134</v>
      </c>
      <c r="AI20">
        <f>'Data_FAME (2)'!P27</f>
        <v>40.078752034654762</v>
      </c>
      <c r="AJ20">
        <f>Data_FAME!AI27</f>
        <v>86.703606250000007</v>
      </c>
      <c r="AM20">
        <f>'Data_FAME (2)'!BF27</f>
        <v>226</v>
      </c>
      <c r="AN20">
        <f>'Data_FAME (2)'!BG27</f>
        <v>336</v>
      </c>
      <c r="AO20">
        <f>'Data_FAME (2)'!BH27</f>
        <v>90</v>
      </c>
      <c r="AP20">
        <f>'Data_FAME (2)'!BI27</f>
        <v>348</v>
      </c>
    </row>
    <row r="21" spans="2:42" x14ac:dyDescent="0.35">
      <c r="B21" s="29">
        <f>Data_FAME!A28</f>
        <v>34515</v>
      </c>
      <c r="C21">
        <f>Data_FAME!B28</f>
        <v>65.324632375729365</v>
      </c>
      <c r="D21">
        <f>Data_FAME!C28</f>
        <v>63.2351052869545</v>
      </c>
      <c r="E21">
        <f>Data_FAME!D28</f>
        <v>66.050726445088202</v>
      </c>
      <c r="F21">
        <f>Data_FAME!F28</f>
        <v>48.26460358160957</v>
      </c>
      <c r="G21">
        <f>Data_FAME!H28</f>
        <v>118.77672295423501</v>
      </c>
      <c r="H21">
        <f>Data_FAME!J28</f>
        <v>61.331603633076462</v>
      </c>
      <c r="I21">
        <f>'Data_FAME (2)'!L28</f>
        <v>54.948681024992652</v>
      </c>
      <c r="J21">
        <f>'Data_FAME (2)'!M28</f>
        <v>54.491475939598466</v>
      </c>
      <c r="K21">
        <f>'Data_FAME (2)'!O28</f>
        <v>41.279609163116397</v>
      </c>
      <c r="M21">
        <f>Data_FAME!Q28</f>
        <v>394588</v>
      </c>
      <c r="N21">
        <f>Data_FAME!R28</f>
        <v>394588</v>
      </c>
      <c r="O21">
        <f>Data_FAME!T28</f>
        <v>-1.8902415186823101</v>
      </c>
      <c r="P21">
        <f>Data_FAME!U28</f>
        <v>1.11444986761619</v>
      </c>
      <c r="Q21">
        <f>Data_FAME!W28</f>
        <v>839176.160317812</v>
      </c>
      <c r="R21">
        <f>Data_FAME!X28</f>
        <v>839176.160317812</v>
      </c>
      <c r="S21">
        <f>Data_FAME!Z28</f>
        <v>9.7064574632825543E-2</v>
      </c>
      <c r="T21">
        <f>Data_FAME!AA28</f>
        <v>9.7064574632825501E-2</v>
      </c>
      <c r="U21">
        <f>Data_FAME!AD28</f>
        <v>231.55457980808001</v>
      </c>
      <c r="V21">
        <f>Data_FAME!AE28</f>
        <v>231.55457980808001</v>
      </c>
      <c r="W21">
        <f>Data_FAME!AH28</f>
        <v>85.538535384615429</v>
      </c>
      <c r="Y21">
        <f>Data_FAME!AL28</f>
        <v>4.8082219128841466</v>
      </c>
      <c r="Z21">
        <f>Data_FAME!AN28</f>
        <v>5.125</v>
      </c>
      <c r="AA21">
        <f>Data_FAME!AO28</f>
        <v>5.125</v>
      </c>
      <c r="AB21">
        <f>Data_FAME!AR28</f>
        <v>0.63940329911924576</v>
      </c>
      <c r="AC21">
        <f>Data_FAME!AT28</f>
        <v>0.7010717786146724</v>
      </c>
      <c r="AD21">
        <f>Data_FAME!AV28</f>
        <v>84.269600645513194</v>
      </c>
      <c r="AE21">
        <f>Data_FAME!AW28</f>
        <v>84.269600645513194</v>
      </c>
      <c r="AF21">
        <f>Data_FAME!BB28</f>
        <v>2.7616666666666663</v>
      </c>
      <c r="AG21">
        <f>Data_FAME!BB28</f>
        <v>2.7616666666666663</v>
      </c>
      <c r="AH21">
        <f>Data_FAME!AS28</f>
        <v>0.63940329911924598</v>
      </c>
      <c r="AI21">
        <f>'Data_FAME (2)'!P28</f>
        <v>41.279609163116397</v>
      </c>
      <c r="AJ21">
        <f>Data_FAME!AI28</f>
        <v>85.5385353846154</v>
      </c>
      <c r="AM21">
        <f>'Data_FAME (2)'!BF28</f>
        <v>226</v>
      </c>
      <c r="AN21">
        <f>'Data_FAME (2)'!BG28</f>
        <v>336</v>
      </c>
      <c r="AO21">
        <f>'Data_FAME (2)'!BH28</f>
        <v>90</v>
      </c>
      <c r="AP21">
        <f>'Data_FAME (2)'!BI28</f>
        <v>348</v>
      </c>
    </row>
    <row r="22" spans="2:42" x14ac:dyDescent="0.35">
      <c r="B22" s="29">
        <f>Data_FAME!A29</f>
        <v>34607</v>
      </c>
      <c r="C22">
        <f>Data_FAME!B29</f>
        <v>65.621737895866701</v>
      </c>
      <c r="D22">
        <f>Data_FAME!C29</f>
        <v>63.52176146033716</v>
      </c>
      <c r="E22">
        <f>Data_FAME!D29</f>
        <v>65.980675792885293</v>
      </c>
      <c r="F22">
        <f>Data_FAME!F29</f>
        <v>48.640043345850636</v>
      </c>
      <c r="G22">
        <f>Data_FAME!H29</f>
        <v>118.51837675013799</v>
      </c>
      <c r="H22">
        <f>Data_FAME!J29</f>
        <v>61.588139819223407</v>
      </c>
      <c r="I22">
        <f>'Data_FAME (2)'!L29</f>
        <v>54.772537447964176</v>
      </c>
      <c r="J22">
        <f>'Data_FAME (2)'!M29</f>
        <v>54.782983499099295</v>
      </c>
      <c r="K22">
        <f>'Data_FAME (2)'!O29</f>
        <v>41.775476150460001</v>
      </c>
      <c r="M22">
        <f>Data_FAME!Q29</f>
        <v>398566</v>
      </c>
      <c r="N22">
        <f>Data_FAME!R29</f>
        <v>398566</v>
      </c>
      <c r="O22">
        <f>Data_FAME!T29</f>
        <v>-0.89749585955484101</v>
      </c>
      <c r="P22">
        <f>Data_FAME!U29</f>
        <v>1.1474289285560899</v>
      </c>
      <c r="Q22">
        <f>Data_FAME!W29</f>
        <v>846279.947046182</v>
      </c>
      <c r="R22">
        <f>Data_FAME!X29</f>
        <v>846279.947046182</v>
      </c>
      <c r="S22">
        <f>Data_FAME!Z29</f>
        <v>9.3597848351929691E-2</v>
      </c>
      <c r="T22">
        <f>Data_FAME!AA29</f>
        <v>9.3597848351929705E-2</v>
      </c>
      <c r="U22">
        <f>Data_FAME!AD29</f>
        <v>234.16959246722732</v>
      </c>
      <c r="V22">
        <f>Data_FAME!AE29</f>
        <v>234.16959246722701</v>
      </c>
      <c r="W22">
        <f>Data_FAME!AH29</f>
        <v>84.860907575757551</v>
      </c>
      <c r="Y22">
        <f>Data_FAME!AL29</f>
        <v>5.1061792634746332</v>
      </c>
      <c r="Z22">
        <f>Data_FAME!AN29</f>
        <v>5.2404000000000002</v>
      </c>
      <c r="AA22">
        <f>Data_FAME!AO29</f>
        <v>5.2404000000000002</v>
      </c>
      <c r="AB22">
        <f>Data_FAME!AR29</f>
        <v>0.65472511385816523</v>
      </c>
      <c r="AC22">
        <f>Data_FAME!AT29</f>
        <v>0.71681408554757642</v>
      </c>
      <c r="AD22">
        <f>Data_FAME!AV29</f>
        <v>85.120003165084299</v>
      </c>
      <c r="AE22">
        <f>Data_FAME!AW29</f>
        <v>85.120003165084299</v>
      </c>
      <c r="AF22">
        <f>Data_FAME!BB29</f>
        <v>2.635340501792117</v>
      </c>
      <c r="AG22">
        <f>Data_FAME!BB29</f>
        <v>2.635340501792117</v>
      </c>
      <c r="AH22">
        <f>Data_FAME!AS29</f>
        <v>0.65472511385816501</v>
      </c>
      <c r="AI22">
        <f>'Data_FAME (2)'!P29</f>
        <v>41.775476150460001</v>
      </c>
      <c r="AJ22">
        <f>Data_FAME!AI29</f>
        <v>84.860907575757594</v>
      </c>
      <c r="AM22">
        <f>'Data_FAME (2)'!BF29</f>
        <v>226</v>
      </c>
      <c r="AN22">
        <f>'Data_FAME (2)'!BG29</f>
        <v>336</v>
      </c>
      <c r="AO22">
        <f>'Data_FAME (2)'!BH29</f>
        <v>90</v>
      </c>
      <c r="AP22">
        <f>'Data_FAME (2)'!BI29</f>
        <v>348</v>
      </c>
    </row>
    <row r="23" spans="2:42" x14ac:dyDescent="0.35">
      <c r="B23" s="29">
        <f>Data_FAME!A30</f>
        <v>34699</v>
      </c>
      <c r="C23">
        <f>Data_FAME!B30</f>
        <v>65.912582331441968</v>
      </c>
      <c r="D23">
        <f>Data_FAME!C30</f>
        <v>63.803961572886266</v>
      </c>
      <c r="E23">
        <f>Data_FAME!D30</f>
        <v>66.179096779029507</v>
      </c>
      <c r="F23">
        <f>Data_FAME!F30</f>
        <v>49.004766879317266</v>
      </c>
      <c r="G23">
        <f>Data_FAME!H30</f>
        <v>118.55559124023932</v>
      </c>
      <c r="H23">
        <f>Data_FAME!J30</f>
        <v>61.875363737782969</v>
      </c>
      <c r="I23">
        <f>'Data_FAME (2)'!L30</f>
        <v>54.603760167486968</v>
      </c>
      <c r="J23">
        <f>'Data_FAME (2)'!M30</f>
        <v>55.135842945445766</v>
      </c>
      <c r="K23">
        <f>'Data_FAME (2)'!O30</f>
        <v>41.798390673254538</v>
      </c>
      <c r="M23">
        <f>Data_FAME!Q30</f>
        <v>400279</v>
      </c>
      <c r="N23">
        <f>Data_FAME!R30</f>
        <v>400279</v>
      </c>
      <c r="O23">
        <f>Data_FAME!T30</f>
        <v>-0.71066549708172699</v>
      </c>
      <c r="P23">
        <f>Data_FAME!U30</f>
        <v>0.878650622475591</v>
      </c>
      <c r="Q23">
        <f>Data_FAME!W30</f>
        <v>852968.83687369491</v>
      </c>
      <c r="R23">
        <f>Data_FAME!X30</f>
        <v>852968.83687369502</v>
      </c>
      <c r="S23">
        <f>Data_FAME!Z30</f>
        <v>8.9637806404163842E-2</v>
      </c>
      <c r="T23">
        <f>Data_FAME!AA30</f>
        <v>8.96378064041638E-2</v>
      </c>
      <c r="U23">
        <f>Data_FAME!AD30</f>
        <v>236.72082950550066</v>
      </c>
      <c r="V23">
        <f>Data_FAME!AE30</f>
        <v>236.720829505501</v>
      </c>
      <c r="W23">
        <f>Data_FAME!AH30</f>
        <v>85.889747692307736</v>
      </c>
      <c r="Y23">
        <f>Data_FAME!AL30</f>
        <v>5.7427096362979206</v>
      </c>
      <c r="Z23">
        <f>Data_FAME!AN30</f>
        <v>5.7519999999999998</v>
      </c>
      <c r="AA23">
        <f>Data_FAME!AO30</f>
        <v>5.7519999999999998</v>
      </c>
      <c r="AB23">
        <f>Data_FAME!AR30</f>
        <v>0.65627644753460146</v>
      </c>
      <c r="AC23">
        <f>Data_FAME!AT30</f>
        <v>0.71379501298510162</v>
      </c>
      <c r="AD23">
        <f>Data_FAME!AV30</f>
        <v>85.632466176109801</v>
      </c>
      <c r="AE23">
        <f>Data_FAME!AW30</f>
        <v>85.632466176109801</v>
      </c>
      <c r="AF23">
        <f>Data_FAME!BB30</f>
        <v>2.489019607843137</v>
      </c>
      <c r="AG23">
        <f>Data_FAME!BB30</f>
        <v>2.489019607843137</v>
      </c>
      <c r="AH23">
        <f>Data_FAME!AS30</f>
        <v>0.65627644753460102</v>
      </c>
      <c r="AI23">
        <f>'Data_FAME (2)'!P30</f>
        <v>41.798390673254538</v>
      </c>
      <c r="AJ23">
        <f>Data_FAME!AI30</f>
        <v>85.889747692307694</v>
      </c>
      <c r="AM23">
        <f>'Data_FAME (2)'!BF30</f>
        <v>226</v>
      </c>
      <c r="AN23">
        <f>'Data_FAME (2)'!BG30</f>
        <v>336</v>
      </c>
      <c r="AO23">
        <f>'Data_FAME (2)'!BH30</f>
        <v>90</v>
      </c>
      <c r="AP23">
        <f>'Data_FAME (2)'!BI30</f>
        <v>348</v>
      </c>
    </row>
    <row r="24" spans="2:42" x14ac:dyDescent="0.35">
      <c r="B24" s="29">
        <f>Data_FAME!A31</f>
        <v>34789</v>
      </c>
      <c r="C24">
        <f>Data_FAME!B31</f>
        <v>66.559844354851734</v>
      </c>
      <c r="D24">
        <f>Data_FAME!C31</f>
        <v>64.4312294479992</v>
      </c>
      <c r="E24">
        <f>Data_FAME!D31</f>
        <v>66.706655279352006</v>
      </c>
      <c r="F24">
        <f>Data_FAME!F31</f>
        <v>49.447546501436932</v>
      </c>
      <c r="G24">
        <f>Data_FAME!H31</f>
        <v>119.14164346657334</v>
      </c>
      <c r="H24">
        <f>Data_FAME!J31</f>
        <v>62.654413297710768</v>
      </c>
      <c r="I24">
        <f>'Data_FAME (2)'!L31</f>
        <v>56.093767092886033</v>
      </c>
      <c r="J24">
        <f>'Data_FAME (2)'!M31</f>
        <v>55.986111840281374</v>
      </c>
      <c r="K24">
        <f>'Data_FAME (2)'!O31</f>
        <v>42.653622935310864</v>
      </c>
      <c r="M24">
        <f>Data_FAME!Q31</f>
        <v>402390</v>
      </c>
      <c r="N24">
        <f>Data_FAME!R31</f>
        <v>402390</v>
      </c>
      <c r="O24">
        <f>Data_FAME!T31</f>
        <v>-0.97262835053480101</v>
      </c>
      <c r="P24">
        <f>Data_FAME!U31</f>
        <v>0.27361961079985803</v>
      </c>
      <c r="Q24">
        <f>Data_FAME!W31</f>
        <v>852439.64926144306</v>
      </c>
      <c r="R24">
        <f>Data_FAME!X31</f>
        <v>852439.64926144294</v>
      </c>
      <c r="S24">
        <f>Data_FAME!Z31</f>
        <v>8.8655189279149046E-2</v>
      </c>
      <c r="T24">
        <f>Data_FAME!AA31</f>
        <v>8.8655189279149005E-2</v>
      </c>
      <c r="U24">
        <f>Data_FAME!AD31</f>
        <v>238.70036010345999</v>
      </c>
      <c r="V24">
        <f>Data_FAME!AE31</f>
        <v>238.70036010346001</v>
      </c>
      <c r="W24">
        <f>Data_FAME!AH31</f>
        <v>84.216087692307681</v>
      </c>
      <c r="Y24">
        <f>Data_FAME!AL31</f>
        <v>6.2867600120482638</v>
      </c>
      <c r="Z24">
        <f>Data_FAME!AN31</f>
        <v>6.4531000000000001</v>
      </c>
      <c r="AA24">
        <f>Data_FAME!AO31</f>
        <v>6.4531000000000001</v>
      </c>
      <c r="AB24">
        <f>Data_FAME!AR31</f>
        <v>0.67020402755696873</v>
      </c>
      <c r="AC24">
        <f>Data_FAME!AT31</f>
        <v>0.73600676112330865</v>
      </c>
      <c r="AD24">
        <f>Data_FAME!AV31</f>
        <v>86.719620080221205</v>
      </c>
      <c r="AE24">
        <f>Data_FAME!AW31</f>
        <v>86.719620080221205</v>
      </c>
      <c r="AF24">
        <f>Data_FAME!BB31</f>
        <v>3.0687262872628769</v>
      </c>
      <c r="AG24">
        <f>Data_FAME!BB31</f>
        <v>3.0687262872628769</v>
      </c>
      <c r="AH24">
        <f>Data_FAME!AS31</f>
        <v>0.67020402755696895</v>
      </c>
      <c r="AI24">
        <f>'Data_FAME (2)'!P31</f>
        <v>42.653622935310864</v>
      </c>
      <c r="AJ24">
        <f>Data_FAME!AI31</f>
        <v>84.216087692307696</v>
      </c>
      <c r="AM24">
        <f>'Data_FAME (2)'!BF31</f>
        <v>228</v>
      </c>
      <c r="AN24">
        <f>'Data_FAME (2)'!BG31</f>
        <v>328</v>
      </c>
      <c r="AO24">
        <f>'Data_FAME (2)'!BH31</f>
        <v>90</v>
      </c>
      <c r="AP24">
        <f>'Data_FAME (2)'!BI31</f>
        <v>354</v>
      </c>
    </row>
    <row r="25" spans="2:42" x14ac:dyDescent="0.35">
      <c r="B25" s="29">
        <f>Data_FAME!A32</f>
        <v>34880</v>
      </c>
      <c r="C25">
        <f>Data_FAME!B32</f>
        <v>66.981257454944569</v>
      </c>
      <c r="D25">
        <f>Data_FAME!C32</f>
        <v>64.8392890445201</v>
      </c>
      <c r="E25">
        <f>Data_FAME!D32</f>
        <v>67.665913492772106</v>
      </c>
      <c r="F25">
        <f>Data_FAME!F32</f>
        <v>49.862514905298532</v>
      </c>
      <c r="G25">
        <f>Data_FAME!H32</f>
        <v>119.47764177698768</v>
      </c>
      <c r="H25">
        <f>Data_FAME!J32</f>
        <v>63.285055671487932</v>
      </c>
      <c r="I25">
        <f>'Data_FAME (2)'!L32</f>
        <v>56.952068681962857</v>
      </c>
      <c r="J25">
        <f>'Data_FAME (2)'!M32</f>
        <v>56.531530486523998</v>
      </c>
      <c r="K25">
        <f>'Data_FAME (2)'!O32</f>
        <v>42.656798701285396</v>
      </c>
      <c r="M25">
        <f>Data_FAME!Q32</f>
        <v>403259</v>
      </c>
      <c r="N25">
        <f>Data_FAME!R32</f>
        <v>403259</v>
      </c>
      <c r="O25">
        <f>Data_FAME!T32</f>
        <v>-5.33660507164797E-2</v>
      </c>
      <c r="P25">
        <f>Data_FAME!U32</f>
        <v>-0.105600842725304</v>
      </c>
      <c r="Q25">
        <f>Data_FAME!W32</f>
        <v>854176.43600663601</v>
      </c>
      <c r="R25">
        <f>Data_FAME!X32</f>
        <v>854176.43600663601</v>
      </c>
      <c r="S25">
        <f>Data_FAME!Z32</f>
        <v>8.6640157965065231E-2</v>
      </c>
      <c r="T25">
        <f>Data_FAME!AA32</f>
        <v>8.6640157965065204E-2</v>
      </c>
      <c r="U25">
        <f>Data_FAME!AD32</f>
        <v>239.75653878053097</v>
      </c>
      <c r="V25">
        <f>Data_FAME!AE32</f>
        <v>239.756538780531</v>
      </c>
      <c r="W25">
        <f>Data_FAME!AH32</f>
        <v>81.588875384615378</v>
      </c>
      <c r="Y25">
        <f>Data_FAME!AL32</f>
        <v>6.2841834707890971</v>
      </c>
      <c r="Z25">
        <f>Data_FAME!AN32</f>
        <v>6.625</v>
      </c>
      <c r="AA25">
        <f>Data_FAME!AO32</f>
        <v>6.625</v>
      </c>
      <c r="AB25">
        <f>Data_FAME!AR32</f>
        <v>0.68125559391382173</v>
      </c>
      <c r="AC25">
        <f>Data_FAME!AT32</f>
        <v>0.74829869941338456</v>
      </c>
      <c r="AD25">
        <f>Data_FAME!AV32</f>
        <v>87.270001589264595</v>
      </c>
      <c r="AE25">
        <f>Data_FAME!AW32</f>
        <v>87.270001589264595</v>
      </c>
      <c r="AF25">
        <f>Data_FAME!BB32</f>
        <v>2.9191666666666669</v>
      </c>
      <c r="AG25">
        <f>Data_FAME!BB32</f>
        <v>2.9191666666666669</v>
      </c>
      <c r="AH25">
        <f>Data_FAME!AS32</f>
        <v>0.68125559391382196</v>
      </c>
      <c r="AI25">
        <f>'Data_FAME (2)'!P32</f>
        <v>42.656798701285396</v>
      </c>
      <c r="AJ25">
        <f>Data_FAME!AI32</f>
        <v>81.588875384615406</v>
      </c>
      <c r="AM25">
        <f>'Data_FAME (2)'!BF32</f>
        <v>228</v>
      </c>
      <c r="AN25">
        <f>'Data_FAME (2)'!BG32</f>
        <v>328</v>
      </c>
      <c r="AO25">
        <f>'Data_FAME (2)'!BH32</f>
        <v>90</v>
      </c>
      <c r="AP25">
        <f>'Data_FAME (2)'!BI32</f>
        <v>354</v>
      </c>
    </row>
    <row r="26" spans="2:42" x14ac:dyDescent="0.35">
      <c r="B26" s="29">
        <f>Data_FAME!A33</f>
        <v>34972</v>
      </c>
      <c r="C26">
        <f>Data_FAME!B33</f>
        <v>67.439255190344667</v>
      </c>
      <c r="D26">
        <f>Data_FAME!C33</f>
        <v>65.280985319217734</v>
      </c>
      <c r="E26">
        <f>Data_FAME!D33</f>
        <v>67.793613485544</v>
      </c>
      <c r="F26">
        <f>Data_FAME!F33</f>
        <v>50.228658439826859</v>
      </c>
      <c r="G26">
        <f>Data_FAME!H33</f>
        <v>119.94369350049999</v>
      </c>
      <c r="H26">
        <f>Data_FAME!J33</f>
        <v>64.202681730021467</v>
      </c>
      <c r="I26">
        <f>'Data_FAME (2)'!L33</f>
        <v>57.254301697598386</v>
      </c>
      <c r="J26">
        <f>'Data_FAME (2)'!M33</f>
        <v>57.251563867456063</v>
      </c>
      <c r="K26">
        <f>'Data_FAME (2)'!O33</f>
        <v>42.663273822070899</v>
      </c>
      <c r="M26">
        <f>Data_FAME!Q33</f>
        <v>407795</v>
      </c>
      <c r="N26">
        <f>Data_FAME!R33</f>
        <v>407795</v>
      </c>
      <c r="O26">
        <f>Data_FAME!T33</f>
        <v>-0.10953509242180499</v>
      </c>
      <c r="P26">
        <f>Data_FAME!U33</f>
        <v>0.44543290699494398</v>
      </c>
      <c r="Q26">
        <f>Data_FAME!W33</f>
        <v>854936.94254772004</v>
      </c>
      <c r="R26">
        <f>Data_FAME!X33</f>
        <v>854936.94254772004</v>
      </c>
      <c r="S26">
        <f>Data_FAME!Z33</f>
        <v>8.6480272523743906E-2</v>
      </c>
      <c r="T26">
        <f>Data_FAME!AA33</f>
        <v>8.6480272523743906E-2</v>
      </c>
      <c r="U26">
        <f>Data_FAME!AD33</f>
        <v>240.711669457835</v>
      </c>
      <c r="V26">
        <f>Data_FAME!AE33</f>
        <v>240.711669457835</v>
      </c>
      <c r="W26">
        <f>Data_FAME!AH33</f>
        <v>81.648572307692348</v>
      </c>
      <c r="Y26">
        <f>Data_FAME!AL33</f>
        <v>6.4010223369438144</v>
      </c>
      <c r="Z26">
        <f>Data_FAME!AN33</f>
        <v>6.625</v>
      </c>
      <c r="AA26">
        <f>Data_FAME!AO33</f>
        <v>6.625</v>
      </c>
      <c r="AB26">
        <f>Data_FAME!AR33</f>
        <v>0.69196210689659488</v>
      </c>
      <c r="AC26">
        <f>Data_FAME!AT33</f>
        <v>0.76382535830611198</v>
      </c>
      <c r="AD26">
        <f>Data_FAME!AV33</f>
        <v>88.113416540396202</v>
      </c>
      <c r="AE26">
        <f>Data_FAME!AW33</f>
        <v>88.113416540396202</v>
      </c>
      <c r="AF26">
        <f>Data_FAME!BB33</f>
        <v>2.7777192982456174</v>
      </c>
      <c r="AG26">
        <f>Data_FAME!BB33</f>
        <v>2.7777192982456174</v>
      </c>
      <c r="AH26">
        <f>Data_FAME!AS33</f>
        <v>0.69196210689659499</v>
      </c>
      <c r="AI26">
        <f>'Data_FAME (2)'!P33</f>
        <v>42.663273822070899</v>
      </c>
      <c r="AJ26">
        <f>Data_FAME!AI33</f>
        <v>81.648572307692305</v>
      </c>
      <c r="AM26">
        <f>'Data_FAME (2)'!BF33</f>
        <v>228</v>
      </c>
      <c r="AN26">
        <f>'Data_FAME (2)'!BG33</f>
        <v>328</v>
      </c>
      <c r="AO26">
        <f>'Data_FAME (2)'!BH33</f>
        <v>90</v>
      </c>
      <c r="AP26">
        <f>'Data_FAME (2)'!BI33</f>
        <v>354</v>
      </c>
    </row>
    <row r="27" spans="2:42" x14ac:dyDescent="0.35">
      <c r="B27" s="29">
        <f>Data_FAME!A34</f>
        <v>35064</v>
      </c>
      <c r="C27">
        <f>Data_FAME!B34</f>
        <v>67.760316252669497</v>
      </c>
      <c r="D27">
        <f>Data_FAME!C34</f>
        <v>65.591812228708321</v>
      </c>
      <c r="E27">
        <f>Data_FAME!D34</f>
        <v>68.071469900262798</v>
      </c>
      <c r="F27">
        <f>Data_FAME!F34</f>
        <v>50.615164977418168</v>
      </c>
      <c r="G27">
        <f>Data_FAME!H34</f>
        <v>119.99577498716633</v>
      </c>
      <c r="H27">
        <f>Data_FAME!J34</f>
        <v>64.548155376708436</v>
      </c>
      <c r="I27">
        <f>'Data_FAME (2)'!L34</f>
        <v>57.185843857089644</v>
      </c>
      <c r="J27">
        <f>'Data_FAME (2)'!M34</f>
        <v>57.708587400310705</v>
      </c>
      <c r="K27">
        <f>'Data_FAME (2)'!O34</f>
        <v>42.678036582840726</v>
      </c>
      <c r="M27">
        <f>Data_FAME!Q34</f>
        <v>409132</v>
      </c>
      <c r="N27">
        <f>Data_FAME!R34</f>
        <v>409132</v>
      </c>
      <c r="O27">
        <f>Data_FAME!T34</f>
        <v>0.250679058714882</v>
      </c>
      <c r="P27">
        <f>Data_FAME!U34</f>
        <v>-0.29186013779653203</v>
      </c>
      <c r="Q27">
        <f>Data_FAME!W34</f>
        <v>859685.45414715097</v>
      </c>
      <c r="R27">
        <f>Data_FAME!X34</f>
        <v>859685.45414715097</v>
      </c>
      <c r="S27">
        <f>Data_FAME!Z34</f>
        <v>8.3038899321017101E-2</v>
      </c>
      <c r="T27">
        <f>Data_FAME!AA34</f>
        <v>8.3038899321017101E-2</v>
      </c>
      <c r="U27">
        <f>Data_FAME!AD34</f>
        <v>243.75941761988398</v>
      </c>
      <c r="V27">
        <f>Data_FAME!AE34</f>
        <v>243.759417619884</v>
      </c>
      <c r="W27">
        <f>Data_FAME!AH34</f>
        <v>81.017598461538469</v>
      </c>
      <c r="Y27">
        <f>Data_FAME!AL34</f>
        <v>6.2620020085493602</v>
      </c>
      <c r="Z27">
        <f>Data_FAME!AN34</f>
        <v>6.5812999999999997</v>
      </c>
      <c r="AA27">
        <f>Data_FAME!AO34</f>
        <v>6.5812999999999997</v>
      </c>
      <c r="AB27">
        <f>Data_FAME!AR34</f>
        <v>0.69193029523915983</v>
      </c>
      <c r="AC27">
        <f>Data_FAME!AT34</f>
        <v>0.7582185092615159</v>
      </c>
      <c r="AD27">
        <f>Data_FAME!AV34</f>
        <v>88.643715743111898</v>
      </c>
      <c r="AE27">
        <f>Data_FAME!AW34</f>
        <v>88.643715743111898</v>
      </c>
      <c r="AF27">
        <f>Data_FAME!BB34</f>
        <v>3.3500503524672669</v>
      </c>
      <c r="AG27">
        <f>Data_FAME!BB34</f>
        <v>3.3500503524672669</v>
      </c>
      <c r="AH27">
        <f>Data_FAME!AS34</f>
        <v>0.69193029523916005</v>
      </c>
      <c r="AI27">
        <f>'Data_FAME (2)'!P34</f>
        <v>42.678036582840726</v>
      </c>
      <c r="AJ27">
        <f>Data_FAME!AI34</f>
        <v>81.017598461538498</v>
      </c>
      <c r="AM27">
        <f>'Data_FAME (2)'!BF34</f>
        <v>228</v>
      </c>
      <c r="AN27">
        <f>'Data_FAME (2)'!BG34</f>
        <v>328</v>
      </c>
      <c r="AO27">
        <f>'Data_FAME (2)'!BH34</f>
        <v>90</v>
      </c>
      <c r="AP27">
        <f>'Data_FAME (2)'!BI34</f>
        <v>354</v>
      </c>
    </row>
    <row r="28" spans="2:42" x14ac:dyDescent="0.35">
      <c r="B28" s="29">
        <f>Data_FAME!A35</f>
        <v>35155</v>
      </c>
      <c r="C28">
        <f>Data_FAME!B35</f>
        <v>68.282607882492158</v>
      </c>
      <c r="D28">
        <f>Data_FAME!C35</f>
        <v>66.100373478574795</v>
      </c>
      <c r="E28">
        <f>Data_FAME!D35</f>
        <v>68.274787902373603</v>
      </c>
      <c r="F28">
        <f>Data_FAME!F35</f>
        <v>50.993647589274794</v>
      </c>
      <c r="G28">
        <f>Data_FAME!H35</f>
        <v>120.24149305860935</v>
      </c>
      <c r="H28">
        <f>Data_FAME!J35</f>
        <v>65.417639650150178</v>
      </c>
      <c r="I28">
        <f>'Data_FAME (2)'!L35</f>
        <v>58.577477170610734</v>
      </c>
      <c r="J28">
        <f>'Data_FAME (2)'!M35</f>
        <v>58.458904221068906</v>
      </c>
      <c r="K28">
        <f>'Data_FAME (2)'!O35</f>
        <v>43.426555060950271</v>
      </c>
      <c r="M28">
        <f>Data_FAME!Q35</f>
        <v>412022</v>
      </c>
      <c r="N28">
        <f>Data_FAME!R35</f>
        <v>412022</v>
      </c>
      <c r="O28">
        <f>Data_FAME!T35</f>
        <v>6.5580206878547903E-2</v>
      </c>
      <c r="P28">
        <f>Data_FAME!U35</f>
        <v>0.16023576830862599</v>
      </c>
      <c r="Q28">
        <f>Data_FAME!W35</f>
        <v>859850.33323692007</v>
      </c>
      <c r="R28">
        <f>Data_FAME!X35</f>
        <v>859850.33323691995</v>
      </c>
      <c r="S28">
        <f>Data_FAME!Z35</f>
        <v>8.2342016266724979E-2</v>
      </c>
      <c r="T28">
        <f>Data_FAME!AA35</f>
        <v>8.2342016266724993E-2</v>
      </c>
      <c r="U28">
        <f>Data_FAME!AD35</f>
        <v>246.29966051311933</v>
      </c>
      <c r="V28">
        <f>Data_FAME!AE35</f>
        <v>246.29966051311899</v>
      </c>
      <c r="W28">
        <f>Data_FAME!AH35</f>
        <v>80.896181538461548</v>
      </c>
      <c r="Y28">
        <f>Data_FAME!AL35</f>
        <v>5.8447592184387327</v>
      </c>
      <c r="Z28">
        <f>Data_FAME!AN35</f>
        <v>6.125</v>
      </c>
      <c r="AA28">
        <f>Data_FAME!AO35</f>
        <v>6.125</v>
      </c>
      <c r="AB28">
        <f>Data_FAME!AR35</f>
        <v>0.69676277490104166</v>
      </c>
      <c r="AC28">
        <f>Data_FAME!AT35</f>
        <v>0.76037498966328354</v>
      </c>
      <c r="AD28">
        <f>Data_FAME!AV35</f>
        <v>89.255154137022998</v>
      </c>
      <c r="AE28">
        <f>Data_FAME!AW35</f>
        <v>89.255154137022998</v>
      </c>
      <c r="AF28">
        <f>Data_FAME!BB35</f>
        <v>2.477568306010927</v>
      </c>
      <c r="AG28">
        <f>Data_FAME!BB35</f>
        <v>2.477568306010927</v>
      </c>
      <c r="AH28">
        <f>Data_FAME!AS35</f>
        <v>0.69676277490104199</v>
      </c>
      <c r="AI28">
        <f>'Data_FAME (2)'!P35</f>
        <v>43.426555060950271</v>
      </c>
      <c r="AJ28">
        <f>Data_FAME!AI35</f>
        <v>80.896181538461505</v>
      </c>
      <c r="AM28">
        <f>'Data_FAME (2)'!BF35</f>
        <v>226</v>
      </c>
      <c r="AN28">
        <f>'Data_FAME (2)'!BG35</f>
        <v>330</v>
      </c>
      <c r="AO28">
        <f>'Data_FAME (2)'!BH35</f>
        <v>85</v>
      </c>
      <c r="AP28">
        <f>'Data_FAME (2)'!BI35</f>
        <v>359</v>
      </c>
    </row>
    <row r="29" spans="2:42" x14ac:dyDescent="0.35">
      <c r="B29" s="29">
        <f>Data_FAME!A36</f>
        <v>35246</v>
      </c>
      <c r="C29">
        <f>Data_FAME!B36</f>
        <v>68.630978287535996</v>
      </c>
      <c r="D29">
        <f>Data_FAME!C36</f>
        <v>66.436106110530133</v>
      </c>
      <c r="E29">
        <f>Data_FAME!D36</f>
        <v>68.646174183054697</v>
      </c>
      <c r="F29">
        <f>Data_FAME!F36</f>
        <v>51.397502200308999</v>
      </c>
      <c r="G29">
        <f>Data_FAME!H36</f>
        <v>120.43987575301269</v>
      </c>
      <c r="H29">
        <f>Data_FAME!J36</f>
        <v>65.962003754315802</v>
      </c>
      <c r="I29">
        <f>'Data_FAME (2)'!L36</f>
        <v>59.382153615692594</v>
      </c>
      <c r="J29">
        <f>'Data_FAME (2)'!M36</f>
        <v>59.000796270991536</v>
      </c>
      <c r="K29">
        <f>'Data_FAME (2)'!O36</f>
        <v>43.096594227397333</v>
      </c>
      <c r="M29">
        <f>Data_FAME!Q36</f>
        <v>413325</v>
      </c>
      <c r="N29">
        <f>Data_FAME!R36</f>
        <v>413325</v>
      </c>
      <c r="O29">
        <f>Data_FAME!T36</f>
        <v>0.409126114684217</v>
      </c>
      <c r="P29">
        <f>Data_FAME!U36</f>
        <v>-0.22742533463127501</v>
      </c>
      <c r="Q29">
        <f>Data_FAME!W36</f>
        <v>862786.01106092695</v>
      </c>
      <c r="R29">
        <f>Data_FAME!X36</f>
        <v>862786.01106092695</v>
      </c>
      <c r="S29">
        <f>Data_FAME!Z36</f>
        <v>8.2548700543637096E-2</v>
      </c>
      <c r="T29">
        <f>Data_FAME!AA36</f>
        <v>8.2548700543637096E-2</v>
      </c>
      <c r="U29">
        <f>Data_FAME!AD36</f>
        <v>245.20658074695402</v>
      </c>
      <c r="V29">
        <f>Data_FAME!AE36</f>
        <v>245.20658074695399</v>
      </c>
      <c r="W29">
        <f>Data_FAME!AH36</f>
        <v>81.882196923076961</v>
      </c>
      <c r="Y29">
        <f>Data_FAME!AL36</f>
        <v>5.6176858473270661</v>
      </c>
      <c r="Z29">
        <f>Data_FAME!AN36</f>
        <v>5.8677999999999999</v>
      </c>
      <c r="AA29">
        <f>Data_FAME!AO36</f>
        <v>5.8677999999999999</v>
      </c>
      <c r="AB29">
        <f>Data_FAME!AR36</f>
        <v>0.69717020145329944</v>
      </c>
      <c r="AC29">
        <f>Data_FAME!AT36</f>
        <v>0.76015934162310683</v>
      </c>
      <c r="AD29">
        <f>Data_FAME!AV36</f>
        <v>90.002082601888901</v>
      </c>
      <c r="AE29">
        <f>Data_FAME!AW36</f>
        <v>90.002082601888901</v>
      </c>
      <c r="AF29">
        <f>Data_FAME!BB36</f>
        <v>2.3923809523809569</v>
      </c>
      <c r="AG29">
        <f>Data_FAME!BB36</f>
        <v>2.3923809523809569</v>
      </c>
      <c r="AH29">
        <f>Data_FAME!AS36</f>
        <v>0.697170201453299</v>
      </c>
      <c r="AI29">
        <f>'Data_FAME (2)'!P36</f>
        <v>43.096594227397333</v>
      </c>
      <c r="AJ29">
        <f>Data_FAME!AI36</f>
        <v>81.882196923076904</v>
      </c>
      <c r="AM29">
        <f>'Data_FAME (2)'!BF36</f>
        <v>226</v>
      </c>
      <c r="AN29">
        <f>'Data_FAME (2)'!BG36</f>
        <v>330</v>
      </c>
      <c r="AO29">
        <f>'Data_FAME (2)'!BH36</f>
        <v>85</v>
      </c>
      <c r="AP29">
        <f>'Data_FAME (2)'!BI36</f>
        <v>359</v>
      </c>
    </row>
    <row r="30" spans="2:42" x14ac:dyDescent="0.35">
      <c r="B30" s="29">
        <f>Data_FAME!A37</f>
        <v>35338</v>
      </c>
      <c r="C30">
        <f>Data_FAME!B37</f>
        <v>68.965673762040595</v>
      </c>
      <c r="D30">
        <f>Data_FAME!C37</f>
        <v>66.757872203019602</v>
      </c>
      <c r="E30">
        <f>Data_FAME!D37</f>
        <v>68.991324198473905</v>
      </c>
      <c r="F30">
        <f>Data_FAME!F37</f>
        <v>51.905986975443341</v>
      </c>
      <c r="G30">
        <f>Data_FAME!H37</f>
        <v>120.52853257953366</v>
      </c>
      <c r="H30">
        <f>Data_FAME!J37</f>
        <v>65.916639890060154</v>
      </c>
      <c r="I30">
        <f>'Data_FAME (2)'!L37</f>
        <v>59.1457328055644</v>
      </c>
      <c r="J30">
        <f>'Data_FAME (2)'!M37</f>
        <v>59.1372057211764</v>
      </c>
      <c r="K30">
        <f>'Data_FAME (2)'!O37</f>
        <v>43.436251536775501</v>
      </c>
      <c r="M30">
        <f>Data_FAME!Q37</f>
        <v>417019</v>
      </c>
      <c r="N30">
        <f>Data_FAME!R37</f>
        <v>417019</v>
      </c>
      <c r="O30">
        <f>Data_FAME!T37</f>
        <v>0.90048123975179695</v>
      </c>
      <c r="P30">
        <f>Data_FAME!U37</f>
        <v>-0.22072387714480299</v>
      </c>
      <c r="Q30">
        <f>Data_FAME!W37</f>
        <v>863327.55407133908</v>
      </c>
      <c r="R30">
        <f>Data_FAME!X37</f>
        <v>863327.55407133896</v>
      </c>
      <c r="S30">
        <f>Data_FAME!Z37</f>
        <v>8.0614874049025106E-2</v>
      </c>
      <c r="T30">
        <f>Data_FAME!AA37</f>
        <v>8.0614874049025106E-2</v>
      </c>
      <c r="U30">
        <f>Data_FAME!AD37</f>
        <v>247.64305313116503</v>
      </c>
      <c r="V30">
        <f>Data_FAME!AE37</f>
        <v>247.643053131165</v>
      </c>
      <c r="W30">
        <f>Data_FAME!AH37</f>
        <v>82.869486363636398</v>
      </c>
      <c r="Y30">
        <f>Data_FAME!AL37</f>
        <v>5.4132739047926286</v>
      </c>
      <c r="Z30">
        <f>Data_FAME!AN37</f>
        <v>5.6875</v>
      </c>
      <c r="AA30">
        <f>Data_FAME!AO37</f>
        <v>5.6875</v>
      </c>
      <c r="AB30">
        <f>Data_FAME!AR37</f>
        <v>0.68186344897864648</v>
      </c>
      <c r="AC30">
        <f>Data_FAME!AT37</f>
        <v>0.73881018564560674</v>
      </c>
      <c r="AD30">
        <f>Data_FAME!AV37</f>
        <v>90.413772647977595</v>
      </c>
      <c r="AE30">
        <f>Data_FAME!AW37</f>
        <v>90.413772647977595</v>
      </c>
      <c r="AF30">
        <f>Data_FAME!BB37</f>
        <v>2.4954307116104864</v>
      </c>
      <c r="AG30">
        <f>Data_FAME!BB37</f>
        <v>2.4954307116104864</v>
      </c>
      <c r="AH30">
        <f>Data_FAME!AS37</f>
        <v>0.68186344897864604</v>
      </c>
      <c r="AI30">
        <f>'Data_FAME (2)'!P37</f>
        <v>43.436251536775501</v>
      </c>
      <c r="AJ30">
        <f>Data_FAME!AI37</f>
        <v>82.869486363636398</v>
      </c>
      <c r="AM30">
        <f>'Data_FAME (2)'!BF37</f>
        <v>226</v>
      </c>
      <c r="AN30">
        <f>'Data_FAME (2)'!BG37</f>
        <v>330</v>
      </c>
      <c r="AO30">
        <f>'Data_FAME (2)'!BH37</f>
        <v>85</v>
      </c>
      <c r="AP30">
        <f>'Data_FAME (2)'!BI37</f>
        <v>359</v>
      </c>
    </row>
    <row r="31" spans="2:42" x14ac:dyDescent="0.35">
      <c r="B31" s="29">
        <f>Data_FAME!A38</f>
        <v>35430</v>
      </c>
      <c r="C31">
        <f>Data_FAME!B38</f>
        <v>69.365709672873336</v>
      </c>
      <c r="D31">
        <f>Data_FAME!C38</f>
        <v>67.143128768496766</v>
      </c>
      <c r="E31">
        <f>Data_FAME!D38</f>
        <v>69.381902018659105</v>
      </c>
      <c r="F31">
        <f>Data_FAME!F38</f>
        <v>52.336907944714142</v>
      </c>
      <c r="G31">
        <f>Data_FAME!H38</f>
        <v>120.77286764533632</v>
      </c>
      <c r="H31">
        <f>Data_FAME!J38</f>
        <v>65.349124246101042</v>
      </c>
      <c r="I31">
        <f>'Data_FAME (2)'!L38</f>
        <v>58.558647222058021</v>
      </c>
      <c r="J31">
        <f>'Data_FAME (2)'!M38</f>
        <v>59.032691490299705</v>
      </c>
      <c r="K31">
        <f>'Data_FAME (2)'!O38</f>
        <v>44.826893354090203</v>
      </c>
      <c r="M31">
        <f>Data_FAME!Q38</f>
        <v>422639</v>
      </c>
      <c r="N31">
        <f>Data_FAME!R38</f>
        <v>422639</v>
      </c>
      <c r="O31">
        <f>Data_FAME!T38</f>
        <v>1.0126168131098701</v>
      </c>
      <c r="P31">
        <f>Data_FAME!U38</f>
        <v>-0.31774635612609697</v>
      </c>
      <c r="Q31">
        <f>Data_FAME!W38</f>
        <v>866094.44137827703</v>
      </c>
      <c r="R31">
        <f>Data_FAME!X38</f>
        <v>866094.44137827703</v>
      </c>
      <c r="S31">
        <f>Data_FAME!Z38</f>
        <v>7.8416940042689759E-2</v>
      </c>
      <c r="T31">
        <f>Data_FAME!AA38</f>
        <v>7.8416940042689801E-2</v>
      </c>
      <c r="U31">
        <f>Data_FAME!AD38</f>
        <v>249.8846077246387</v>
      </c>
      <c r="V31">
        <f>Data_FAME!AE38</f>
        <v>249.88460772463901</v>
      </c>
      <c r="W31">
        <f>Data_FAME!AH38</f>
        <v>88.333556060606043</v>
      </c>
      <c r="Y31">
        <f>Data_FAME!AL38</f>
        <v>5.8245399762150774</v>
      </c>
      <c r="Z31">
        <f>Data_FAME!AN38</f>
        <v>5.8555000000000001</v>
      </c>
      <c r="AA31">
        <f>Data_FAME!AO38</f>
        <v>5.8555000000000001</v>
      </c>
      <c r="AB31">
        <f>Data_FAME!AR38</f>
        <v>0.67273735054240236</v>
      </c>
      <c r="AC31">
        <f>Data_FAME!AT38</f>
        <v>0.72349917479305625</v>
      </c>
      <c r="AD31">
        <f>Data_FAME!AV38</f>
        <v>90.6637441195615</v>
      </c>
      <c r="AE31">
        <f>Data_FAME!AW38</f>
        <v>90.6637441195615</v>
      </c>
      <c r="AF31">
        <f>Data_FAME!BB38</f>
        <v>2.5648006379585371</v>
      </c>
      <c r="AG31">
        <f>Data_FAME!BB38</f>
        <v>2.5648006379585371</v>
      </c>
      <c r="AH31">
        <f>Data_FAME!AS38</f>
        <v>0.67273735054240202</v>
      </c>
      <c r="AI31">
        <f>'Data_FAME (2)'!P38</f>
        <v>44.826893354090203</v>
      </c>
      <c r="AJ31">
        <f>Data_FAME!AI38</f>
        <v>88.333556060606099</v>
      </c>
      <c r="AM31">
        <f>'Data_FAME (2)'!BF38</f>
        <v>226</v>
      </c>
      <c r="AN31">
        <f>'Data_FAME (2)'!BG38</f>
        <v>330</v>
      </c>
      <c r="AO31">
        <f>'Data_FAME (2)'!BH38</f>
        <v>85</v>
      </c>
      <c r="AP31">
        <f>'Data_FAME (2)'!BI38</f>
        <v>359</v>
      </c>
    </row>
    <row r="32" spans="2:42" x14ac:dyDescent="0.35">
      <c r="B32" s="29">
        <f>Data_FAME!A39</f>
        <v>35520</v>
      </c>
      <c r="C32">
        <f>Data_FAME!B39</f>
        <v>69.60406774821827</v>
      </c>
      <c r="D32">
        <f>Data_FAME!C39</f>
        <v>67.381118161534758</v>
      </c>
      <c r="E32">
        <f>Data_FAME!D39</f>
        <v>69.587126118123706</v>
      </c>
      <c r="F32">
        <f>Data_FAME!F39</f>
        <v>52.842807533959636</v>
      </c>
      <c r="G32">
        <f>Data_FAME!H39</f>
        <v>120.52207718314168</v>
      </c>
      <c r="H32">
        <f>Data_FAME!J39</f>
        <v>65.121118137167358</v>
      </c>
      <c r="I32">
        <f>'Data_FAME (2)'!L39</f>
        <v>59.098925628295007</v>
      </c>
      <c r="J32">
        <f>'Data_FAME (2)'!M39</f>
        <v>58.995942448309968</v>
      </c>
      <c r="K32">
        <f>'Data_FAME (2)'!O39</f>
        <v>45.156406272022501</v>
      </c>
      <c r="M32">
        <f>Data_FAME!Q39</f>
        <v>429418</v>
      </c>
      <c r="N32">
        <f>Data_FAME!R39</f>
        <v>429418</v>
      </c>
      <c r="O32">
        <f>Data_FAME!T39</f>
        <v>0.79431875817516895</v>
      </c>
      <c r="P32">
        <f>Data_FAME!U39</f>
        <v>-5.0640808212505002E-2</v>
      </c>
      <c r="Q32">
        <f>Data_FAME!W39</f>
        <v>873692.98048387701</v>
      </c>
      <c r="R32">
        <f>Data_FAME!X39</f>
        <v>873692.98048387701</v>
      </c>
      <c r="S32">
        <f>Data_FAME!Z39</f>
        <v>7.3233611915158633E-2</v>
      </c>
      <c r="T32">
        <f>Data_FAME!AA39</f>
        <v>7.3233611915158606E-2</v>
      </c>
      <c r="U32">
        <f>Data_FAME!AD39</f>
        <v>252.12616231811231</v>
      </c>
      <c r="V32">
        <f>Data_FAME!AE39</f>
        <v>252.12616231811199</v>
      </c>
      <c r="W32">
        <f>Data_FAME!AH39</f>
        <v>92.820320312499987</v>
      </c>
      <c r="Y32">
        <f>Data_FAME!AL39</f>
        <v>5.8904209642444672</v>
      </c>
      <c r="Z32">
        <f>Data_FAME!AN39</f>
        <v>5.9375</v>
      </c>
      <c r="AA32">
        <f>Data_FAME!AO39</f>
        <v>5.9375</v>
      </c>
      <c r="AB32">
        <f>Data_FAME!AR39</f>
        <v>0.64938685118057315</v>
      </c>
      <c r="AC32">
        <f>Data_FAME!AT39</f>
        <v>0.70519987906400861</v>
      </c>
      <c r="AD32">
        <f>Data_FAME!AV39</f>
        <v>90.977895215510898</v>
      </c>
      <c r="AE32">
        <f>Data_FAME!AW39</f>
        <v>90.977895215510898</v>
      </c>
      <c r="AF32">
        <f>Data_FAME!BB39</f>
        <v>2.5103994760969264</v>
      </c>
      <c r="AG32">
        <f>Data_FAME!BB39</f>
        <v>2.5103994760969264</v>
      </c>
      <c r="AH32">
        <f>Data_FAME!AS39</f>
        <v>0.64866500847439001</v>
      </c>
      <c r="AI32">
        <f>'Data_FAME (2)'!P39</f>
        <v>45.156406272022501</v>
      </c>
      <c r="AJ32">
        <f>Data_FAME!AI39</f>
        <v>92.820320312500002</v>
      </c>
      <c r="AM32">
        <f>'Data_FAME (2)'!BF39</f>
        <v>223</v>
      </c>
      <c r="AN32">
        <f>'Data_FAME (2)'!BG39</f>
        <v>330</v>
      </c>
      <c r="AO32">
        <f>'Data_FAME (2)'!BH39</f>
        <v>87</v>
      </c>
      <c r="AP32">
        <f>'Data_FAME (2)'!BI39</f>
        <v>360</v>
      </c>
    </row>
    <row r="33" spans="2:42" x14ac:dyDescent="0.35">
      <c r="B33" s="29">
        <f>Data_FAME!A40</f>
        <v>35611</v>
      </c>
      <c r="C33">
        <f>Data_FAME!B40</f>
        <v>69.770050891849763</v>
      </c>
      <c r="D33">
        <f>Data_FAME!C40</f>
        <v>67.539043638685598</v>
      </c>
      <c r="E33">
        <f>Data_FAME!D40</f>
        <v>69.779564268268302</v>
      </c>
      <c r="F33">
        <f>Data_FAME!F40</f>
        <v>53.309336220697396</v>
      </c>
      <c r="G33">
        <f>Data_FAME!H40</f>
        <v>120.24847317869667</v>
      </c>
      <c r="H33">
        <f>Data_FAME!J40</f>
        <v>65.284234656778381</v>
      </c>
      <c r="I33">
        <f>'Data_FAME (2)'!L40</f>
        <v>59.610118770986055</v>
      </c>
      <c r="J33">
        <f>'Data_FAME (2)'!M40</f>
        <v>59.273290621149833</v>
      </c>
      <c r="K33">
        <f>'Data_FAME (2)'!O40</f>
        <v>44.457925342793537</v>
      </c>
      <c r="M33">
        <f>Data_FAME!Q40</f>
        <v>434199</v>
      </c>
      <c r="N33">
        <f>Data_FAME!R40</f>
        <v>434199</v>
      </c>
      <c r="O33">
        <f>Data_FAME!T40</f>
        <v>0.84392523099911498</v>
      </c>
      <c r="P33">
        <f>Data_FAME!U40</f>
        <v>-0.23587869081118101</v>
      </c>
      <c r="Q33">
        <f>Data_FAME!W40</f>
        <v>878324.78805050009</v>
      </c>
      <c r="R33">
        <f>Data_FAME!X40</f>
        <v>878324.78805049998</v>
      </c>
      <c r="S33">
        <f>Data_FAME!Z40</f>
        <v>7.17972859712597E-2</v>
      </c>
      <c r="T33">
        <f>Data_FAME!AA40</f>
        <v>7.17972859712597E-2</v>
      </c>
      <c r="U33">
        <f>Data_FAME!AD40</f>
        <v>254.46517580695433</v>
      </c>
      <c r="V33">
        <f>Data_FAME!AE40</f>
        <v>254.46517580695399</v>
      </c>
      <c r="W33">
        <f>Data_FAME!AH40</f>
        <v>95.131486153846112</v>
      </c>
      <c r="Y33">
        <f>Data_FAME!AL40</f>
        <v>6.146395162239374</v>
      </c>
      <c r="Z33">
        <f>Data_FAME!AN40</f>
        <v>6.1984000000000004</v>
      </c>
      <c r="AA33">
        <f>Data_FAME!AO40</f>
        <v>6.1984000000000004</v>
      </c>
      <c r="AB33">
        <f>Data_FAME!AR40</f>
        <v>0.6389876132994049</v>
      </c>
      <c r="AC33">
        <f>Data_FAME!AT40</f>
        <v>0.70418831106292323</v>
      </c>
      <c r="AD33">
        <f>Data_FAME!AV40</f>
        <v>91.094904714313301</v>
      </c>
      <c r="AE33">
        <f>Data_FAME!AW40</f>
        <v>91.094904714313301</v>
      </c>
      <c r="AF33">
        <f>Data_FAME!BB40</f>
        <v>2.7298550724637667</v>
      </c>
      <c r="AG33">
        <f>Data_FAME!BB40</f>
        <v>2.7298550724637667</v>
      </c>
      <c r="AH33">
        <f>Data_FAME!AS40</f>
        <v>0.63881968316040705</v>
      </c>
      <c r="AI33">
        <f>'Data_FAME (2)'!P40</f>
        <v>44.457925342793494</v>
      </c>
      <c r="AJ33">
        <f>Data_FAME!AI40</f>
        <v>95.131486153846197</v>
      </c>
      <c r="AM33">
        <f>'Data_FAME (2)'!BF40</f>
        <v>223</v>
      </c>
      <c r="AN33">
        <f>'Data_FAME (2)'!BG40</f>
        <v>330</v>
      </c>
      <c r="AO33">
        <f>'Data_FAME (2)'!BH40</f>
        <v>87</v>
      </c>
      <c r="AP33">
        <f>'Data_FAME (2)'!BI40</f>
        <v>360</v>
      </c>
    </row>
    <row r="34" spans="2:42" x14ac:dyDescent="0.35">
      <c r="B34" s="29">
        <f>Data_FAME!A41</f>
        <v>35703</v>
      </c>
      <c r="C34">
        <f>Data_FAME!B41</f>
        <v>70.301043211884334</v>
      </c>
      <c r="D34">
        <f>Data_FAME!C41</f>
        <v>68.05101021861789</v>
      </c>
      <c r="E34">
        <f>Data_FAME!D41</f>
        <v>70.337386335665599</v>
      </c>
      <c r="F34">
        <f>Data_FAME!F41</f>
        <v>53.831629904686231</v>
      </c>
      <c r="G34">
        <f>Data_FAME!H41</f>
        <v>120.29165441799699</v>
      </c>
      <c r="H34">
        <f>Data_FAME!J41</f>
        <v>65.937316712012787</v>
      </c>
      <c r="I34">
        <f>'Data_FAME (2)'!L41</f>
        <v>59.912788698087347</v>
      </c>
      <c r="J34">
        <f>'Data_FAME (2)'!M41</f>
        <v>59.909913499298263</v>
      </c>
      <c r="K34">
        <f>'Data_FAME (2)'!O41</f>
        <v>45.443476413226499</v>
      </c>
      <c r="M34">
        <f>Data_FAME!Q41</f>
        <v>438100</v>
      </c>
      <c r="N34">
        <f>Data_FAME!R41</f>
        <v>438100</v>
      </c>
      <c r="O34">
        <f>Data_FAME!T41</f>
        <v>0.42440874960859298</v>
      </c>
      <c r="P34">
        <f>Data_FAME!U41</f>
        <v>-0.31251620477381897</v>
      </c>
      <c r="Q34">
        <f>Data_FAME!W41</f>
        <v>880182.16364519007</v>
      </c>
      <c r="R34">
        <f>Data_FAME!X41</f>
        <v>880182.16364518995</v>
      </c>
      <c r="S34">
        <f>Data_FAME!Z41</f>
        <v>6.8400512448149972E-2</v>
      </c>
      <c r="T34">
        <f>Data_FAME!AA41</f>
        <v>6.840051244815E-2</v>
      </c>
      <c r="U34">
        <f>Data_FAME!AD41</f>
        <v>258.36353162169166</v>
      </c>
      <c r="V34">
        <f>Data_FAME!AE41</f>
        <v>258.363531621692</v>
      </c>
      <c r="W34">
        <f>Data_FAME!AH41</f>
        <v>97.47146060606066</v>
      </c>
      <c r="Y34">
        <f>Data_FAME!AL41</f>
        <v>6.7430572230059136</v>
      </c>
      <c r="Z34">
        <f>Data_FAME!AN41</f>
        <v>6.8692000000000002</v>
      </c>
      <c r="AA34">
        <f>Data_FAME!AO41</f>
        <v>6.8692000000000002</v>
      </c>
      <c r="AB34">
        <f>Data_FAME!AR41</f>
        <v>0.63319365618204004</v>
      </c>
      <c r="AC34">
        <f>Data_FAME!AT41</f>
        <v>0.69361854623151198</v>
      </c>
      <c r="AD34">
        <f>Data_FAME!AV41</f>
        <v>91.481024453969596</v>
      </c>
      <c r="AE34">
        <f>Data_FAME!AW41</f>
        <v>91.481024453969596</v>
      </c>
      <c r="AF34">
        <f>Data_FAME!BB41</f>
        <v>3.0203990610328666</v>
      </c>
      <c r="AG34">
        <f>Data_FAME!BB41</f>
        <v>3.0203990610328666</v>
      </c>
      <c r="AH34">
        <f>Data_FAME!AS41</f>
        <v>0.63363729975902106</v>
      </c>
      <c r="AI34">
        <f>'Data_FAME (2)'!P41</f>
        <v>45.443476413226669</v>
      </c>
      <c r="AJ34">
        <f>Data_FAME!AI41</f>
        <v>97.471460606060603</v>
      </c>
      <c r="AM34">
        <f>'Data_FAME (2)'!BF41</f>
        <v>223</v>
      </c>
      <c r="AN34">
        <f>'Data_FAME (2)'!BG41</f>
        <v>330</v>
      </c>
      <c r="AO34">
        <f>'Data_FAME (2)'!BH41</f>
        <v>87</v>
      </c>
      <c r="AP34">
        <f>'Data_FAME (2)'!BI41</f>
        <v>360</v>
      </c>
    </row>
    <row r="35" spans="2:42" x14ac:dyDescent="0.35">
      <c r="B35" s="29">
        <f>Data_FAME!A42</f>
        <v>35795</v>
      </c>
      <c r="C35">
        <f>Data_FAME!B42</f>
        <v>70.586171836242571</v>
      </c>
      <c r="D35">
        <f>Data_FAME!C42</f>
        <v>68.32288506329779</v>
      </c>
      <c r="E35">
        <f>Data_FAME!D42</f>
        <v>70.608569856545898</v>
      </c>
      <c r="F35">
        <f>Data_FAME!F42</f>
        <v>54.367528157302139</v>
      </c>
      <c r="G35">
        <f>Data_FAME!H42</f>
        <v>120.20939404712499</v>
      </c>
      <c r="H35">
        <f>Data_FAME!J42</f>
        <v>66.024364590586529</v>
      </c>
      <c r="I35">
        <f>'Data_FAME (2)'!L42</f>
        <v>59.838687694843834</v>
      </c>
      <c r="J35">
        <f>'Data_FAME (2)'!M42</f>
        <v>60.246114893887665</v>
      </c>
      <c r="K35">
        <f>'Data_FAME (2)'!O42</f>
        <v>45.220274950786767</v>
      </c>
      <c r="M35">
        <f>Data_FAME!Q42</f>
        <v>444540</v>
      </c>
      <c r="N35">
        <f>Data_FAME!R42</f>
        <v>444540</v>
      </c>
      <c r="O35">
        <f>Data_FAME!T42</f>
        <v>0.52657287899712701</v>
      </c>
      <c r="P35">
        <f>Data_FAME!U42</f>
        <v>-0.221435091886799</v>
      </c>
      <c r="Q35">
        <f>Data_FAME!W42</f>
        <v>879843.27816055808</v>
      </c>
      <c r="R35">
        <f>Data_FAME!X42</f>
        <v>879843.27816055797</v>
      </c>
      <c r="S35">
        <f>Data_FAME!Z42</f>
        <v>6.5409484017932548E-2</v>
      </c>
      <c r="T35">
        <f>Data_FAME!AA42</f>
        <v>6.5409484017932507E-2</v>
      </c>
      <c r="U35">
        <f>Data_FAME!AD42</f>
        <v>261.67713406421763</v>
      </c>
      <c r="V35">
        <f>Data_FAME!AE42</f>
        <v>261.67713406421802</v>
      </c>
      <c r="W35">
        <f>Data_FAME!AH42</f>
        <v>98.626171212121235</v>
      </c>
      <c r="Y35">
        <f>Data_FAME!AL42</f>
        <v>7.0402892116264848</v>
      </c>
      <c r="Z35">
        <f>Data_FAME!AN42</f>
        <v>7.1483999999999996</v>
      </c>
      <c r="AA35">
        <f>Data_FAME!AO42</f>
        <v>7.1483999999999996</v>
      </c>
      <c r="AB35">
        <f>Data_FAME!AR42</f>
        <v>0.63128999906948857</v>
      </c>
      <c r="AC35">
        <f>Data_FAME!AT42</f>
        <v>0.68719940916867639</v>
      </c>
      <c r="AD35">
        <f>Data_FAME!AV42</f>
        <v>91.859557620069594</v>
      </c>
      <c r="AE35">
        <f>Data_FAME!AW42</f>
        <v>91.859557620069594</v>
      </c>
      <c r="AF35">
        <f>Data_FAME!BB42</f>
        <v>3.2062760416666669</v>
      </c>
      <c r="AG35">
        <f>Data_FAME!BB42</f>
        <v>3.2062760416666669</v>
      </c>
      <c r="AH35">
        <f>Data_FAME!AS42</f>
        <v>0.63168185721231895</v>
      </c>
      <c r="AI35">
        <f>'Data_FAME (2)'!P42</f>
        <v>45.220274950786667</v>
      </c>
      <c r="AJ35">
        <f>Data_FAME!AI42</f>
        <v>98.626171212121207</v>
      </c>
      <c r="AM35">
        <f>'Data_FAME (2)'!BF42</f>
        <v>223</v>
      </c>
      <c r="AN35">
        <f>'Data_FAME (2)'!BG42</f>
        <v>330</v>
      </c>
      <c r="AO35">
        <f>'Data_FAME (2)'!BH42</f>
        <v>87</v>
      </c>
      <c r="AP35">
        <f>'Data_FAME (2)'!BI42</f>
        <v>360</v>
      </c>
    </row>
    <row r="36" spans="2:42" x14ac:dyDescent="0.35">
      <c r="B36" s="29">
        <f>Data_FAME!A43</f>
        <v>35885</v>
      </c>
      <c r="C36">
        <f>Data_FAME!B43</f>
        <v>70.729581270328126</v>
      </c>
      <c r="D36">
        <f>Data_FAME!C43</f>
        <v>68.472035680817967</v>
      </c>
      <c r="E36">
        <f>Data_FAME!D43</f>
        <v>70.691931524363397</v>
      </c>
      <c r="F36">
        <f>Data_FAME!F43</f>
        <v>54.865105994264972</v>
      </c>
      <c r="G36">
        <f>Data_FAME!H43</f>
        <v>119.85045730035701</v>
      </c>
      <c r="H36">
        <f>Data_FAME!J43</f>
        <v>65.47244561075496</v>
      </c>
      <c r="I36">
        <f>'Data_FAME (2)'!L43</f>
        <v>60.340098611937719</v>
      </c>
      <c r="J36">
        <f>'Data_FAME (2)'!M43</f>
        <v>60.265823861879397</v>
      </c>
      <c r="K36">
        <f>'Data_FAME (2)'!O43</f>
        <v>44.942855661321765</v>
      </c>
      <c r="M36">
        <f>Data_FAME!Q43</f>
        <v>447712</v>
      </c>
      <c r="N36">
        <f>Data_FAME!R43</f>
        <v>447712</v>
      </c>
      <c r="O36">
        <f>Data_FAME!T43</f>
        <v>0.79289131831225501</v>
      </c>
      <c r="P36">
        <f>Data_FAME!U43</f>
        <v>-1.24124148015409E-3</v>
      </c>
      <c r="Q36">
        <f>Data_FAME!W43</f>
        <v>884146.71126163006</v>
      </c>
      <c r="R36">
        <f>Data_FAME!X43</f>
        <v>884146.71126162994</v>
      </c>
      <c r="S36">
        <f>Data_FAME!Z43</f>
        <v>6.3647367961563561E-2</v>
      </c>
      <c r="T36">
        <f>Data_FAME!AA43</f>
        <v>6.3647367961563603E-2</v>
      </c>
      <c r="U36">
        <f>Data_FAME!AD43</f>
        <v>264.79581871600772</v>
      </c>
      <c r="V36">
        <f>Data_FAME!AE43</f>
        <v>264.795818716008</v>
      </c>
      <c r="W36">
        <f>Data_FAME!AH43</f>
        <v>100.61063281249999</v>
      </c>
      <c r="Y36">
        <f>Data_FAME!AL43</f>
        <v>7.0862970308490789</v>
      </c>
      <c r="Z36">
        <f>Data_FAME!AN43</f>
        <v>7.25</v>
      </c>
      <c r="AA36">
        <f>Data_FAME!AO43</f>
        <v>7.25</v>
      </c>
      <c r="AB36">
        <f>Data_FAME!AR43</f>
        <v>0.62538235592018632</v>
      </c>
      <c r="AC36">
        <f>Data_FAME!AT43</f>
        <v>0.68303198487251693</v>
      </c>
      <c r="AD36">
        <f>Data_FAME!AV43</f>
        <v>91.865824470770306</v>
      </c>
      <c r="AE36">
        <f>Data_FAME!AW43</f>
        <v>91.865824470770306</v>
      </c>
      <c r="AF36">
        <f>Data_FAME!BB43</f>
        <v>2.925964912280707</v>
      </c>
      <c r="AG36">
        <f>Data_FAME!BB43</f>
        <v>2.925964912280707</v>
      </c>
      <c r="AH36">
        <f>Data_FAME!AS43</f>
        <v>0.62547738438940403</v>
      </c>
      <c r="AI36">
        <f>'Data_FAME (2)'!P43</f>
        <v>44.942855661321367</v>
      </c>
      <c r="AJ36">
        <f>Data_FAME!AI43</f>
        <v>100.6106328125</v>
      </c>
      <c r="AM36">
        <f>'Data_FAME (2)'!BF43</f>
        <v>212</v>
      </c>
      <c r="AN36">
        <f>'Data_FAME (2)'!BG43</f>
        <v>344</v>
      </c>
      <c r="AO36">
        <f>'Data_FAME (2)'!BH43</f>
        <v>86</v>
      </c>
      <c r="AP36">
        <f>'Data_FAME (2)'!BI43</f>
        <v>358</v>
      </c>
    </row>
    <row r="37" spans="2:42" x14ac:dyDescent="0.35">
      <c r="B37" s="29">
        <f>Data_FAME!A44</f>
        <v>35976</v>
      </c>
      <c r="C37">
        <f>Data_FAME!B44</f>
        <v>71.073887725513956</v>
      </c>
      <c r="D37">
        <f>Data_FAME!C44</f>
        <v>68.898386026509002</v>
      </c>
      <c r="E37">
        <f>Data_FAME!D44</f>
        <v>71.092692833306401</v>
      </c>
      <c r="F37">
        <f>Data_FAME!F44</f>
        <v>55.369299610557796</v>
      </c>
      <c r="G37">
        <f>Data_FAME!H44</f>
        <v>119.43255682595401</v>
      </c>
      <c r="H37">
        <f>Data_FAME!J44</f>
        <v>65.900329460801927</v>
      </c>
      <c r="I37">
        <f>'Data_FAME (2)'!L44</f>
        <v>61.011583924851188</v>
      </c>
      <c r="J37">
        <f>'Data_FAME (2)'!M44</f>
        <v>60.699616833842903</v>
      </c>
      <c r="K37">
        <f>'Data_FAME (2)'!O44</f>
        <v>45.544544898206539</v>
      </c>
      <c r="M37">
        <f>Data_FAME!Q44</f>
        <v>450292</v>
      </c>
      <c r="N37">
        <f>Data_FAME!R44</f>
        <v>450292</v>
      </c>
      <c r="O37">
        <f>Data_FAME!T44</f>
        <v>0.36070391447088102</v>
      </c>
      <c r="P37">
        <f>Data_FAME!U44</f>
        <v>-3.3388381505024302E-3</v>
      </c>
      <c r="Q37">
        <f>Data_FAME!W44</f>
        <v>884140.65353232098</v>
      </c>
      <c r="R37">
        <f>Data_FAME!X44</f>
        <v>884140.65353232098</v>
      </c>
      <c r="S37">
        <f>Data_FAME!Z44</f>
        <v>6.2837755765484948E-2</v>
      </c>
      <c r="T37">
        <f>Data_FAME!AA44</f>
        <v>6.2837755765484907E-2</v>
      </c>
      <c r="U37">
        <f>Data_FAME!AD44</f>
        <v>268.40179784463936</v>
      </c>
      <c r="V37">
        <f>Data_FAME!AE44</f>
        <v>268.40179784463902</v>
      </c>
      <c r="W37">
        <f>Data_FAME!AH44</f>
        <v>100.5124338461538</v>
      </c>
      <c r="Y37">
        <f>Data_FAME!AL44</f>
        <v>7.076780212823591</v>
      </c>
      <c r="Z37">
        <f>Data_FAME!AN44</f>
        <v>7.3278999999999996</v>
      </c>
      <c r="AA37">
        <f>Data_FAME!AO44</f>
        <v>7.3278999999999996</v>
      </c>
      <c r="AB37">
        <f>Data_FAME!AR44</f>
        <v>0.6157406036924109</v>
      </c>
      <c r="AC37">
        <f>Data_FAME!AT44</f>
        <v>0.67980342019791351</v>
      </c>
      <c r="AD37">
        <f>Data_FAME!AV44</f>
        <v>92.278891717166402</v>
      </c>
      <c r="AE37">
        <f>Data_FAME!AW44</f>
        <v>92.278891717166402</v>
      </c>
      <c r="AF37">
        <f>Data_FAME!BB44</f>
        <v>3.1940445168295368</v>
      </c>
      <c r="AG37">
        <f>Data_FAME!BB44</f>
        <v>3.1940445168295368</v>
      </c>
      <c r="AH37">
        <f>Data_FAME!AS44</f>
        <v>0.61574667956030105</v>
      </c>
      <c r="AI37">
        <f>'Data_FAME (2)'!P44</f>
        <v>45.544544898207199</v>
      </c>
      <c r="AJ37">
        <f>Data_FAME!AI44</f>
        <v>100.512433846154</v>
      </c>
      <c r="AM37">
        <f>'Data_FAME (2)'!BF44</f>
        <v>212</v>
      </c>
      <c r="AN37">
        <f>'Data_FAME (2)'!BG44</f>
        <v>344</v>
      </c>
      <c r="AO37">
        <f>'Data_FAME (2)'!BH44</f>
        <v>86</v>
      </c>
      <c r="AP37">
        <f>'Data_FAME (2)'!BI44</f>
        <v>358</v>
      </c>
    </row>
    <row r="38" spans="2:42" x14ac:dyDescent="0.35">
      <c r="B38" s="29">
        <f>Data_FAME!A45</f>
        <v>36068</v>
      </c>
      <c r="C38">
        <f>Data_FAME!B45</f>
        <v>71.275514454206998</v>
      </c>
      <c r="D38">
        <f>Data_FAME!C45</f>
        <v>69.192034640247428</v>
      </c>
      <c r="E38">
        <f>Data_FAME!D45</f>
        <v>71.320300035938502</v>
      </c>
      <c r="F38">
        <f>Data_FAME!F45</f>
        <v>55.841701080644633</v>
      </c>
      <c r="G38">
        <f>Data_FAME!H45</f>
        <v>118.94439555625566</v>
      </c>
      <c r="H38">
        <f>Data_FAME!J45</f>
        <v>66.619395228797075</v>
      </c>
      <c r="I38">
        <f>'Data_FAME (2)'!L45</f>
        <v>61.328068446463369</v>
      </c>
      <c r="J38">
        <f>'Data_FAME (2)'!M45</f>
        <v>61.337517453678934</v>
      </c>
      <c r="K38">
        <f>'Data_FAME (2)'!O45</f>
        <v>45.281114662098929</v>
      </c>
      <c r="M38">
        <f>Data_FAME!Q45</f>
        <v>451005</v>
      </c>
      <c r="N38">
        <f>Data_FAME!R45</f>
        <v>451005</v>
      </c>
      <c r="O38">
        <f>Data_FAME!T45</f>
        <v>-6.2675142987620502E-2</v>
      </c>
      <c r="P38">
        <f>Data_FAME!U45</f>
        <v>-0.185509921266547</v>
      </c>
      <c r="Q38">
        <f>Data_FAME!W45</f>
        <v>887593.11750425294</v>
      </c>
      <c r="R38">
        <f>Data_FAME!X45</f>
        <v>887593.11750425305</v>
      </c>
      <c r="S38">
        <f>Data_FAME!Z45</f>
        <v>6.2401130578127045E-2</v>
      </c>
      <c r="T38">
        <f>Data_FAME!AA45</f>
        <v>6.2401130578126997E-2</v>
      </c>
      <c r="U38">
        <f>Data_FAME!AD45</f>
        <v>271.03318801958636</v>
      </c>
      <c r="V38">
        <f>Data_FAME!AE45</f>
        <v>271.03318801958602</v>
      </c>
      <c r="W38">
        <f>Data_FAME!AH45</f>
        <v>100.14717121212124</v>
      </c>
      <c r="Y38">
        <f>Data_FAME!AL45</f>
        <v>7.1602620805435002</v>
      </c>
      <c r="Z38">
        <f>Data_FAME!AN45</f>
        <v>7.5</v>
      </c>
      <c r="AA38">
        <f>Data_FAME!AO45</f>
        <v>7.5</v>
      </c>
      <c r="AB38">
        <f>Data_FAME!AR45</f>
        <v>0.61194660690414404</v>
      </c>
      <c r="AC38">
        <f>Data_FAME!AT45</f>
        <v>0.66166143460101789</v>
      </c>
      <c r="AD38">
        <f>Data_FAME!AV45</f>
        <v>92.668275423788103</v>
      </c>
      <c r="AE38">
        <f>Data_FAME!AW45</f>
        <v>92.668275423788103</v>
      </c>
      <c r="AF38">
        <f>Data_FAME!BB45</f>
        <v>3.1024113475177271</v>
      </c>
      <c r="AG38">
        <f>Data_FAME!BB45</f>
        <v>3.1024113475177271</v>
      </c>
      <c r="AH38">
        <f>Data_FAME!AS45</f>
        <v>0.61191051876314595</v>
      </c>
      <c r="AI38">
        <f>'Data_FAME (2)'!P45</f>
        <v>45.281114662099164</v>
      </c>
      <c r="AJ38">
        <f>Data_FAME!AI45</f>
        <v>100.14717121212099</v>
      </c>
      <c r="AM38">
        <f>'Data_FAME (2)'!BF45</f>
        <v>212</v>
      </c>
      <c r="AN38">
        <f>'Data_FAME (2)'!BG45</f>
        <v>344</v>
      </c>
      <c r="AO38">
        <f>'Data_FAME (2)'!BH45</f>
        <v>86</v>
      </c>
      <c r="AP38">
        <f>'Data_FAME (2)'!BI45</f>
        <v>358</v>
      </c>
    </row>
    <row r="39" spans="2:42" x14ac:dyDescent="0.35">
      <c r="B39" s="29">
        <f>Data_FAME!A46</f>
        <v>36160</v>
      </c>
      <c r="C39">
        <f>Data_FAME!B46</f>
        <v>71.554205692506969</v>
      </c>
      <c r="D39">
        <f>Data_FAME!C46</f>
        <v>69.572709935336604</v>
      </c>
      <c r="E39">
        <f>Data_FAME!D46</f>
        <v>71.576722020699606</v>
      </c>
      <c r="F39">
        <f>Data_FAME!F46</f>
        <v>56.342058679605771</v>
      </c>
      <c r="G39">
        <f>Data_FAME!H46</f>
        <v>118.53056976690766</v>
      </c>
      <c r="H39">
        <f>Data_FAME!J46</f>
        <v>67.021642804413503</v>
      </c>
      <c r="I39">
        <f>'Data_FAME (2)'!L46</f>
        <v>61.529983177823709</v>
      </c>
      <c r="J39">
        <f>'Data_FAME (2)'!M46</f>
        <v>61.875937564306071</v>
      </c>
      <c r="K39">
        <f>'Data_FAME (2)'!O46</f>
        <v>45.200094574877504</v>
      </c>
      <c r="M39">
        <f>Data_FAME!Q46</f>
        <v>453937</v>
      </c>
      <c r="N39">
        <f>Data_FAME!R46</f>
        <v>453937</v>
      </c>
      <c r="O39">
        <f>Data_FAME!T46</f>
        <v>-0.25237777481513501</v>
      </c>
      <c r="P39">
        <f>Data_FAME!U46</f>
        <v>-0.25692632903790602</v>
      </c>
      <c r="Q39">
        <f>Data_FAME!W46</f>
        <v>883166.99624774698</v>
      </c>
      <c r="R39">
        <f>Data_FAME!X46</f>
        <v>883166.99624774698</v>
      </c>
      <c r="S39">
        <f>Data_FAME!Z46</f>
        <v>6.1431129087922164E-2</v>
      </c>
      <c r="T39">
        <f>Data_FAME!AA46</f>
        <v>6.1431129087922198E-2</v>
      </c>
      <c r="U39">
        <f>Data_FAME!AD46</f>
        <v>274.151872671376</v>
      </c>
      <c r="V39">
        <f>Data_FAME!AE46</f>
        <v>274.151872671376</v>
      </c>
      <c r="W39">
        <f>Data_FAME!AH46</f>
        <v>97.166321212121204</v>
      </c>
      <c r="Y39">
        <f>Data_FAME!AL46</f>
        <v>6.2775126042467688</v>
      </c>
      <c r="Z39">
        <f>Data_FAME!AN46</f>
        <v>6.8555000000000001</v>
      </c>
      <c r="AA39">
        <f>Data_FAME!AO46</f>
        <v>6.8555000000000001</v>
      </c>
      <c r="AB39">
        <f>Data_FAME!AR46</f>
        <v>0.61580078048011355</v>
      </c>
      <c r="AC39">
        <f>Data_FAME!AT46</f>
        <v>0.66798550493166198</v>
      </c>
      <c r="AD39">
        <f>Data_FAME!AV46</f>
        <v>93.145292308275003</v>
      </c>
      <c r="AE39">
        <f>Data_FAME!AW46</f>
        <v>93.145292308275003</v>
      </c>
      <c r="AF39">
        <f>Data_FAME!BB46</f>
        <v>2.6515270018621968</v>
      </c>
      <c r="AG39">
        <f>Data_FAME!BB46</f>
        <v>2.6515270018621968</v>
      </c>
      <c r="AH39">
        <f>Data_FAME!AS46</f>
        <v>0.61574010208304597</v>
      </c>
      <c r="AI39">
        <f>'Data_FAME (2)'!P46</f>
        <v>45.200094574876971</v>
      </c>
      <c r="AJ39">
        <f>Data_FAME!AI46</f>
        <v>97.166321212121204</v>
      </c>
      <c r="AM39">
        <f>'Data_FAME (2)'!BF46</f>
        <v>212</v>
      </c>
      <c r="AN39">
        <f>'Data_FAME (2)'!BG46</f>
        <v>344</v>
      </c>
      <c r="AO39">
        <f>'Data_FAME (2)'!BH46</f>
        <v>86</v>
      </c>
      <c r="AP39">
        <f>'Data_FAME (2)'!BI46</f>
        <v>358</v>
      </c>
    </row>
    <row r="40" spans="2:42" x14ac:dyDescent="0.35">
      <c r="B40" s="29">
        <f>Data_FAME!A47</f>
        <v>36250</v>
      </c>
      <c r="C40">
        <f>Data_FAME!B47</f>
        <v>71.860506155949608</v>
      </c>
      <c r="D40">
        <f>Data_FAME!C47</f>
        <v>69.925179280360339</v>
      </c>
      <c r="E40">
        <f>Data_FAME!D47</f>
        <v>71.807725998091996</v>
      </c>
      <c r="F40">
        <f>Data_FAME!F47</f>
        <v>56.816335285904898</v>
      </c>
      <c r="G40">
        <f>Data_FAME!H47</f>
        <v>117.93061771377067</v>
      </c>
      <c r="H40">
        <f>Data_FAME!J47</f>
        <v>67.190169608129196</v>
      </c>
      <c r="I40">
        <f>'Data_FAME (2)'!L47</f>
        <v>62.472350228788805</v>
      </c>
      <c r="J40">
        <f>'Data_FAME (2)'!M47</f>
        <v>62.428248620283433</v>
      </c>
      <c r="K40">
        <f>'Data_FAME (2)'!O47</f>
        <v>45.533890267905427</v>
      </c>
      <c r="M40">
        <f>Data_FAME!Q47</f>
        <v>457044</v>
      </c>
      <c r="N40">
        <f>Data_FAME!R47</f>
        <v>457044</v>
      </c>
      <c r="O40">
        <f>Data_FAME!T47</f>
        <v>-0.229272996478873</v>
      </c>
      <c r="P40">
        <f>Data_FAME!U47</f>
        <v>-0.435008366201726</v>
      </c>
      <c r="Q40">
        <f>Data_FAME!W47</f>
        <v>888302.37745588098</v>
      </c>
      <c r="R40">
        <f>Data_FAME!X47</f>
        <v>888302.37745588098</v>
      </c>
      <c r="S40">
        <f>Data_FAME!Z47</f>
        <v>6.1760340374905444E-2</v>
      </c>
      <c r="T40">
        <f>Data_FAME!AA47</f>
        <v>6.1760340374905402E-2</v>
      </c>
      <c r="U40">
        <f>Data_FAME!AD47</f>
        <v>275.22392052042898</v>
      </c>
      <c r="V40">
        <f>Data_FAME!AE47</f>
        <v>275.22392052042898</v>
      </c>
      <c r="W40">
        <f>Data_FAME!AH47</f>
        <v>97.283789062499991</v>
      </c>
      <c r="Y40">
        <f>Data_FAME!AL47</f>
        <v>5.0837063570093504</v>
      </c>
      <c r="Z40">
        <f>Data_FAME!AN47</f>
        <v>5.6943999999999999</v>
      </c>
      <c r="AA40">
        <f>Data_FAME!AO47</f>
        <v>5.6943999999999999</v>
      </c>
      <c r="AB40">
        <f>Data_FAME!AR47</f>
        <v>0.61208261764455074</v>
      </c>
      <c r="AC40">
        <f>Data_FAME!AT47</f>
        <v>0.66963647078981869</v>
      </c>
      <c r="AD40">
        <f>Data_FAME!AV47</f>
        <v>93.311240487133404</v>
      </c>
      <c r="AE40">
        <f>Data_FAME!AW47</f>
        <v>93.311240487133404</v>
      </c>
      <c r="AF40">
        <f>Data_FAME!BB47</f>
        <v>2.645269607843137</v>
      </c>
      <c r="AG40">
        <f>Data_FAME!BB47</f>
        <v>2.645269607843137</v>
      </c>
      <c r="AH40">
        <f>Data_FAME!AS47</f>
        <v>0.61207091368269495</v>
      </c>
      <c r="AI40">
        <f>'Data_FAME (2)'!P47</f>
        <v>45.533890267904042</v>
      </c>
      <c r="AJ40">
        <f>Data_FAME!AI47</f>
        <v>97.283789062500006</v>
      </c>
      <c r="AM40">
        <f>'Data_FAME (2)'!BF47</f>
        <v>204</v>
      </c>
      <c r="AN40">
        <f>'Data_FAME (2)'!BG47</f>
        <v>341</v>
      </c>
      <c r="AO40">
        <f>'Data_FAME (2)'!BH47</f>
        <v>83</v>
      </c>
      <c r="AP40">
        <f>'Data_FAME (2)'!BI47</f>
        <v>372</v>
      </c>
    </row>
    <row r="41" spans="2:42" x14ac:dyDescent="0.35">
      <c r="B41" s="29">
        <f>Data_FAME!A48</f>
        <v>36341</v>
      </c>
      <c r="C41">
        <f>Data_FAME!B48</f>
        <v>72.07370571994737</v>
      </c>
      <c r="D41">
        <f>Data_FAME!C48</f>
        <v>70.136276000373002</v>
      </c>
      <c r="E41">
        <f>Data_FAME!D48</f>
        <v>72.102605801817901</v>
      </c>
      <c r="F41">
        <f>Data_FAME!F48</f>
        <v>57.315473648546003</v>
      </c>
      <c r="G41">
        <f>Data_FAME!H48</f>
        <v>117.070124373773</v>
      </c>
      <c r="H41">
        <f>Data_FAME!J48</f>
        <v>66.540428066959038</v>
      </c>
      <c r="I41">
        <f>'Data_FAME (2)'!L48</f>
        <v>62.597144431917059</v>
      </c>
      <c r="J41">
        <f>'Data_FAME (2)'!M48</f>
        <v>62.296450582395131</v>
      </c>
      <c r="K41">
        <f>'Data_FAME (2)'!O48</f>
        <v>46.955176450867462</v>
      </c>
      <c r="M41">
        <f>Data_FAME!Q48</f>
        <v>458710</v>
      </c>
      <c r="N41">
        <f>Data_FAME!R48</f>
        <v>458710</v>
      </c>
      <c r="O41">
        <f>Data_FAME!T48</f>
        <v>0.242871349830207</v>
      </c>
      <c r="P41">
        <f>Data_FAME!U48</f>
        <v>-8.6327364105112103E-2</v>
      </c>
      <c r="Q41">
        <f>Data_FAME!W48</f>
        <v>890578.35748737003</v>
      </c>
      <c r="R41">
        <f>Data_FAME!X48</f>
        <v>890578.35748737003</v>
      </c>
      <c r="S41">
        <f>Data_FAME!Z48</f>
        <v>6.0447626997175097E-2</v>
      </c>
      <c r="T41">
        <f>Data_FAME!AA48</f>
        <v>6.0447626997175097E-2</v>
      </c>
      <c r="U41">
        <f>Data_FAME!AD48</f>
        <v>277.36801621853402</v>
      </c>
      <c r="V41">
        <f>Data_FAME!AE48</f>
        <v>277.36801621853402</v>
      </c>
      <c r="W41">
        <f>Data_FAME!AH48</f>
        <v>99.140043076923092</v>
      </c>
      <c r="Y41">
        <f>Data_FAME!AL48</f>
        <v>4.8274032761064927</v>
      </c>
      <c r="Z41">
        <f>Data_FAME!AN48</f>
        <v>5.2008000000000001</v>
      </c>
      <c r="AA41">
        <f>Data_FAME!AO48</f>
        <v>5.2008000000000001</v>
      </c>
      <c r="AB41">
        <f>Data_FAME!AR48</f>
        <v>0.60729455707630908</v>
      </c>
      <c r="AC41">
        <f>Data_FAME!AT48</f>
        <v>0.660189968678775</v>
      </c>
      <c r="AD41">
        <f>Data_FAME!AV48</f>
        <v>93.644063749321802</v>
      </c>
      <c r="AE41">
        <f>Data_FAME!AW48</f>
        <v>93.644063749321802</v>
      </c>
      <c r="AF41">
        <f>Data_FAME!BB48</f>
        <v>2.4264960909737066</v>
      </c>
      <c r="AG41">
        <f>Data_FAME!BB48</f>
        <v>2.4264960909737066</v>
      </c>
      <c r="AH41">
        <f>Data_FAME!AS48</f>
        <v>0.60728308657017904</v>
      </c>
      <c r="AI41">
        <f>'Data_FAME (2)'!P48</f>
        <v>46.955176450870169</v>
      </c>
      <c r="AJ41">
        <f>Data_FAME!AI48</f>
        <v>99.140043076923106</v>
      </c>
      <c r="AM41">
        <f>'Data_FAME (2)'!BF48</f>
        <v>204</v>
      </c>
      <c r="AN41">
        <f>'Data_FAME (2)'!BG48</f>
        <v>341</v>
      </c>
      <c r="AO41">
        <f>'Data_FAME (2)'!BH48</f>
        <v>83</v>
      </c>
      <c r="AP41">
        <f>'Data_FAME (2)'!BI48</f>
        <v>372</v>
      </c>
    </row>
    <row r="42" spans="2:42" x14ac:dyDescent="0.35">
      <c r="B42" s="29">
        <f>Data_FAME!A49</f>
        <v>36433</v>
      </c>
      <c r="C42">
        <f>Data_FAME!B49</f>
        <v>72.134895587147753</v>
      </c>
      <c r="D42">
        <f>Data_FAME!C49</f>
        <v>70.193030640748091</v>
      </c>
      <c r="E42">
        <f>Data_FAME!D49</f>
        <v>72.187041193632894</v>
      </c>
      <c r="F42">
        <f>Data_FAME!F49</f>
        <v>57.732710628495234</v>
      </c>
      <c r="G42">
        <f>Data_FAME!H49</f>
        <v>116.21459022204799</v>
      </c>
      <c r="H42">
        <f>Data_FAME!J49</f>
        <v>65.979852123673865</v>
      </c>
      <c r="I42">
        <f>'Data_FAME (2)'!L49</f>
        <v>62.246594668860929</v>
      </c>
      <c r="J42">
        <f>'Data_FAME (2)'!M49</f>
        <v>62.272826470458675</v>
      </c>
      <c r="K42">
        <f>'Data_FAME (2)'!O49</f>
        <v>47.699240886107667</v>
      </c>
      <c r="M42">
        <f>Data_FAME!Q49</f>
        <v>466387</v>
      </c>
      <c r="N42">
        <f>Data_FAME!R49</f>
        <v>466387</v>
      </c>
      <c r="O42">
        <f>Data_FAME!T49</f>
        <v>0.38373842771574601</v>
      </c>
      <c r="P42">
        <f>Data_FAME!U49</f>
        <v>-0.21776077775277999</v>
      </c>
      <c r="Q42">
        <f>Data_FAME!W49</f>
        <v>894800.21194659604</v>
      </c>
      <c r="R42">
        <f>Data_FAME!X49</f>
        <v>894800.21194659604</v>
      </c>
      <c r="S42">
        <f>Data_FAME!Z49</f>
        <v>5.8863858138287282E-2</v>
      </c>
      <c r="T42">
        <f>Data_FAME!AA49</f>
        <v>5.8863858138287303E-2</v>
      </c>
      <c r="U42">
        <f>Data_FAME!AD49</f>
        <v>280.68161866106033</v>
      </c>
      <c r="V42">
        <f>Data_FAME!AE49</f>
        <v>280.68161866105999</v>
      </c>
      <c r="W42">
        <f>Data_FAME!AH49</f>
        <v>98.754672727272705</v>
      </c>
      <c r="Y42">
        <f>Data_FAME!AL49</f>
        <v>4.8335647331042786</v>
      </c>
      <c r="Z42">
        <f>Data_FAME!AN49</f>
        <v>5.0654000000000003</v>
      </c>
      <c r="AA42">
        <f>Data_FAME!AO49</f>
        <v>5.0654000000000003</v>
      </c>
      <c r="AB42">
        <f>Data_FAME!AR49</f>
        <v>0.61019911719025588</v>
      </c>
      <c r="AC42">
        <f>Data_FAME!AT49</f>
        <v>0.65341031800307314</v>
      </c>
      <c r="AD42">
        <f>Data_FAME!AV49</f>
        <v>93.925785192289794</v>
      </c>
      <c r="AE42">
        <f>Data_FAME!AW49</f>
        <v>93.925785192289794</v>
      </c>
      <c r="AF42">
        <f>Data_FAME!BB49</f>
        <v>2.2771212121212172</v>
      </c>
      <c r="AG42">
        <f>Data_FAME!BB49</f>
        <v>2.2771212121212172</v>
      </c>
      <c r="AH42">
        <f>Data_FAME!AS49</f>
        <v>0.61019911719025599</v>
      </c>
      <c r="AI42">
        <f>'Data_FAME (2)'!P49</f>
        <v>47.699240886107305</v>
      </c>
      <c r="AJ42">
        <f>Data_FAME!AI49</f>
        <v>98.754672727272705</v>
      </c>
      <c r="AM42">
        <f>'Data_FAME (2)'!BF49</f>
        <v>204</v>
      </c>
      <c r="AN42">
        <f>'Data_FAME (2)'!BG49</f>
        <v>341</v>
      </c>
      <c r="AO42">
        <f>'Data_FAME (2)'!BH49</f>
        <v>83</v>
      </c>
      <c r="AP42">
        <f>'Data_FAME (2)'!BI49</f>
        <v>372</v>
      </c>
    </row>
    <row r="43" spans="2:42" x14ac:dyDescent="0.35">
      <c r="B43" s="29">
        <f>Data_FAME!A50</f>
        <v>36525</v>
      </c>
      <c r="C43">
        <f>Data_FAME!B50</f>
        <v>72.360010370614631</v>
      </c>
      <c r="D43">
        <f>Data_FAME!C50</f>
        <v>70.417833005395465</v>
      </c>
      <c r="E43">
        <f>Data_FAME!D50</f>
        <v>72.375607455761894</v>
      </c>
      <c r="F43">
        <f>Data_FAME!F50</f>
        <v>58.255433283088074</v>
      </c>
      <c r="G43">
        <f>Data_FAME!H50</f>
        <v>115.125468608313</v>
      </c>
      <c r="H43">
        <f>Data_FAME!J50</f>
        <v>66.037197054444164</v>
      </c>
      <c r="I43">
        <f>'Data_FAME (2)'!L50</f>
        <v>62.171467806646199</v>
      </c>
      <c r="J43">
        <f>'Data_FAME (2)'!M50</f>
        <v>62.4641404229777</v>
      </c>
      <c r="K43">
        <f>'Data_FAME (2)'!O50</f>
        <v>48.745635693244061</v>
      </c>
      <c r="M43">
        <f>Data_FAME!Q50</f>
        <v>473892</v>
      </c>
      <c r="N43">
        <f>Data_FAME!R50</f>
        <v>473892</v>
      </c>
      <c r="O43">
        <f>Data_FAME!T50</f>
        <v>0.98046149283557904</v>
      </c>
      <c r="P43">
        <f>Data_FAME!U50</f>
        <v>0.38094479166012601</v>
      </c>
      <c r="Q43">
        <f>Data_FAME!W50</f>
        <v>896997.77750263293</v>
      </c>
      <c r="R43">
        <f>Data_FAME!X50</f>
        <v>896997.77750263305</v>
      </c>
      <c r="S43">
        <f>Data_FAME!Z50</f>
        <v>5.8062749109867084E-2</v>
      </c>
      <c r="T43">
        <f>Data_FAME!AA50</f>
        <v>5.8062749109867098E-2</v>
      </c>
      <c r="U43">
        <f>Data_FAME!AD50</f>
        <v>283.50792662674468</v>
      </c>
      <c r="V43">
        <f>Data_FAME!AE50</f>
        <v>283.50792662674502</v>
      </c>
      <c r="W43">
        <f>Data_FAME!AH50</f>
        <v>100.63442878787879</v>
      </c>
      <c r="Y43">
        <f>Data_FAME!AL50</f>
        <v>5.2944312218786767</v>
      </c>
      <c r="Z43">
        <f>Data_FAME!AN50</f>
        <v>5.4047999999999998</v>
      </c>
      <c r="AA43">
        <f>Data_FAME!AO50</f>
        <v>5.4047999999999998</v>
      </c>
      <c r="AB43">
        <f>Data_FAME!AR50</f>
        <v>0.61022681521550559</v>
      </c>
      <c r="AC43">
        <f>Data_FAME!AT50</f>
        <v>0.65065880412808841</v>
      </c>
      <c r="AD43">
        <f>Data_FAME!AV50</f>
        <v>94.354688234908096</v>
      </c>
      <c r="AE43">
        <f>Data_FAME!AW50</f>
        <v>94.354688234908096</v>
      </c>
      <c r="AF43">
        <f>Data_FAME!BB50</f>
        <v>2.4038888888888867</v>
      </c>
      <c r="AG43">
        <f>Data_FAME!BB50</f>
        <v>2.4038888888888867</v>
      </c>
      <c r="AH43">
        <f>Data_FAME!AS50</f>
        <v>0.61024879064745796</v>
      </c>
      <c r="AI43">
        <f>'Data_FAME (2)'!P50</f>
        <v>48.745635693243202</v>
      </c>
      <c r="AJ43">
        <f>Data_FAME!AI50</f>
        <v>100.634428787879</v>
      </c>
      <c r="AM43">
        <f>'Data_FAME (2)'!BF50</f>
        <v>204</v>
      </c>
      <c r="AN43">
        <f>'Data_FAME (2)'!BG50</f>
        <v>341</v>
      </c>
      <c r="AO43">
        <f>'Data_FAME (2)'!BH50</f>
        <v>83</v>
      </c>
      <c r="AP43">
        <f>'Data_FAME (2)'!BI50</f>
        <v>372</v>
      </c>
    </row>
    <row r="44" spans="2:42" x14ac:dyDescent="0.35">
      <c r="B44" s="29">
        <f>Data_FAME!A51</f>
        <v>36616</v>
      </c>
      <c r="C44">
        <f>Data_FAME!B51</f>
        <v>72.449394520174849</v>
      </c>
      <c r="D44">
        <f>Data_FAME!C51</f>
        <v>70.562626632323699</v>
      </c>
      <c r="E44">
        <f>Data_FAME!D51</f>
        <v>72.393688738640094</v>
      </c>
      <c r="F44">
        <f>Data_FAME!F51</f>
        <v>58.770608644193537</v>
      </c>
      <c r="G44">
        <f>Data_FAME!H51</f>
        <v>113.73716573365033</v>
      </c>
      <c r="H44">
        <f>Data_FAME!J51</f>
        <v>65.718654681109896</v>
      </c>
      <c r="I44">
        <f>'Data_FAME (2)'!L51</f>
        <v>62.295733816884137</v>
      </c>
      <c r="J44">
        <f>'Data_FAME (2)'!M51</f>
        <v>62.27530638392227</v>
      </c>
      <c r="K44">
        <f>'Data_FAME (2)'!O51</f>
        <v>49.971557628594496</v>
      </c>
      <c r="M44">
        <f>Data_FAME!Q51</f>
        <v>480212</v>
      </c>
      <c r="N44">
        <f>Data_FAME!R51</f>
        <v>480212</v>
      </c>
      <c r="O44">
        <f>Data_FAME!T51</f>
        <v>0.66890196204443797</v>
      </c>
      <c r="P44">
        <f>Data_FAME!U51</f>
        <v>0.10867775648422</v>
      </c>
      <c r="Q44">
        <f>Data_FAME!W51</f>
        <v>884400.98155532195</v>
      </c>
      <c r="R44">
        <f>Data_FAME!X51</f>
        <v>884400.98155532195</v>
      </c>
      <c r="S44">
        <f>Data_FAME!Z51</f>
        <v>5.7927698643392138E-2</v>
      </c>
      <c r="T44">
        <f>Data_FAME!AA51</f>
        <v>5.7927698643392103E-2</v>
      </c>
      <c r="U44">
        <f>Data_FAME!AD51</f>
        <v>288.83720687370032</v>
      </c>
      <c r="V44">
        <f>Data_FAME!AE51</f>
        <v>288.83720687369998</v>
      </c>
      <c r="W44">
        <f>Data_FAME!AH51</f>
        <v>102.29108307692309</v>
      </c>
      <c r="Y44">
        <f>Data_FAME!AL51</f>
        <v>5.8070570175929035</v>
      </c>
      <c r="Z44">
        <f>Data_FAME!AN51</f>
        <v>5.8672000000000004</v>
      </c>
      <c r="AA44">
        <f>Data_FAME!AO51</f>
        <v>5.8672000000000004</v>
      </c>
      <c r="AB44">
        <f>Data_FAME!AR51</f>
        <v>0.61741448216996297</v>
      </c>
      <c r="AC44">
        <f>Data_FAME!AT51</f>
        <v>0.66026276980534571</v>
      </c>
      <c r="AD44">
        <f>Data_FAME!AV51</f>
        <v>94.951925661224294</v>
      </c>
      <c r="AE44">
        <f>Data_FAME!AW51</f>
        <v>94.951925661224294</v>
      </c>
      <c r="AF44">
        <f>Data_FAME!BB51</f>
        <v>2.3899235474006164</v>
      </c>
      <c r="AG44">
        <f>Data_FAME!BB51</f>
        <v>2.3899235474006164</v>
      </c>
      <c r="AH44">
        <f>Data_FAME!AS51</f>
        <v>0.61738707307826801</v>
      </c>
      <c r="AI44">
        <f>'Data_FAME (2)'!P51</f>
        <v>49.971557628591292</v>
      </c>
      <c r="AJ44">
        <f>Data_FAME!AI51</f>
        <v>102.291083076923</v>
      </c>
      <c r="AM44">
        <f>'Data_FAME (2)'!BF51</f>
        <v>178</v>
      </c>
      <c r="AN44">
        <f>'Data_FAME (2)'!BG51</f>
        <v>342</v>
      </c>
      <c r="AO44">
        <f>'Data_FAME (2)'!BH51</f>
        <v>71</v>
      </c>
      <c r="AP44">
        <f>'Data_FAME (2)'!BI51</f>
        <v>409</v>
      </c>
    </row>
    <row r="45" spans="2:42" x14ac:dyDescent="0.35">
      <c r="B45" s="29">
        <f>Data_FAME!A52</f>
        <v>36707</v>
      </c>
      <c r="C45">
        <f>Data_FAME!B52</f>
        <v>72.526596381666238</v>
      </c>
      <c r="D45">
        <f>Data_FAME!C52</f>
        <v>70.724821923377434</v>
      </c>
      <c r="E45">
        <f>Data_FAME!D52</f>
        <v>72.563315585125807</v>
      </c>
      <c r="F45">
        <f>Data_FAME!F52</f>
        <v>59.02624066634926</v>
      </c>
      <c r="G45">
        <f>Data_FAME!H52</f>
        <v>113.02622764537834</v>
      </c>
      <c r="H45">
        <f>Data_FAME!J52</f>
        <v>65.535446408298696</v>
      </c>
      <c r="I45">
        <f>'Data_FAME (2)'!L52</f>
        <v>62.979720716592148</v>
      </c>
      <c r="J45">
        <f>'Data_FAME (2)'!M52</f>
        <v>62.682586364791767</v>
      </c>
      <c r="K45">
        <f>'Data_FAME (2)'!O52</f>
        <v>50.318194629052563</v>
      </c>
      <c r="M45">
        <f>Data_FAME!Q52</f>
        <v>483672</v>
      </c>
      <c r="N45">
        <f>Data_FAME!R52</f>
        <v>483672</v>
      </c>
      <c r="O45">
        <f>Data_FAME!T52</f>
        <v>0.87992454451058999</v>
      </c>
      <c r="P45">
        <f>Data_FAME!U52</f>
        <v>0.57924304556323802</v>
      </c>
      <c r="Q45">
        <f>Data_FAME!W52</f>
        <v>895306.96656247799</v>
      </c>
      <c r="R45">
        <f>Data_FAME!X52</f>
        <v>895306.96656247799</v>
      </c>
      <c r="S45">
        <f>Data_FAME!Z52</f>
        <v>5.5005353515014822E-2</v>
      </c>
      <c r="T45">
        <f>Data_FAME!AA52</f>
        <v>5.5005353515014802E-2</v>
      </c>
      <c r="U45">
        <f>Data_FAME!AD52</f>
        <v>290.33944766257298</v>
      </c>
      <c r="V45">
        <f>Data_FAME!AE52</f>
        <v>290.33944766257298</v>
      </c>
      <c r="W45">
        <f>Data_FAME!AH52</f>
        <v>101.01382153846154</v>
      </c>
      <c r="Y45">
        <f>Data_FAME!AL52</f>
        <v>5.8229242945689412</v>
      </c>
      <c r="Z45">
        <f>Data_FAME!AN52</f>
        <v>6</v>
      </c>
      <c r="AA45">
        <f>Data_FAME!AO52</f>
        <v>6</v>
      </c>
      <c r="AB45">
        <f>Data_FAME!AR52</f>
        <v>0.61947343357984308</v>
      </c>
      <c r="AC45">
        <f>Data_FAME!AT52</f>
        <v>0.65923730209271192</v>
      </c>
      <c r="AD45">
        <f>Data_FAME!AV52</f>
        <v>95.4566192204082</v>
      </c>
      <c r="AE45">
        <f>Data_FAME!AW52</f>
        <v>95.4566192204082</v>
      </c>
      <c r="AF45">
        <f>Data_FAME!BB52</f>
        <v>2.4091614691614676</v>
      </c>
      <c r="AG45">
        <f>Data_FAME!BB52</f>
        <v>2.4091614691614676</v>
      </c>
      <c r="AH45">
        <f>Data_FAME!AS52</f>
        <v>0.61947343357984297</v>
      </c>
      <c r="AI45">
        <f>'Data_FAME (2)'!P52</f>
        <v>50.318194629057238</v>
      </c>
      <c r="AJ45">
        <f>Data_FAME!AI52</f>
        <v>101.013821538462</v>
      </c>
      <c r="AM45">
        <f>'Data_FAME (2)'!BF52</f>
        <v>178</v>
      </c>
      <c r="AN45">
        <f>'Data_FAME (2)'!BG52</f>
        <v>342</v>
      </c>
      <c r="AO45">
        <f>'Data_FAME (2)'!BH52</f>
        <v>71</v>
      </c>
      <c r="AP45">
        <f>'Data_FAME (2)'!BI52</f>
        <v>409</v>
      </c>
    </row>
    <row r="46" spans="2:42" x14ac:dyDescent="0.35">
      <c r="B46" s="29">
        <f>Data_FAME!A53</f>
        <v>36799</v>
      </c>
      <c r="C46">
        <f>Data_FAME!B53</f>
        <v>72.707881733257935</v>
      </c>
      <c r="D46">
        <f>Data_FAME!C53</f>
        <v>70.984362432252212</v>
      </c>
      <c r="E46">
        <f>Data_FAME!D53</f>
        <v>72.759784640329599</v>
      </c>
      <c r="F46">
        <f>Data_FAME!F53</f>
        <v>59.618215559264797</v>
      </c>
      <c r="G46">
        <f>Data_FAME!H53</f>
        <v>111.71777545792732</v>
      </c>
      <c r="H46">
        <f>Data_FAME!J53</f>
        <v>66.475949606615004</v>
      </c>
      <c r="I46">
        <f>'Data_FAME (2)'!L53</f>
        <v>63.431743093844524</v>
      </c>
      <c r="J46">
        <f>'Data_FAME (2)'!M53</f>
        <v>63.483186315363071</v>
      </c>
      <c r="K46">
        <f>'Data_FAME (2)'!O53</f>
        <v>50.862209426811603</v>
      </c>
      <c r="M46">
        <f>Data_FAME!Q53</f>
        <v>486617</v>
      </c>
      <c r="N46">
        <f>Data_FAME!R53</f>
        <v>486617</v>
      </c>
      <c r="O46">
        <f>Data_FAME!T53</f>
        <v>0.89985118096456596</v>
      </c>
      <c r="P46">
        <f>Data_FAME!U53</f>
        <v>0.49416384156020599</v>
      </c>
      <c r="Q46">
        <f>Data_FAME!W53</f>
        <v>896024.99732886499</v>
      </c>
      <c r="R46">
        <f>Data_FAME!X53</f>
        <v>896024.99732886499</v>
      </c>
      <c r="S46">
        <f>Data_FAME!Z53</f>
        <v>5.318544596121047E-2</v>
      </c>
      <c r="T46">
        <f>Data_FAME!AA53</f>
        <v>5.3185445961210498E-2</v>
      </c>
      <c r="U46">
        <f>Data_FAME!AD53</f>
        <v>293.45278940354234</v>
      </c>
      <c r="V46">
        <f>Data_FAME!AE53</f>
        <v>293.452789403542</v>
      </c>
      <c r="W46">
        <f>Data_FAME!AH53</f>
        <v>99.456144615384616</v>
      </c>
      <c r="Y46">
        <f>Data_FAME!AL53</f>
        <v>5.755892573242587</v>
      </c>
      <c r="Z46">
        <f>Data_FAME!AN53</f>
        <v>6</v>
      </c>
      <c r="AA46">
        <f>Data_FAME!AO53</f>
        <v>6</v>
      </c>
      <c r="AB46">
        <f>Data_FAME!AR53</f>
        <v>0.6324320557493408</v>
      </c>
      <c r="AC46">
        <f>Data_FAME!AT53</f>
        <v>0.67042227475511618</v>
      </c>
      <c r="AD46">
        <f>Data_FAME!AV53</f>
        <v>96.097140968519497</v>
      </c>
      <c r="AE46">
        <f>Data_FAME!AW53</f>
        <v>96.097140968519497</v>
      </c>
      <c r="AF46">
        <f>Data_FAME!BB53</f>
        <v>2.576690647482017</v>
      </c>
      <c r="AG46">
        <f>Data_FAME!BB53</f>
        <v>2.576690647482017</v>
      </c>
      <c r="AH46">
        <f>Data_FAME!AS53</f>
        <v>0.63244276822553902</v>
      </c>
      <c r="AI46">
        <f>'Data_FAME (2)'!P53</f>
        <v>50.862209426810772</v>
      </c>
      <c r="AJ46">
        <f>Data_FAME!AI53</f>
        <v>99.456144615384602</v>
      </c>
      <c r="AM46">
        <f>'Data_FAME (2)'!BF53</f>
        <v>178</v>
      </c>
      <c r="AN46">
        <f>'Data_FAME (2)'!BG53</f>
        <v>342</v>
      </c>
      <c r="AO46">
        <f>'Data_FAME (2)'!BH53</f>
        <v>71</v>
      </c>
      <c r="AP46">
        <f>'Data_FAME (2)'!BI53</f>
        <v>409</v>
      </c>
    </row>
    <row r="47" spans="2:42" x14ac:dyDescent="0.35">
      <c r="B47" s="29">
        <f>Data_FAME!A54</f>
        <v>36891</v>
      </c>
      <c r="C47">
        <f>Data_FAME!B54</f>
        <v>73.059505874497106</v>
      </c>
      <c r="D47">
        <f>Data_FAME!C54</f>
        <v>71.418161689500735</v>
      </c>
      <c r="E47">
        <f>Data_FAME!D54</f>
        <v>73.063983691631606</v>
      </c>
      <c r="F47">
        <f>Data_FAME!F54</f>
        <v>60.257689353284967</v>
      </c>
      <c r="G47">
        <f>Data_FAME!H54</f>
        <v>111.14295707549199</v>
      </c>
      <c r="H47">
        <f>Data_FAME!J54</f>
        <v>66.728775119696934</v>
      </c>
      <c r="I47">
        <f>'Data_FAME (2)'!L54</f>
        <v>63.617880049007518</v>
      </c>
      <c r="J47">
        <f>'Data_FAME (2)'!M54</f>
        <v>63.871135498184231</v>
      </c>
      <c r="K47">
        <f>'Data_FAME (2)'!O54</f>
        <v>51.108772202616365</v>
      </c>
      <c r="M47">
        <f>Data_FAME!Q54</f>
        <v>489506</v>
      </c>
      <c r="N47">
        <f>Data_FAME!R54</f>
        <v>489506</v>
      </c>
      <c r="O47">
        <f>Data_FAME!T54</f>
        <v>0.78560005228935903</v>
      </c>
      <c r="P47">
        <f>Data_FAME!U54</f>
        <v>0.51750893647576002</v>
      </c>
      <c r="Q47">
        <f>Data_FAME!W54</f>
        <v>903355.76287850598</v>
      </c>
      <c r="R47">
        <f>Data_FAME!X54</f>
        <v>903355.76287850598</v>
      </c>
      <c r="S47">
        <f>Data_FAME!Z54</f>
        <v>5.2274365951920469E-2</v>
      </c>
      <c r="T47">
        <f>Data_FAME!AA54</f>
        <v>5.2274365951920497E-2</v>
      </c>
      <c r="U47">
        <f>Data_FAME!AD54</f>
        <v>297.91277375524635</v>
      </c>
      <c r="V47">
        <f>Data_FAME!AE54</f>
        <v>297.91277375524601</v>
      </c>
      <c r="W47">
        <f>Data_FAME!AH54</f>
        <v>100.22994615384617</v>
      </c>
      <c r="Y47">
        <f>Data_FAME!AL54</f>
        <v>5.6217605836513043</v>
      </c>
      <c r="Z47">
        <f>Data_FAME!AN54</f>
        <v>6</v>
      </c>
      <c r="AA47">
        <f>Data_FAME!AO54</f>
        <v>6</v>
      </c>
      <c r="AB47">
        <f>Data_FAME!AR54</f>
        <v>0.63168490396144283</v>
      </c>
      <c r="AC47">
        <f>Data_FAME!AT54</f>
        <v>0.67026814384638123</v>
      </c>
      <c r="AD47">
        <f>Data_FAME!AV54</f>
        <v>96.737596836429304</v>
      </c>
      <c r="AE47">
        <f>Data_FAME!AW54</f>
        <v>96.737596836429304</v>
      </c>
      <c r="AF47">
        <f>Data_FAME!BB54</f>
        <v>2.4088172043010769</v>
      </c>
      <c r="AG47">
        <f>Data_FAME!BB54</f>
        <v>2.4088172043010769</v>
      </c>
      <c r="AH47">
        <f>Data_FAME!AS54</f>
        <v>0.63170048297494796</v>
      </c>
      <c r="AI47">
        <f>'Data_FAME (2)'!P54</f>
        <v>51.108772202612407</v>
      </c>
      <c r="AJ47">
        <f>Data_FAME!AI54</f>
        <v>100.229946153846</v>
      </c>
      <c r="AM47">
        <f>'Data_FAME (2)'!BF54</f>
        <v>178</v>
      </c>
      <c r="AN47">
        <f>'Data_FAME (2)'!BG54</f>
        <v>342</v>
      </c>
      <c r="AO47">
        <f>'Data_FAME (2)'!BH54</f>
        <v>71</v>
      </c>
      <c r="AP47">
        <f>'Data_FAME (2)'!BI54</f>
        <v>409</v>
      </c>
    </row>
    <row r="48" spans="2:42" x14ac:dyDescent="0.35">
      <c r="B48" s="29">
        <f>Data_FAME!A55</f>
        <v>36981</v>
      </c>
      <c r="C48">
        <f>Data_FAME!B55</f>
        <v>73.070565460287966</v>
      </c>
      <c r="D48">
        <f>Data_FAME!C55</f>
        <v>71.47800227323664</v>
      </c>
      <c r="E48">
        <f>Data_FAME!D55</f>
        <v>73.022580292087497</v>
      </c>
      <c r="F48">
        <f>Data_FAME!F55</f>
        <v>60.75115678872843</v>
      </c>
      <c r="G48">
        <f>Data_FAME!H55</f>
        <v>110.18294015580733</v>
      </c>
      <c r="H48">
        <f>Data_FAME!J55</f>
        <v>67.214068244025142</v>
      </c>
      <c r="I48">
        <f>'Data_FAME (2)'!L55</f>
        <v>64.303461513175492</v>
      </c>
      <c r="J48">
        <f>'Data_FAME (2)'!M55</f>
        <v>64.295748197004471</v>
      </c>
      <c r="K48">
        <f>'Data_FAME (2)'!O55</f>
        <v>49.754536576923329</v>
      </c>
      <c r="M48">
        <f>Data_FAME!Q55</f>
        <v>493575</v>
      </c>
      <c r="N48">
        <f>Data_FAME!R55</f>
        <v>493575</v>
      </c>
      <c r="O48">
        <f>Data_FAME!T55</f>
        <v>0.76846078243622096</v>
      </c>
      <c r="P48">
        <f>Data_FAME!U55</f>
        <v>0.50611487960189006</v>
      </c>
      <c r="Q48">
        <f>Data_FAME!W55</f>
        <v>900524.65959943098</v>
      </c>
      <c r="R48">
        <f>Data_FAME!X55</f>
        <v>900524.65959943098</v>
      </c>
      <c r="S48">
        <f>Data_FAME!Z55</f>
        <v>5.0895938953175637E-2</v>
      </c>
      <c r="T48">
        <f>Data_FAME!AA55</f>
        <v>5.0895938953175603E-2</v>
      </c>
      <c r="U48">
        <f>Data_FAME!AD55</f>
        <v>300.53676102019864</v>
      </c>
      <c r="V48">
        <f>Data_FAME!AE55</f>
        <v>300.53676102019898</v>
      </c>
      <c r="W48">
        <f>Data_FAME!AH55</f>
        <v>98.163178461538479</v>
      </c>
      <c r="Y48">
        <f>Data_FAME!AL55</f>
        <v>5.3482580083940974</v>
      </c>
      <c r="Z48">
        <f>Data_FAME!AN55</f>
        <v>5.8555000000000001</v>
      </c>
      <c r="AA48">
        <f>Data_FAME!AO55</f>
        <v>5.8555000000000001</v>
      </c>
      <c r="AB48">
        <f>Data_FAME!AR55</f>
        <v>0.63197458532471762</v>
      </c>
      <c r="AC48">
        <f>Data_FAME!AT55</f>
        <v>0.67441536603505892</v>
      </c>
      <c r="AD48">
        <f>Data_FAME!AV55</f>
        <v>97.157477732935106</v>
      </c>
      <c r="AE48">
        <f>Data_FAME!AW55</f>
        <v>97.157477732935106</v>
      </c>
      <c r="AF48">
        <f>Data_FAME!BB55</f>
        <v>2.125499058380417</v>
      </c>
      <c r="AG48">
        <f>Data_FAME!BB55</f>
        <v>2.125499058380417</v>
      </c>
      <c r="AH48">
        <f>Data_FAME!AS55</f>
        <v>0.63197969052460601</v>
      </c>
      <c r="AI48">
        <f>'Data_FAME (2)'!P55</f>
        <v>49.754536576930434</v>
      </c>
      <c r="AJ48">
        <f>Data_FAME!AI55</f>
        <v>98.163178461538493</v>
      </c>
      <c r="AM48">
        <f>'Data_FAME (2)'!BF55</f>
        <v>162</v>
      </c>
      <c r="AN48">
        <f>'Data_FAME (2)'!BG55</f>
        <v>336</v>
      </c>
      <c r="AO48">
        <f>'Data_FAME (2)'!BH55</f>
        <v>66</v>
      </c>
      <c r="AP48">
        <f>'Data_FAME (2)'!BI55</f>
        <v>436</v>
      </c>
    </row>
    <row r="49" spans="2:42" x14ac:dyDescent="0.35">
      <c r="B49" s="29">
        <f>Data_FAME!A56</f>
        <v>37072</v>
      </c>
      <c r="C49">
        <f>Data_FAME!B56</f>
        <v>73.629823563324123</v>
      </c>
      <c r="D49">
        <f>Data_FAME!C56</f>
        <v>72.058262663340429</v>
      </c>
      <c r="E49">
        <f>Data_FAME!D56</f>
        <v>73.672455747819598</v>
      </c>
      <c r="F49">
        <f>Data_FAME!F56</f>
        <v>61.543038404118967</v>
      </c>
      <c r="G49">
        <f>Data_FAME!H56</f>
        <v>109.88151251265232</v>
      </c>
      <c r="H49">
        <f>Data_FAME!J56</f>
        <v>69.285001001989201</v>
      </c>
      <c r="I49">
        <f>'Data_FAME (2)'!L56</f>
        <v>65.975044450613311</v>
      </c>
      <c r="J49">
        <f>'Data_FAME (2)'!M56</f>
        <v>65.666217643312905</v>
      </c>
      <c r="K49">
        <f>'Data_FAME (2)'!O56</f>
        <v>49.57116929362963</v>
      </c>
      <c r="M49">
        <f>Data_FAME!Q56</f>
        <v>495602</v>
      </c>
      <c r="N49">
        <f>Data_FAME!R56</f>
        <v>495602</v>
      </c>
      <c r="O49">
        <f>Data_FAME!T56</f>
        <v>2.04611151912726E-5</v>
      </c>
      <c r="P49">
        <f>Data_FAME!U56</f>
        <v>-0.100679370715532</v>
      </c>
      <c r="Q49">
        <f>Data_FAME!W56</f>
        <v>906416.15460746503</v>
      </c>
      <c r="R49">
        <f>Data_FAME!X56</f>
        <v>906416.15460746503</v>
      </c>
      <c r="S49">
        <f>Data_FAME!Z56</f>
        <v>5.0307608525344411E-2</v>
      </c>
      <c r="T49">
        <f>Data_FAME!AA56</f>
        <v>5.0307608525344397E-2</v>
      </c>
      <c r="U49">
        <f>Data_FAME!AD56</f>
        <v>304.35073562287334</v>
      </c>
      <c r="V49">
        <f>Data_FAME!AE56</f>
        <v>304.350735622873</v>
      </c>
      <c r="W49">
        <f>Data_FAME!AH56</f>
        <v>99.237372307692254</v>
      </c>
      <c r="Y49">
        <f>Data_FAME!AL56</f>
        <v>4.9607397630180143</v>
      </c>
      <c r="Z49">
        <f>Data_FAME!AN56</f>
        <v>5.3647999999999998</v>
      </c>
      <c r="AA49">
        <f>Data_FAME!AO56</f>
        <v>5.3647999999999998</v>
      </c>
      <c r="AB49">
        <f>Data_FAME!AR56</f>
        <v>0.62800409836081916</v>
      </c>
      <c r="AC49">
        <f>Data_FAME!AT56</f>
        <v>0.67319494815567105</v>
      </c>
      <c r="AD49">
        <f>Data_FAME!AV56</f>
        <v>97.976508866723094</v>
      </c>
      <c r="AE49">
        <f>Data_FAME!AW56</f>
        <v>97.976508866723094</v>
      </c>
      <c r="AF49">
        <f>Data_FAME!BB56</f>
        <v>2.2591287878787871</v>
      </c>
      <c r="AG49">
        <f>Data_FAME!BB56</f>
        <v>2.2591287878787871</v>
      </c>
      <c r="AH49">
        <f>Data_FAME!AS56</f>
        <v>0.62800915039781702</v>
      </c>
      <c r="AI49">
        <f>'Data_FAME (2)'!P56</f>
        <v>49.571169293627158</v>
      </c>
      <c r="AJ49">
        <f>Data_FAME!AI56</f>
        <v>99.237372307692297</v>
      </c>
      <c r="AM49">
        <f>'Data_FAME (2)'!BF56</f>
        <v>162</v>
      </c>
      <c r="AN49">
        <f>'Data_FAME (2)'!BG56</f>
        <v>336</v>
      </c>
      <c r="AO49">
        <f>'Data_FAME (2)'!BH56</f>
        <v>66</v>
      </c>
      <c r="AP49">
        <f>'Data_FAME (2)'!BI56</f>
        <v>436</v>
      </c>
    </row>
    <row r="50" spans="2:42" x14ac:dyDescent="0.35">
      <c r="B50" s="29">
        <f>Data_FAME!A57</f>
        <v>37164</v>
      </c>
      <c r="C50">
        <f>Data_FAME!B57</f>
        <v>73.819234666846498</v>
      </c>
      <c r="D50">
        <f>Data_FAME!C57</f>
        <v>72.263238403102477</v>
      </c>
      <c r="E50">
        <f>Data_FAME!D57</f>
        <v>73.864345291383401</v>
      </c>
      <c r="F50">
        <f>Data_FAME!F57</f>
        <v>62.217451551870901</v>
      </c>
      <c r="G50">
        <f>Data_FAME!H57</f>
        <v>109.35271018318667</v>
      </c>
      <c r="H50">
        <f>Data_FAME!J57</f>
        <v>68.981260456105773</v>
      </c>
      <c r="I50">
        <f>'Data_FAME (2)'!L57</f>
        <v>65.563903915052819</v>
      </c>
      <c r="J50">
        <f>'Data_FAME (2)'!M57</f>
        <v>65.64274028059647</v>
      </c>
      <c r="K50">
        <f>'Data_FAME (2)'!O57</f>
        <v>49.548865213789036</v>
      </c>
      <c r="M50">
        <f>Data_FAME!Q57</f>
        <v>497938</v>
      </c>
      <c r="N50">
        <f>Data_FAME!R57</f>
        <v>497938</v>
      </c>
      <c r="O50">
        <f>Data_FAME!T57</f>
        <v>-0.23250696575947999</v>
      </c>
      <c r="P50">
        <f>Data_FAME!U57</f>
        <v>-0.24976941827820401</v>
      </c>
      <c r="Q50">
        <f>Data_FAME!W57</f>
        <v>904854.56014433096</v>
      </c>
      <c r="R50">
        <f>Data_FAME!X57</f>
        <v>904854.56014433096</v>
      </c>
      <c r="S50">
        <f>Data_FAME!Z57</f>
        <v>5.093184656528417E-2</v>
      </c>
      <c r="T50">
        <f>Data_FAME!AA57</f>
        <v>5.0931846565284197E-2</v>
      </c>
      <c r="U50">
        <f>Data_FAME!AD57</f>
        <v>307.9933211062787</v>
      </c>
      <c r="V50">
        <f>Data_FAME!AE57</f>
        <v>307.99332110627898</v>
      </c>
      <c r="W50">
        <f>Data_FAME!AH57</f>
        <v>99.239315384615409</v>
      </c>
      <c r="Y50">
        <f>Data_FAME!AL57</f>
        <v>4.6682666346050157</v>
      </c>
      <c r="Z50">
        <f>Data_FAME!AN57</f>
        <v>5.0547000000000004</v>
      </c>
      <c r="AA50">
        <f>Data_FAME!AO57</f>
        <v>5.0547000000000004</v>
      </c>
      <c r="AB50">
        <f>Data_FAME!AR57</f>
        <v>0.62070323942146288</v>
      </c>
      <c r="AC50">
        <f>Data_FAME!AT57</f>
        <v>0.65695237440655418</v>
      </c>
      <c r="AD50">
        <f>Data_FAME!AV57</f>
        <v>98.191174535374003</v>
      </c>
      <c r="AE50">
        <f>Data_FAME!AW57</f>
        <v>98.191174535374003</v>
      </c>
      <c r="AF50">
        <f>Data_FAME!BB57</f>
        <v>2.3429794520547964</v>
      </c>
      <c r="AG50">
        <f>Data_FAME!BB57</f>
        <v>2.3429794520547964</v>
      </c>
      <c r="AH50">
        <f>Data_FAME!AS57</f>
        <v>0.62069814185008299</v>
      </c>
      <c r="AI50">
        <f>'Data_FAME (2)'!P57</f>
        <v>49.548865213772196</v>
      </c>
      <c r="AJ50">
        <f>Data_FAME!AI57</f>
        <v>99.239315384615395</v>
      </c>
      <c r="AM50">
        <f>'Data_FAME (2)'!BF57</f>
        <v>162</v>
      </c>
      <c r="AN50">
        <f>'Data_FAME (2)'!BG57</f>
        <v>336</v>
      </c>
      <c r="AO50">
        <f>'Data_FAME (2)'!BH57</f>
        <v>66</v>
      </c>
      <c r="AP50">
        <f>'Data_FAME (2)'!BI57</f>
        <v>436</v>
      </c>
    </row>
    <row r="51" spans="2:42" x14ac:dyDescent="0.35">
      <c r="B51" s="29">
        <f>Data_FAME!A58</f>
        <v>37256</v>
      </c>
      <c r="C51">
        <f>Data_FAME!B58</f>
        <v>73.821428215556992</v>
      </c>
      <c r="D51">
        <f>Data_FAME!C58</f>
        <v>72.272741927572937</v>
      </c>
      <c r="E51">
        <f>Data_FAME!D58</f>
        <v>73.816224564730504</v>
      </c>
      <c r="F51">
        <f>Data_FAME!F58</f>
        <v>62.588862334537431</v>
      </c>
      <c r="G51">
        <f>Data_FAME!H58</f>
        <v>108.74571091745867</v>
      </c>
      <c r="H51">
        <f>Data_FAME!J58</f>
        <v>68.97675551906687</v>
      </c>
      <c r="I51">
        <f>'Data_FAME (2)'!L58</f>
        <v>65.612617970213833</v>
      </c>
      <c r="J51">
        <f>'Data_FAME (2)'!M58</f>
        <v>65.836737172804362</v>
      </c>
      <c r="K51">
        <f>'Data_FAME (2)'!O58</f>
        <v>48.00197891230291</v>
      </c>
      <c r="M51">
        <f>Data_FAME!Q58</f>
        <v>499278</v>
      </c>
      <c r="N51">
        <f>Data_FAME!R58</f>
        <v>499278</v>
      </c>
      <c r="O51">
        <f>Data_FAME!T58</f>
        <v>-0.77823358159837897</v>
      </c>
      <c r="P51">
        <f>Data_FAME!U58</f>
        <v>-0.80913291938985399</v>
      </c>
      <c r="Q51">
        <f>Data_FAME!W58</f>
        <v>903529.49312533403</v>
      </c>
      <c r="R51">
        <f>Data_FAME!X58</f>
        <v>903529.49312533403</v>
      </c>
      <c r="S51">
        <f>Data_FAME!Z58</f>
        <v>5.1825101783475436E-2</v>
      </c>
      <c r="T51">
        <f>Data_FAME!AA58</f>
        <v>5.1825101783475401E-2</v>
      </c>
      <c r="U51">
        <f>Data_FAME!AD58</f>
        <v>311.19148438890267</v>
      </c>
      <c r="V51">
        <f>Data_FAME!AE58</f>
        <v>311.19148438890301</v>
      </c>
      <c r="W51">
        <f>Data_FAME!AH58</f>
        <v>99.639537878787863</v>
      </c>
      <c r="Y51">
        <f>Data_FAME!AL58</f>
        <v>3.8454767659542366</v>
      </c>
      <c r="Z51">
        <f>Data_FAME!AN58</f>
        <v>4.2305000000000001</v>
      </c>
      <c r="AA51">
        <f>Data_FAME!AO58</f>
        <v>4.2305000000000001</v>
      </c>
      <c r="AB51">
        <f>Data_FAME!AR58</f>
        <v>0.61399358747248212</v>
      </c>
      <c r="AC51">
        <f>Data_FAME!AT58</f>
        <v>0.66368963144879378</v>
      </c>
      <c r="AD51">
        <f>Data_FAME!AV58</f>
        <v>98.368768598991494</v>
      </c>
      <c r="AE51">
        <f>Data_FAME!AW58</f>
        <v>98.368768598991494</v>
      </c>
      <c r="AF51">
        <f>Data_FAME!BB58</f>
        <v>2.1812464985994366</v>
      </c>
      <c r="AG51">
        <f>Data_FAME!BB58</f>
        <v>2.1812464985994366</v>
      </c>
      <c r="AH51">
        <f>Data_FAME!AS58</f>
        <v>0.61398848183451404</v>
      </c>
      <c r="AI51">
        <f>'Data_FAME (2)'!P58</f>
        <v>48.001978912317036</v>
      </c>
      <c r="AJ51">
        <f>Data_FAME!AI58</f>
        <v>99.639537878787905</v>
      </c>
      <c r="AM51">
        <f>'Data_FAME (2)'!BF58</f>
        <v>162</v>
      </c>
      <c r="AN51">
        <f>'Data_FAME (2)'!BG58</f>
        <v>336</v>
      </c>
      <c r="AO51">
        <f>'Data_FAME (2)'!BH58</f>
        <v>66</v>
      </c>
      <c r="AP51">
        <f>'Data_FAME (2)'!BI58</f>
        <v>436</v>
      </c>
    </row>
    <row r="52" spans="2:42" x14ac:dyDescent="0.35">
      <c r="B52" s="29">
        <f>Data_FAME!A59</f>
        <v>37346</v>
      </c>
      <c r="C52">
        <f>Data_FAME!B59</f>
        <v>74.17352676371307</v>
      </c>
      <c r="D52">
        <f>Data_FAME!C59</f>
        <v>72.676217524660004</v>
      </c>
      <c r="E52">
        <f>Data_FAME!D59</f>
        <v>74.140202243431801</v>
      </c>
      <c r="F52">
        <f>Data_FAME!F59</f>
        <v>63.26167393115977</v>
      </c>
      <c r="G52">
        <f>Data_FAME!H59</f>
        <v>108.23726505551967</v>
      </c>
      <c r="H52">
        <f>Data_FAME!J59</f>
        <v>69.565980648115428</v>
      </c>
      <c r="I52">
        <f>'Data_FAME (2)'!L59</f>
        <v>66.270034457307588</v>
      </c>
      <c r="J52">
        <f>'Data_FAME (2)'!M59</f>
        <v>66.266933712762963</v>
      </c>
      <c r="K52">
        <f>'Data_FAME (2)'!O59</f>
        <v>48.288854607899928</v>
      </c>
      <c r="M52">
        <f>Data_FAME!Q59</f>
        <v>500794</v>
      </c>
      <c r="N52">
        <f>Data_FAME!R59</f>
        <v>500794</v>
      </c>
      <c r="O52">
        <f>Data_FAME!T59</f>
        <v>-0.383615241308572</v>
      </c>
      <c r="P52">
        <f>Data_FAME!U59</f>
        <v>-0.65118089897067899</v>
      </c>
      <c r="Q52">
        <f>Data_FAME!W59</f>
        <v>901478.36116729793</v>
      </c>
      <c r="R52">
        <f>Data_FAME!X59</f>
        <v>901478.36116729805</v>
      </c>
      <c r="S52">
        <f>Data_FAME!Z59</f>
        <v>5.1688673649401835E-2</v>
      </c>
      <c r="T52">
        <f>Data_FAME!AA59</f>
        <v>5.1688673649401801E-2</v>
      </c>
      <c r="U52">
        <f>Data_FAME!AD59</f>
        <v>315.28429304996234</v>
      </c>
      <c r="V52">
        <f>Data_FAME!AE59</f>
        <v>315.284293049962</v>
      </c>
      <c r="W52">
        <f>Data_FAME!AH59</f>
        <v>100.22180625000004</v>
      </c>
      <c r="Y52">
        <f>Data_FAME!AL59</f>
        <v>3.7741689928492415</v>
      </c>
      <c r="Z52">
        <f>Data_FAME!AN59</f>
        <v>4</v>
      </c>
      <c r="AA52">
        <f>Data_FAME!AO59</f>
        <v>4</v>
      </c>
      <c r="AB52">
        <f>Data_FAME!AR59</f>
        <v>0.6119303829810836</v>
      </c>
      <c r="AC52">
        <f>Data_FAME!AT59</f>
        <v>0.65665513923138008</v>
      </c>
      <c r="AD52">
        <f>Data_FAME!AV59</f>
        <v>98.851778387534296</v>
      </c>
      <c r="AE52">
        <f>Data_FAME!AW59</f>
        <v>98.851778387534296</v>
      </c>
      <c r="AF52">
        <f>Data_FAME!BB59</f>
        <v>2.3098581560283669</v>
      </c>
      <c r="AG52">
        <f>Data_FAME!BB59</f>
        <v>2.3098581560283669</v>
      </c>
      <c r="AH52">
        <f>Data_FAME!AS59</f>
        <v>0.61193534320029497</v>
      </c>
      <c r="AI52">
        <f>'Data_FAME (2)'!P59</f>
        <v>48.288854607929132</v>
      </c>
      <c r="AJ52">
        <f>Data_FAME!AI59</f>
        <v>100.22180625</v>
      </c>
      <c r="AM52">
        <f>'Data_FAME (2)'!BF59</f>
        <v>166</v>
      </c>
      <c r="AN52">
        <f>'Data_FAME (2)'!BG59</f>
        <v>321</v>
      </c>
      <c r="AO52">
        <f>'Data_FAME (2)'!BH59</f>
        <v>56</v>
      </c>
      <c r="AP52">
        <f>'Data_FAME (2)'!BI59</f>
        <v>457</v>
      </c>
    </row>
    <row r="53" spans="2:42" x14ac:dyDescent="0.35">
      <c r="B53" s="29">
        <f>Data_FAME!A60</f>
        <v>37437</v>
      </c>
      <c r="C53">
        <f>Data_FAME!B60</f>
        <v>74.334957438669392</v>
      </c>
      <c r="D53">
        <f>Data_FAME!C60</f>
        <v>72.894276008950371</v>
      </c>
      <c r="E53">
        <f>Data_FAME!D60</f>
        <v>74.380939094881796</v>
      </c>
      <c r="F53">
        <f>Data_FAME!F60</f>
        <v>64.092250005194856</v>
      </c>
      <c r="G53">
        <f>Data_FAME!H60</f>
        <v>107.16977310155367</v>
      </c>
      <c r="H53">
        <f>Data_FAME!J60</f>
        <v>69.068012618870895</v>
      </c>
      <c r="I53">
        <f>'Data_FAME (2)'!L60</f>
        <v>66.144997140255256</v>
      </c>
      <c r="J53">
        <f>'Data_FAME (2)'!M60</f>
        <v>65.839682783372936</v>
      </c>
      <c r="K53">
        <f>'Data_FAME (2)'!O60</f>
        <v>48.845315685260296</v>
      </c>
      <c r="M53">
        <f>Data_FAME!Q60</f>
        <v>503433</v>
      </c>
      <c r="N53">
        <f>Data_FAME!R60</f>
        <v>503433</v>
      </c>
      <c r="O53">
        <f>Data_FAME!T60</f>
        <v>-0.16481240140393599</v>
      </c>
      <c r="P53">
        <f>Data_FAME!U60</f>
        <v>-0.46870837062781801</v>
      </c>
      <c r="Q53">
        <f>Data_FAME!W60</f>
        <v>897371.12153081293</v>
      </c>
      <c r="R53">
        <f>Data_FAME!X60</f>
        <v>897371.12153081305</v>
      </c>
      <c r="S53">
        <f>Data_FAME!Z60</f>
        <v>5.159254102351047E-2</v>
      </c>
      <c r="T53">
        <f>Data_FAME!AA60</f>
        <v>5.1592541023510498E-2</v>
      </c>
      <c r="U53">
        <f>Data_FAME!AD60</f>
        <v>317.625834576768</v>
      </c>
      <c r="V53">
        <f>Data_FAME!AE60</f>
        <v>317.625834576768</v>
      </c>
      <c r="W53">
        <f>Data_FAME!AH60</f>
        <v>99.283556923076944</v>
      </c>
      <c r="Y53">
        <f>Data_FAME!AL60</f>
        <v>3.8593359012111104</v>
      </c>
      <c r="Z53">
        <f>Data_FAME!AN60</f>
        <v>4</v>
      </c>
      <c r="AA53">
        <f>Data_FAME!AO60</f>
        <v>4</v>
      </c>
      <c r="AB53">
        <f>Data_FAME!AR60</f>
        <v>0.61392139822955893</v>
      </c>
      <c r="AC53">
        <f>Data_FAME!AT60</f>
        <v>0.6559394351315001</v>
      </c>
      <c r="AD53">
        <f>Data_FAME!AV60</f>
        <v>99.429390720254304</v>
      </c>
      <c r="AE53">
        <f>Data_FAME!AW60</f>
        <v>99.429390720254304</v>
      </c>
      <c r="AF53">
        <f>Data_FAME!BB60</f>
        <v>2.3507271418286568</v>
      </c>
      <c r="AG53">
        <f>Data_FAME!BB60</f>
        <v>2.3507271418286568</v>
      </c>
      <c r="AH53">
        <f>Data_FAME!AS60</f>
        <v>0.61392623608050001</v>
      </c>
      <c r="AI53">
        <f>'Data_FAME (2)'!P60</f>
        <v>48.845315685231128</v>
      </c>
      <c r="AJ53">
        <f>Data_FAME!AI60</f>
        <v>99.283556923076901</v>
      </c>
      <c r="AM53">
        <f>'Data_FAME (2)'!BF60</f>
        <v>166</v>
      </c>
      <c r="AN53">
        <f>'Data_FAME (2)'!BG60</f>
        <v>321</v>
      </c>
      <c r="AO53">
        <f>'Data_FAME (2)'!BH60</f>
        <v>56</v>
      </c>
      <c r="AP53">
        <f>'Data_FAME (2)'!BI60</f>
        <v>457</v>
      </c>
    </row>
    <row r="54" spans="2:42" x14ac:dyDescent="0.35">
      <c r="B54" s="29">
        <f>Data_FAME!A61</f>
        <v>37529</v>
      </c>
      <c r="C54">
        <f>Data_FAME!B61</f>
        <v>74.589051740102633</v>
      </c>
      <c r="D54">
        <f>Data_FAME!C61</f>
        <v>73.19960586864336</v>
      </c>
      <c r="E54">
        <f>Data_FAME!D61</f>
        <v>74.621417244529596</v>
      </c>
      <c r="F54">
        <f>Data_FAME!F61</f>
        <v>64.803691993142692</v>
      </c>
      <c r="G54">
        <f>Data_FAME!H61</f>
        <v>106.45341228468699</v>
      </c>
      <c r="H54">
        <f>Data_FAME!J61</f>
        <v>69.017489654681029</v>
      </c>
      <c r="I54">
        <f>'Data_FAME (2)'!L61</f>
        <v>65.994064163962349</v>
      </c>
      <c r="J54">
        <f>'Data_FAME (2)'!M61</f>
        <v>66.102321405427801</v>
      </c>
      <c r="K54">
        <f>'Data_FAME (2)'!O61</f>
        <v>48.814589885915325</v>
      </c>
      <c r="M54">
        <f>Data_FAME!Q61</f>
        <v>506386</v>
      </c>
      <c r="N54">
        <f>Data_FAME!R61</f>
        <v>506386</v>
      </c>
      <c r="O54">
        <f>Data_FAME!T61</f>
        <v>-0.51189741834569902</v>
      </c>
      <c r="P54">
        <f>Data_FAME!U61</f>
        <v>-0.73331732712564202</v>
      </c>
      <c r="Q54">
        <f>Data_FAME!W61</f>
        <v>903893.70568101201</v>
      </c>
      <c r="R54">
        <f>Data_FAME!X61</f>
        <v>903893.70568101201</v>
      </c>
      <c r="S54">
        <f>Data_FAME!Z61</f>
        <v>5.3084087632962206E-2</v>
      </c>
      <c r="T54">
        <f>Data_FAME!AA61</f>
        <v>5.3084087632962199E-2</v>
      </c>
      <c r="U54">
        <f>Data_FAME!AD61</f>
        <v>318.94709443659099</v>
      </c>
      <c r="V54">
        <f>Data_FAME!AE61</f>
        <v>318.94709443659099</v>
      </c>
      <c r="W54">
        <f>Data_FAME!AH61</f>
        <v>100.49732878787879</v>
      </c>
      <c r="Y54">
        <f>Data_FAME!AL61</f>
        <v>3.7444822414718559</v>
      </c>
      <c r="Z54">
        <f>Data_FAME!AN61</f>
        <v>4</v>
      </c>
      <c r="AA54">
        <f>Data_FAME!AO61</f>
        <v>4</v>
      </c>
      <c r="AB54">
        <f>Data_FAME!AR61</f>
        <v>0.61140713450523565</v>
      </c>
      <c r="AC54">
        <f>Data_FAME!AT61</f>
        <v>0.64987681193696689</v>
      </c>
      <c r="AD54">
        <f>Data_FAME!AV61</f>
        <v>99.800095489261196</v>
      </c>
      <c r="AE54">
        <f>Data_FAME!AW61</f>
        <v>99.800095489261196</v>
      </c>
      <c r="AF54">
        <f>Data_FAME!BB61</f>
        <v>2.2921303258145369</v>
      </c>
      <c r="AG54">
        <f>Data_FAME!BB61</f>
        <v>2.2921303258145369</v>
      </c>
      <c r="AH54">
        <f>Data_FAME!AS61</f>
        <v>0.61140713450523598</v>
      </c>
      <c r="AI54">
        <f>'Data_FAME (2)'!P61</f>
        <v>48.814589885841862</v>
      </c>
      <c r="AJ54">
        <f>Data_FAME!AI61</f>
        <v>100.497328787879</v>
      </c>
      <c r="AM54">
        <f>'Data_FAME (2)'!BF61</f>
        <v>166</v>
      </c>
      <c r="AN54">
        <f>'Data_FAME (2)'!BG61</f>
        <v>321</v>
      </c>
      <c r="AO54">
        <f>'Data_FAME (2)'!BH61</f>
        <v>56</v>
      </c>
      <c r="AP54">
        <f>'Data_FAME (2)'!BI61</f>
        <v>457</v>
      </c>
    </row>
    <row r="55" spans="2:42" x14ac:dyDescent="0.35">
      <c r="B55" s="29">
        <f>Data_FAME!A62</f>
        <v>37621</v>
      </c>
      <c r="C55">
        <f>Data_FAME!B62</f>
        <v>74.947827971665262</v>
      </c>
      <c r="D55">
        <f>Data_FAME!C62</f>
        <v>73.631400993847592</v>
      </c>
      <c r="E55">
        <f>Data_FAME!D62</f>
        <v>74.939620481782299</v>
      </c>
      <c r="F55">
        <f>Data_FAME!F62</f>
        <v>65.527304151383831</v>
      </c>
      <c r="G55">
        <f>Data_FAME!H62</f>
        <v>105.92341494712299</v>
      </c>
      <c r="H55">
        <f>Data_FAME!J62</f>
        <v>69.024094401261394</v>
      </c>
      <c r="I55">
        <f>'Data_FAME (2)'!L62</f>
        <v>66.009837310439835</v>
      </c>
      <c r="J55">
        <f>'Data_FAME (2)'!M62</f>
        <v>66.198937345993741</v>
      </c>
      <c r="K55">
        <f>'Data_FAME (2)'!O62</f>
        <v>49.295924003466602</v>
      </c>
      <c r="M55">
        <f>Data_FAME!Q62</f>
        <v>509728</v>
      </c>
      <c r="N55">
        <f>Data_FAME!R62</f>
        <v>509728</v>
      </c>
      <c r="O55">
        <f>Data_FAME!T62</f>
        <v>-0.39485152386184003</v>
      </c>
      <c r="P55">
        <f>Data_FAME!U62</f>
        <v>-0.56356688387519704</v>
      </c>
      <c r="Q55">
        <f>Data_FAME!W62</f>
        <v>905269.35022510099</v>
      </c>
      <c r="R55">
        <f>Data_FAME!X62</f>
        <v>905269.35022510099</v>
      </c>
      <c r="S55">
        <f>Data_FAME!Z62</f>
        <v>5.116347842130315E-2</v>
      </c>
      <c r="T55">
        <f>Data_FAME!AA62</f>
        <v>5.1163478421303199E-2</v>
      </c>
      <c r="U55">
        <f>Data_FAME!AD62</f>
        <v>319.64313022515398</v>
      </c>
      <c r="V55">
        <f>Data_FAME!AE62</f>
        <v>319.64313022515398</v>
      </c>
      <c r="W55">
        <f>Data_FAME!AH62</f>
        <v>101.02483030303028</v>
      </c>
      <c r="Y55">
        <f>Data_FAME!AL62</f>
        <v>3.7023327527294776</v>
      </c>
      <c r="Z55">
        <f>Data_FAME!AN62</f>
        <v>4</v>
      </c>
      <c r="AA55">
        <f>Data_FAME!AO62</f>
        <v>4</v>
      </c>
      <c r="AB55">
        <f>Data_FAME!AR62</f>
        <v>0.61029675732614874</v>
      </c>
      <c r="AC55">
        <f>Data_FAME!AT62</f>
        <v>0.64828495799333685</v>
      </c>
      <c r="AD55">
        <f>Data_FAME!AV62</f>
        <v>100.328290641959</v>
      </c>
      <c r="AE55">
        <f>Data_FAME!AW62</f>
        <v>100.328290641959</v>
      </c>
      <c r="AF55">
        <f>Data_FAME!BB62</f>
        <v>2.4042330383480865</v>
      </c>
      <c r="AG55">
        <f>Data_FAME!BB62</f>
        <v>2.4042330383480865</v>
      </c>
      <c r="AH55">
        <f>Data_FAME!AS62</f>
        <v>0.61028716844078001</v>
      </c>
      <c r="AI55">
        <f>'Data_FAME (2)'!P62</f>
        <v>49.295924003519396</v>
      </c>
      <c r="AJ55">
        <f>Data_FAME!AI62</f>
        <v>101.02483030303</v>
      </c>
      <c r="AM55">
        <f>'Data_FAME (2)'!BF62</f>
        <v>166</v>
      </c>
      <c r="AN55">
        <f>'Data_FAME (2)'!BG62</f>
        <v>321</v>
      </c>
      <c r="AO55">
        <f>'Data_FAME (2)'!BH62</f>
        <v>56</v>
      </c>
      <c r="AP55">
        <f>'Data_FAME (2)'!BI62</f>
        <v>457</v>
      </c>
    </row>
    <row r="56" spans="2:42" x14ac:dyDescent="0.35">
      <c r="B56" s="29">
        <f>Data_FAME!A63</f>
        <v>37711</v>
      </c>
      <c r="C56">
        <f>Data_FAME!B63</f>
        <v>75.242978798610366</v>
      </c>
      <c r="D56">
        <f>Data_FAME!C63</f>
        <v>73.966415195143568</v>
      </c>
      <c r="E56">
        <f>Data_FAME!D63</f>
        <v>75.220637934910499</v>
      </c>
      <c r="F56">
        <f>Data_FAME!F63</f>
        <v>66.03147134305766</v>
      </c>
      <c r="G56">
        <f>Data_FAME!H63</f>
        <v>105.55772113838732</v>
      </c>
      <c r="H56">
        <f>Data_FAME!J63</f>
        <v>69.109697850608441</v>
      </c>
      <c r="I56">
        <f>'Data_FAME (2)'!L63</f>
        <v>66.299098925580935</v>
      </c>
      <c r="J56">
        <f>'Data_FAME (2)'!M63</f>
        <v>66.29365337461094</v>
      </c>
      <c r="K56">
        <f>'Data_FAME (2)'!O63</f>
        <v>50.690805505142201</v>
      </c>
      <c r="M56">
        <f>Data_FAME!Q63</f>
        <v>514031</v>
      </c>
      <c r="N56">
        <f>Data_FAME!R63</f>
        <v>514031</v>
      </c>
      <c r="O56">
        <f>Data_FAME!T63</f>
        <v>-0.63498418509229904</v>
      </c>
      <c r="P56">
        <f>Data_FAME!U63</f>
        <v>-0.64901218370517699</v>
      </c>
      <c r="Q56">
        <f>Data_FAME!W63</f>
        <v>904556.69276818796</v>
      </c>
      <c r="R56">
        <f>Data_FAME!X63</f>
        <v>904556.69276818796</v>
      </c>
      <c r="S56">
        <f>Data_FAME!Z63</f>
        <v>5.1665005539116064E-2</v>
      </c>
      <c r="T56">
        <f>Data_FAME!AA63</f>
        <v>5.1665005539116099E-2</v>
      </c>
      <c r="U56">
        <f>Data_FAME!AD63</f>
        <v>323.63335394916169</v>
      </c>
      <c r="V56">
        <f>Data_FAME!AE63</f>
        <v>323.63335394916197</v>
      </c>
      <c r="W56">
        <f>Data_FAME!AH63</f>
        <v>98.401371874999995</v>
      </c>
      <c r="Y56">
        <f>Data_FAME!AL63</f>
        <v>3.5153997966538748</v>
      </c>
      <c r="Z56">
        <f>Data_FAME!AN63</f>
        <v>3.8492000000000002</v>
      </c>
      <c r="AA56">
        <f>Data_FAME!AO63</f>
        <v>3.8492000000000002</v>
      </c>
      <c r="AB56">
        <f>Data_FAME!AR63</f>
        <v>0.62041647951515844</v>
      </c>
      <c r="AC56">
        <f>Data_FAME!AT63</f>
        <v>0.65616867842452609</v>
      </c>
      <c r="AD56">
        <f>Data_FAME!AV63</f>
        <v>101.22933673745101</v>
      </c>
      <c r="AE56">
        <f>Data_FAME!AW63</f>
        <v>101.22933673745101</v>
      </c>
      <c r="AF56">
        <f>Data_FAME!BB63</f>
        <v>2.4304552129221775</v>
      </c>
      <c r="AG56">
        <f>Data_FAME!BB63</f>
        <v>2.4304552129221775</v>
      </c>
      <c r="AH56">
        <f>Data_FAME!AS63</f>
        <v>0.62041647951515799</v>
      </c>
      <c r="AI56">
        <f>'Data_FAME (2)'!P63</f>
        <v>50.69080550539443</v>
      </c>
      <c r="AJ56">
        <f>Data_FAME!AI63</f>
        <v>98.401371874999995</v>
      </c>
      <c r="AM56">
        <f>'Data_FAME (2)'!BF63</f>
        <v>155</v>
      </c>
      <c r="AN56">
        <f>'Data_FAME (2)'!BG63</f>
        <v>324</v>
      </c>
      <c r="AO56">
        <f>'Data_FAME (2)'!BH63</f>
        <v>55</v>
      </c>
      <c r="AP56">
        <f>'Data_FAME (2)'!BI63</f>
        <v>466</v>
      </c>
    </row>
    <row r="57" spans="2:42" x14ac:dyDescent="0.35">
      <c r="B57" s="29">
        <f>Data_FAME!A64</f>
        <v>37802</v>
      </c>
      <c r="C57">
        <f>Data_FAME!B64</f>
        <v>75.298830564759839</v>
      </c>
      <c r="D57">
        <f>Data_FAME!C64</f>
        <v>74.052197601932207</v>
      </c>
      <c r="E57">
        <f>Data_FAME!D64</f>
        <v>75.346743635997896</v>
      </c>
      <c r="F57">
        <f>Data_FAME!F64</f>
        <v>66.471977697761361</v>
      </c>
      <c r="G57">
        <f>Data_FAME!H64</f>
        <v>104.84418150046133</v>
      </c>
      <c r="H57">
        <f>Data_FAME!J64</f>
        <v>69.742846455261812</v>
      </c>
      <c r="I57">
        <f>'Data_FAME (2)'!L64</f>
        <v>67.032134863063433</v>
      </c>
      <c r="J57">
        <f>'Data_FAME (2)'!M64</f>
        <v>66.742735103912267</v>
      </c>
      <c r="K57">
        <f>'Data_FAME (2)'!O64</f>
        <v>49.525020213155699</v>
      </c>
      <c r="M57">
        <f>Data_FAME!Q64</f>
        <v>518802</v>
      </c>
      <c r="N57">
        <f>Data_FAME!R64</f>
        <v>518802</v>
      </c>
      <c r="O57">
        <f>Data_FAME!T64</f>
        <v>-0.84926043732335998</v>
      </c>
      <c r="P57">
        <f>Data_FAME!U64</f>
        <v>-0.92081334983506602</v>
      </c>
      <c r="Q57">
        <f>Data_FAME!W64</f>
        <v>907208.58410151408</v>
      </c>
      <c r="R57">
        <f>Data_FAME!X64</f>
        <v>907208.58410151396</v>
      </c>
      <c r="S57">
        <f>Data_FAME!Z64</f>
        <v>4.939740740039579E-2</v>
      </c>
      <c r="T57">
        <f>Data_FAME!AA64</f>
        <v>4.9397407400395797E-2</v>
      </c>
      <c r="U57">
        <f>Data_FAME!AD64</f>
        <v>326.06390735603503</v>
      </c>
      <c r="V57">
        <f>Data_FAME!AE64</f>
        <v>326.06390735603497</v>
      </c>
      <c r="W57">
        <f>Data_FAME!AH64</f>
        <v>95.764500000000012</v>
      </c>
      <c r="Y57">
        <f>Data_FAME!AL64</f>
        <v>3.3731972560436221</v>
      </c>
      <c r="Z57">
        <f>Data_FAME!AN64</f>
        <v>3.75</v>
      </c>
      <c r="AA57">
        <f>Data_FAME!AO64</f>
        <v>3.75</v>
      </c>
      <c r="AB57">
        <f>Data_FAME!AR64</f>
        <v>0.61830243153139852</v>
      </c>
      <c r="AC57">
        <f>Data_FAME!AT64</f>
        <v>0.65771955722961473</v>
      </c>
      <c r="AD57">
        <f>Data_FAME!AV64</f>
        <v>101.516082686112</v>
      </c>
      <c r="AE57">
        <f>Data_FAME!AW64</f>
        <v>101.516082686112</v>
      </c>
      <c r="AF57">
        <f>Data_FAME!BB64</f>
        <v>2.2044489247311865</v>
      </c>
      <c r="AG57">
        <f>Data_FAME!BB64</f>
        <v>2.2044489247311865</v>
      </c>
      <c r="AH57">
        <f>Data_FAME!AS64</f>
        <v>0.61828813643274905</v>
      </c>
      <c r="AI57">
        <f>'Data_FAME (2)'!P64</f>
        <v>49.525020213159799</v>
      </c>
      <c r="AJ57">
        <f>Data_FAME!AI64</f>
        <v>95.764499999999998</v>
      </c>
      <c r="AM57">
        <f>'Data_FAME (2)'!BF64</f>
        <v>155</v>
      </c>
      <c r="AN57">
        <f>'Data_FAME (2)'!BG64</f>
        <v>324</v>
      </c>
      <c r="AO57">
        <f>'Data_FAME (2)'!BH64</f>
        <v>55</v>
      </c>
      <c r="AP57">
        <f>'Data_FAME (2)'!BI64</f>
        <v>466</v>
      </c>
    </row>
    <row r="58" spans="2:42" x14ac:dyDescent="0.35">
      <c r="B58" s="29">
        <f>Data_FAME!A65</f>
        <v>37894</v>
      </c>
      <c r="C58">
        <f>Data_FAME!B65</f>
        <v>75.623285238162396</v>
      </c>
      <c r="D58">
        <f>Data_FAME!C65</f>
        <v>74.396465259770096</v>
      </c>
      <c r="E58">
        <f>Data_FAME!D65</f>
        <v>75.646463224957202</v>
      </c>
      <c r="F58">
        <f>Data_FAME!F65</f>
        <v>66.96831166530977</v>
      </c>
      <c r="G58">
        <f>Data_FAME!H65</f>
        <v>104.57935588652499</v>
      </c>
      <c r="H58">
        <f>Data_FAME!J65</f>
        <v>70.265100243830204</v>
      </c>
      <c r="I58">
        <f>'Data_FAME (2)'!L65</f>
        <v>67.188772924050554</v>
      </c>
      <c r="J58">
        <f>'Data_FAME (2)'!M65</f>
        <v>67.314050720962001</v>
      </c>
      <c r="K58">
        <f>'Data_FAME (2)'!O65</f>
        <v>49.814408173914167</v>
      </c>
      <c r="M58">
        <f>Data_FAME!Q65</f>
        <v>524213</v>
      </c>
      <c r="N58">
        <f>Data_FAME!R65</f>
        <v>524213</v>
      </c>
      <c r="O58">
        <f>Data_FAME!T65</f>
        <v>-0.35210385148119</v>
      </c>
      <c r="P58">
        <f>Data_FAME!U65</f>
        <v>-0.68744534378948796</v>
      </c>
      <c r="Q58">
        <f>Data_FAME!W65</f>
        <v>908306.56001497002</v>
      </c>
      <c r="R58">
        <f>Data_FAME!X65</f>
        <v>908306.56001497002</v>
      </c>
      <c r="S58">
        <f>Data_FAME!Z65</f>
        <v>5.0485884542114175E-2</v>
      </c>
      <c r="T58">
        <f>Data_FAME!AA65</f>
        <v>5.0485884542114202E-2</v>
      </c>
      <c r="U58">
        <f>Data_FAME!AD65</f>
        <v>327.56555982722563</v>
      </c>
      <c r="V58">
        <f>Data_FAME!AE65</f>
        <v>327.56555982722602</v>
      </c>
      <c r="W58">
        <f>Data_FAME!AH65</f>
        <v>95.544218181818209</v>
      </c>
      <c r="Y58">
        <f>Data_FAME!AL65</f>
        <v>3.3137334755898351</v>
      </c>
      <c r="Z58">
        <f>Data_FAME!AN65</f>
        <v>3.5268999999999999</v>
      </c>
      <c r="AA58">
        <f>Data_FAME!AO65</f>
        <v>3.5268999999999999</v>
      </c>
      <c r="AB58">
        <f>Data_FAME!AR65</f>
        <v>0.61992864970907302</v>
      </c>
      <c r="AC58">
        <f>Data_FAME!AT65</f>
        <v>0.66474316767792374</v>
      </c>
      <c r="AD58">
        <f>Data_FAME!AV65</f>
        <v>101.832630337133</v>
      </c>
      <c r="AE58">
        <f>Data_FAME!AW65</f>
        <v>101.832630337133</v>
      </c>
      <c r="AF58">
        <f>Data_FAME!BB65</f>
        <v>2.0966666666666671</v>
      </c>
      <c r="AG58">
        <f>Data_FAME!BB65</f>
        <v>2.0966666666666671</v>
      </c>
      <c r="AH58">
        <f>Data_FAME!AS65</f>
        <v>0.61991924669953002</v>
      </c>
      <c r="AI58">
        <f>'Data_FAME (2)'!P65</f>
        <v>49.814408172746305</v>
      </c>
      <c r="AJ58">
        <f>Data_FAME!AI65</f>
        <v>95.544218181818195</v>
      </c>
      <c r="AM58">
        <f>'Data_FAME (2)'!BF65</f>
        <v>155</v>
      </c>
      <c r="AN58">
        <f>'Data_FAME (2)'!BG65</f>
        <v>324</v>
      </c>
      <c r="AO58">
        <f>'Data_FAME (2)'!BH65</f>
        <v>55</v>
      </c>
      <c r="AP58">
        <f>'Data_FAME (2)'!BI65</f>
        <v>466</v>
      </c>
    </row>
    <row r="59" spans="2:42" x14ac:dyDescent="0.35">
      <c r="B59" s="29">
        <f>Data_FAME!A66</f>
        <v>37986</v>
      </c>
      <c r="C59">
        <f>Data_FAME!B66</f>
        <v>75.932338744759605</v>
      </c>
      <c r="D59">
        <f>Data_FAME!C66</f>
        <v>74.724333331440292</v>
      </c>
      <c r="E59">
        <f>Data_FAME!D66</f>
        <v>75.926728111593704</v>
      </c>
      <c r="F59">
        <f>Data_FAME!F66</f>
        <v>67.550649726917939</v>
      </c>
      <c r="G59">
        <f>Data_FAME!H66</f>
        <v>104.00108379955934</v>
      </c>
      <c r="H59">
        <f>Data_FAME!J66</f>
        <v>70.754774290723461</v>
      </c>
      <c r="I59">
        <f>'Data_FAME (2)'!L66</f>
        <v>67.56800197285753</v>
      </c>
      <c r="J59">
        <f>'Data_FAME (2)'!M66</f>
        <v>67.720244478581762</v>
      </c>
      <c r="K59">
        <f>'Data_FAME (2)'!O66</f>
        <v>50.453279340345802</v>
      </c>
      <c r="M59">
        <f>Data_FAME!Q66</f>
        <v>528320</v>
      </c>
      <c r="N59">
        <f>Data_FAME!R66</f>
        <v>528320</v>
      </c>
      <c r="O59">
        <f>Data_FAME!T66</f>
        <v>5.0388763736581299E-2</v>
      </c>
      <c r="P59">
        <f>Data_FAME!U66</f>
        <v>-0.40502948546304801</v>
      </c>
      <c r="Q59">
        <f>Data_FAME!W66</f>
        <v>903914.84963539802</v>
      </c>
      <c r="R59">
        <f>Data_FAME!X66</f>
        <v>903914.84963539802</v>
      </c>
      <c r="S59">
        <f>Data_FAME!Z66</f>
        <v>4.8961674345399574E-2</v>
      </c>
      <c r="T59">
        <f>Data_FAME!AA66</f>
        <v>4.8961674345399601E-2</v>
      </c>
      <c r="U59">
        <f>Data_FAME!AD66</f>
        <v>331.09570522984399</v>
      </c>
      <c r="V59">
        <f>Data_FAME!AE66</f>
        <v>331.09570522984399</v>
      </c>
      <c r="W59">
        <f>Data_FAME!AH66</f>
        <v>97.264069696969699</v>
      </c>
      <c r="Y59">
        <f>Data_FAME!AL66</f>
        <v>3.6581702942049064</v>
      </c>
      <c r="Z59">
        <f>Data_FAME!AN66</f>
        <v>3.6484000000000001</v>
      </c>
      <c r="AA59">
        <f>Data_FAME!AO66</f>
        <v>3.6484000000000001</v>
      </c>
      <c r="AB59">
        <f>Data_FAME!AR66</f>
        <v>0.61487188261720405</v>
      </c>
      <c r="AC59">
        <f>Data_FAME!AT66</f>
        <v>0.65776916569470056</v>
      </c>
      <c r="AD59">
        <f>Data_FAME!AV66</f>
        <v>102.366925068656</v>
      </c>
      <c r="AE59">
        <f>Data_FAME!AW66</f>
        <v>102.366925068656</v>
      </c>
      <c r="AF59">
        <f>Data_FAME!BB66</f>
        <v>2.476666666666667</v>
      </c>
      <c r="AG59">
        <f>Data_FAME!BB66</f>
        <v>2.476666666666667</v>
      </c>
      <c r="AH59">
        <f>Data_FAME!AS66</f>
        <v>0.61489452059240901</v>
      </c>
      <c r="AI59">
        <f>'Data_FAME (2)'!P66</f>
        <v>50.453279341463798</v>
      </c>
      <c r="AJ59">
        <f>Data_FAME!AI66</f>
        <v>97.264069696969699</v>
      </c>
      <c r="AM59">
        <f>'Data_FAME (2)'!BF66</f>
        <v>155</v>
      </c>
      <c r="AN59">
        <f>'Data_FAME (2)'!BG66</f>
        <v>324</v>
      </c>
      <c r="AO59">
        <f>'Data_FAME (2)'!BH66</f>
        <v>55</v>
      </c>
      <c r="AP59">
        <f>'Data_FAME (2)'!BI66</f>
        <v>466</v>
      </c>
    </row>
    <row r="60" spans="2:42" x14ac:dyDescent="0.35">
      <c r="B60" s="29">
        <f>Data_FAME!A67</f>
        <v>38077</v>
      </c>
      <c r="C60">
        <f>Data_FAME!B67</f>
        <v>76.182548851871957</v>
      </c>
      <c r="D60">
        <f>Data_FAME!C67</f>
        <v>75.020025729050431</v>
      </c>
      <c r="E60">
        <f>Data_FAME!D67</f>
        <v>76.159682632104904</v>
      </c>
      <c r="F60">
        <f>Data_FAME!F67</f>
        <v>68.104634590155243</v>
      </c>
      <c r="G60">
        <f>Data_FAME!H67</f>
        <v>103.61164708649467</v>
      </c>
      <c r="H60">
        <f>Data_FAME!J67</f>
        <v>70.680448148795165</v>
      </c>
      <c r="I60">
        <f>'Data_FAME (2)'!L67</f>
        <v>67.697502996557276</v>
      </c>
      <c r="J60">
        <f>'Data_FAME (2)'!M67</f>
        <v>67.700881365296667</v>
      </c>
      <c r="K60">
        <f>'Data_FAME (2)'!O67</f>
        <v>51.502078706628993</v>
      </c>
      <c r="M60">
        <f>Data_FAME!Q67</f>
        <v>529996</v>
      </c>
      <c r="N60">
        <f>Data_FAME!R67</f>
        <v>529996</v>
      </c>
      <c r="O60">
        <f>Data_FAME!T67</f>
        <v>0.17652616249818101</v>
      </c>
      <c r="P60">
        <f>Data_FAME!U67</f>
        <v>-0.29508077075925698</v>
      </c>
      <c r="Q60">
        <f>Data_FAME!W67</f>
        <v>913129.02891771204</v>
      </c>
      <c r="R60">
        <f>Data_FAME!X67</f>
        <v>913129.02891771204</v>
      </c>
      <c r="S60">
        <f>Data_FAME!Z67</f>
        <v>4.797503000605452E-2</v>
      </c>
      <c r="T60">
        <f>Data_FAME!AA67</f>
        <v>4.7975030006054499E-2</v>
      </c>
      <c r="U60">
        <f>Data_FAME!AD67</f>
        <v>333.35384311911366</v>
      </c>
      <c r="V60">
        <f>Data_FAME!AE67</f>
        <v>333.353843119114</v>
      </c>
      <c r="W60">
        <f>Data_FAME!AH67</f>
        <v>101.57077230769234</v>
      </c>
      <c r="Y60">
        <f>Data_FAME!AL67</f>
        <v>3.8854094843805727</v>
      </c>
      <c r="Z60">
        <f>Data_FAME!AN67</f>
        <v>3.9062999999999999</v>
      </c>
      <c r="AA60">
        <f>Data_FAME!AO67</f>
        <v>3.9062999999999999</v>
      </c>
      <c r="AB60">
        <f>Data_FAME!AR67</f>
        <v>0.6087026137713093</v>
      </c>
      <c r="AC60">
        <f>Data_FAME!AT67</f>
        <v>0.65401951124958968</v>
      </c>
      <c r="AD60">
        <f>Data_FAME!AV67</f>
        <v>102.946612398556</v>
      </c>
      <c r="AE60">
        <f>Data_FAME!AW67</f>
        <v>102.946612398556</v>
      </c>
      <c r="AF60">
        <f>Data_FAME!BB67</f>
        <v>2.4666666666666663</v>
      </c>
      <c r="AG60">
        <f>Data_FAME!BB67</f>
        <v>2.4666666666666663</v>
      </c>
      <c r="AH60">
        <f>Data_FAME!AS67</f>
        <v>0.60867143253604195</v>
      </c>
      <c r="AI60">
        <f>'Data_FAME (2)'!P67</f>
        <v>51.502078707428062</v>
      </c>
      <c r="AJ60">
        <f>Data_FAME!AI67</f>
        <v>101.570772307692</v>
      </c>
      <c r="AM60">
        <f>'Data_FAME (2)'!BF67</f>
        <v>152</v>
      </c>
      <c r="AN60">
        <f>'Data_FAME (2)'!BG67</f>
        <v>329</v>
      </c>
      <c r="AO60">
        <f>'Data_FAME (2)'!BH67</f>
        <v>52</v>
      </c>
      <c r="AP60">
        <f>'Data_FAME (2)'!BI67</f>
        <v>467</v>
      </c>
    </row>
    <row r="61" spans="2:42" x14ac:dyDescent="0.35">
      <c r="B61" s="29">
        <f>Data_FAME!A68</f>
        <v>38168</v>
      </c>
      <c r="C61">
        <f>Data_FAME!B68</f>
        <v>76.366896649718072</v>
      </c>
      <c r="D61">
        <f>Data_FAME!C68</f>
        <v>75.274047715539396</v>
      </c>
      <c r="E61">
        <f>Data_FAME!D68</f>
        <v>76.418241289752402</v>
      </c>
      <c r="F61">
        <f>Data_FAME!F68</f>
        <v>68.631291346482683</v>
      </c>
      <c r="G61">
        <f>Data_FAME!H68</f>
        <v>102.894350989747</v>
      </c>
      <c r="H61">
        <f>Data_FAME!J68</f>
        <v>70.474452386748297</v>
      </c>
      <c r="I61">
        <f>'Data_FAME (2)'!L68</f>
        <v>67.91536754068035</v>
      </c>
      <c r="J61">
        <f>'Data_FAME (2)'!M68</f>
        <v>67.637796252300731</v>
      </c>
      <c r="K61">
        <f>'Data_FAME (2)'!O68</f>
        <v>52.4928345594316</v>
      </c>
      <c r="M61">
        <f>Data_FAME!Q68</f>
        <v>532543</v>
      </c>
      <c r="N61">
        <f>Data_FAME!R68</f>
        <v>532543</v>
      </c>
      <c r="O61">
        <f>Data_FAME!T68</f>
        <v>0.58643789166938298</v>
      </c>
      <c r="P61">
        <f>Data_FAME!U68</f>
        <v>0.16172876275353401</v>
      </c>
      <c r="Q61">
        <f>Data_FAME!W68</f>
        <v>909829.53475365997</v>
      </c>
      <c r="R61">
        <f>Data_FAME!X68</f>
        <v>909829.53475365997</v>
      </c>
      <c r="S61">
        <f>Data_FAME!Z68</f>
        <v>4.8051845445279344E-2</v>
      </c>
      <c r="T61">
        <f>Data_FAME!AA68</f>
        <v>4.8051845445279302E-2</v>
      </c>
      <c r="U61">
        <f>Data_FAME!AD68</f>
        <v>336.64861388515101</v>
      </c>
      <c r="V61">
        <f>Data_FAME!AE68</f>
        <v>336.64861388515101</v>
      </c>
      <c r="W61">
        <f>Data_FAME!AH68</f>
        <v>102.35419384615382</v>
      </c>
      <c r="Y61">
        <f>Data_FAME!AL68</f>
        <v>4.2736609041177456</v>
      </c>
      <c r="Z61">
        <f>Data_FAME!AN68</f>
        <v>4.2213000000000003</v>
      </c>
      <c r="AA61">
        <f>Data_FAME!AO68</f>
        <v>4.2213000000000003</v>
      </c>
      <c r="AB61">
        <f>Data_FAME!AR68</f>
        <v>0.60880985911549013</v>
      </c>
      <c r="AC61">
        <f>Data_FAME!AT68</f>
        <v>0.65650400191917591</v>
      </c>
      <c r="AD61">
        <f>Data_FAME!AV68</f>
        <v>103.75402648734401</v>
      </c>
      <c r="AE61">
        <f>Data_FAME!AW68</f>
        <v>103.75402648734401</v>
      </c>
      <c r="AF61">
        <f>Data_FAME!BB68</f>
        <v>2.7366666666666668</v>
      </c>
      <c r="AG61">
        <f>Data_FAME!BB68</f>
        <v>2.7366666666666668</v>
      </c>
      <c r="AH61">
        <f>Data_FAME!AS68</f>
        <v>0.60880550537729305</v>
      </c>
      <c r="AI61">
        <f>'Data_FAME (2)'!P68</f>
        <v>52.492834559086397</v>
      </c>
      <c r="AJ61">
        <f>Data_FAME!AI68</f>
        <v>102.354193846154</v>
      </c>
      <c r="AM61">
        <f>'Data_FAME (2)'!BF68</f>
        <v>152</v>
      </c>
      <c r="AN61">
        <f>'Data_FAME (2)'!BG68</f>
        <v>329</v>
      </c>
      <c r="AO61">
        <f>'Data_FAME (2)'!BH68</f>
        <v>52</v>
      </c>
      <c r="AP61">
        <f>'Data_FAME (2)'!BI68</f>
        <v>467</v>
      </c>
    </row>
    <row r="62" spans="2:42" x14ac:dyDescent="0.35">
      <c r="B62" s="29">
        <f>Data_FAME!A69</f>
        <v>38260</v>
      </c>
      <c r="C62">
        <f>Data_FAME!B69</f>
        <v>76.570621403394298</v>
      </c>
      <c r="D62">
        <f>Data_FAME!C69</f>
        <v>75.536524054785062</v>
      </c>
      <c r="E62">
        <f>Data_FAME!D69</f>
        <v>76.596015703334999</v>
      </c>
      <c r="F62">
        <f>Data_FAME!F69</f>
        <v>69.203196004195064</v>
      </c>
      <c r="G62">
        <f>Data_FAME!H69</f>
        <v>102.215240137241</v>
      </c>
      <c r="H62">
        <f>Data_FAME!J69</f>
        <v>70.117744829495066</v>
      </c>
      <c r="I62">
        <f>'Data_FAME (2)'!L69</f>
        <v>67.506485353702999</v>
      </c>
      <c r="J62">
        <f>'Data_FAME (2)'!M69</f>
        <v>67.646774464660766</v>
      </c>
      <c r="K62">
        <f>'Data_FAME (2)'!O69</f>
        <v>53.359696974263436</v>
      </c>
      <c r="M62">
        <f>Data_FAME!Q69</f>
        <v>534447</v>
      </c>
      <c r="N62">
        <f>Data_FAME!R69</f>
        <v>534447</v>
      </c>
      <c r="O62">
        <f>Data_FAME!T69</f>
        <v>0.38034076536905997</v>
      </c>
      <c r="P62">
        <f>Data_FAME!U69</f>
        <v>5.4795553992588397E-2</v>
      </c>
      <c r="Q62">
        <f>Data_FAME!W69</f>
        <v>911934.22948004003</v>
      </c>
      <c r="R62">
        <f>Data_FAME!X69</f>
        <v>911934.22948004003</v>
      </c>
      <c r="S62">
        <f>Data_FAME!Z69</f>
        <v>4.6837087262816421E-2</v>
      </c>
      <c r="T62">
        <f>Data_FAME!AA69</f>
        <v>4.68370872628164E-2</v>
      </c>
      <c r="U62">
        <f>Data_FAME!AD69</f>
        <v>339.9300856920467</v>
      </c>
      <c r="V62">
        <f>Data_FAME!AE69</f>
        <v>339.93008569204699</v>
      </c>
      <c r="W62">
        <f>Data_FAME!AH69</f>
        <v>102.0984196969697</v>
      </c>
      <c r="Y62">
        <f>Data_FAME!AL69</f>
        <v>4.630351810256351</v>
      </c>
      <c r="Z62">
        <f>Data_FAME!AN69</f>
        <v>4.6538000000000004</v>
      </c>
      <c r="AA62">
        <f>Data_FAME!AO69</f>
        <v>4.6538000000000004</v>
      </c>
      <c r="AB62">
        <f>Data_FAME!AR69</f>
        <v>0.61030418054680224</v>
      </c>
      <c r="AC62">
        <f>Data_FAME!AT69</f>
        <v>0.65385230093188274</v>
      </c>
      <c r="AD62">
        <f>Data_FAME!AV69</f>
        <v>104.25667397079501</v>
      </c>
      <c r="AE62">
        <f>Data_FAME!AW69</f>
        <v>104.25667397079501</v>
      </c>
      <c r="AF62">
        <f>Data_FAME!BB69</f>
        <v>2.5666666666666669</v>
      </c>
      <c r="AG62">
        <f>Data_FAME!BB69</f>
        <v>2.5666666666666669</v>
      </c>
      <c r="AH62">
        <f>Data_FAME!AS69</f>
        <v>0.61031691283897305</v>
      </c>
      <c r="AI62">
        <f>'Data_FAME (2)'!P69</f>
        <v>53.359696970269567</v>
      </c>
      <c r="AJ62">
        <f>Data_FAME!AI69</f>
        <v>102.09841969697</v>
      </c>
      <c r="AM62">
        <f>'Data_FAME (2)'!BF69</f>
        <v>152</v>
      </c>
      <c r="AN62">
        <f>'Data_FAME (2)'!BG69</f>
        <v>329</v>
      </c>
      <c r="AO62">
        <f>'Data_FAME (2)'!BH69</f>
        <v>52</v>
      </c>
      <c r="AP62">
        <f>'Data_FAME (2)'!BI69</f>
        <v>467</v>
      </c>
    </row>
    <row r="63" spans="2:42" x14ac:dyDescent="0.35">
      <c r="B63" s="29">
        <f>Data_FAME!A70</f>
        <v>38352</v>
      </c>
      <c r="C63">
        <f>Data_FAME!B70</f>
        <v>77.021468653518397</v>
      </c>
      <c r="D63">
        <f>Data_FAME!C70</f>
        <v>76.05070198314705</v>
      </c>
      <c r="E63">
        <f>Data_FAME!D70</f>
        <v>77.015343213425098</v>
      </c>
      <c r="F63">
        <f>Data_FAME!F70</f>
        <v>69.908860715832773</v>
      </c>
      <c r="G63">
        <f>Data_FAME!H70</f>
        <v>101.64394966069632</v>
      </c>
      <c r="H63">
        <f>Data_FAME!J70</f>
        <v>70.399785283539728</v>
      </c>
      <c r="I63">
        <f>'Data_FAME (2)'!L70</f>
        <v>67.816739167879462</v>
      </c>
      <c r="J63">
        <f>'Data_FAME (2)'!M70</f>
        <v>67.923371779631211</v>
      </c>
      <c r="K63">
        <f>'Data_FAME (2)'!O70</f>
        <v>55.644308241147371</v>
      </c>
      <c r="M63">
        <f>Data_FAME!Q70</f>
        <v>536886</v>
      </c>
      <c r="N63">
        <f>Data_FAME!R70</f>
        <v>536886</v>
      </c>
      <c r="O63">
        <f>Data_FAME!T70</f>
        <v>0.59675865866425704</v>
      </c>
      <c r="P63">
        <f>Data_FAME!U70</f>
        <v>0.25402896775651101</v>
      </c>
      <c r="Q63">
        <f>Data_FAME!W70</f>
        <v>923017.67747351399</v>
      </c>
      <c r="R63">
        <f>Data_FAME!X70</f>
        <v>923017.67747351399</v>
      </c>
      <c r="S63">
        <f>Data_FAME!Z70</f>
        <v>4.7288991325100269E-2</v>
      </c>
      <c r="T63">
        <f>Data_FAME!AA70</f>
        <v>4.7288991325100303E-2</v>
      </c>
      <c r="U63">
        <f>Data_FAME!AD70</f>
        <v>343.58466066184337</v>
      </c>
      <c r="V63">
        <f>Data_FAME!AE70</f>
        <v>343.58466066184297</v>
      </c>
      <c r="W63">
        <f>Data_FAME!AH70</f>
        <v>100.31214545454546</v>
      </c>
      <c r="Y63">
        <f>Data_FAME!AL70</f>
        <v>4.5525555470745251</v>
      </c>
      <c r="Z63">
        <f>Data_FAME!AN70</f>
        <v>4.75</v>
      </c>
      <c r="AA63">
        <f>Data_FAME!AO70</f>
        <v>4.75</v>
      </c>
      <c r="AB63">
        <f>Data_FAME!AR70</f>
        <v>0.61831603266951829</v>
      </c>
      <c r="AC63">
        <f>Data_FAME!AT70</f>
        <v>0.65638299132575362</v>
      </c>
      <c r="AD63">
        <f>Data_FAME!AV70</f>
        <v>104.718851847305</v>
      </c>
      <c r="AE63">
        <f>Data_FAME!AW70</f>
        <v>104.718851847305</v>
      </c>
      <c r="AF63">
        <f>Data_FAME!BB70</f>
        <v>2.3066666666666671</v>
      </c>
      <c r="AG63">
        <f>Data_FAME!BB70</f>
        <v>2.3066666666666671</v>
      </c>
      <c r="AH63">
        <f>Data_FAME!AS70</f>
        <v>0.6183371950373</v>
      </c>
      <c r="AI63">
        <f>'Data_FAME (2)'!P70</f>
        <v>55.644308245753699</v>
      </c>
      <c r="AJ63">
        <f>Data_FAME!AI70</f>
        <v>100.312145454545</v>
      </c>
      <c r="AM63">
        <f>'Data_FAME (2)'!BF70</f>
        <v>152</v>
      </c>
      <c r="AN63">
        <f>'Data_FAME (2)'!BG70</f>
        <v>329</v>
      </c>
      <c r="AO63">
        <f>'Data_FAME (2)'!BH70</f>
        <v>52</v>
      </c>
      <c r="AP63">
        <f>'Data_FAME (2)'!BI70</f>
        <v>467</v>
      </c>
    </row>
    <row r="64" spans="2:42" x14ac:dyDescent="0.35">
      <c r="B64" s="29">
        <f>Data_FAME!A71</f>
        <v>38442</v>
      </c>
      <c r="C64">
        <f>Data_FAME!B71</f>
        <v>77.507855385404312</v>
      </c>
      <c r="D64">
        <f>Data_FAME!C71</f>
        <v>76.57925014433313</v>
      </c>
      <c r="E64">
        <f>Data_FAME!D71</f>
        <v>77.473807366757001</v>
      </c>
      <c r="F64">
        <f>Data_FAME!F71</f>
        <v>70.706399461322505</v>
      </c>
      <c r="G64">
        <f>Data_FAME!H71</f>
        <v>101.21570786160366</v>
      </c>
      <c r="H64">
        <f>Data_FAME!J71</f>
        <v>71.390370375808871</v>
      </c>
      <c r="I64">
        <f>'Data_FAME (2)'!L71</f>
        <v>68.661649842030712</v>
      </c>
      <c r="J64">
        <f>'Data_FAME (2)'!M71</f>
        <v>68.690588813902806</v>
      </c>
      <c r="K64">
        <f>'Data_FAME (2)'!O71</f>
        <v>56.448390512382304</v>
      </c>
      <c r="M64">
        <f>Data_FAME!Q71</f>
        <v>541028</v>
      </c>
      <c r="N64">
        <f>Data_FAME!R71</f>
        <v>541028</v>
      </c>
      <c r="O64">
        <f>Data_FAME!T71</f>
        <v>0.44036402245950002</v>
      </c>
      <c r="P64">
        <f>Data_FAME!U71</f>
        <v>5.2291438305876996E-3</v>
      </c>
      <c r="Q64">
        <f>Data_FAME!W71</f>
        <v>923841.32875200803</v>
      </c>
      <c r="R64">
        <f>Data_FAME!X71</f>
        <v>923841.32875200803</v>
      </c>
      <c r="S64">
        <f>Data_FAME!Z71</f>
        <v>4.6893213439642374E-2</v>
      </c>
      <c r="T64">
        <f>Data_FAME!AA71</f>
        <v>4.6893213439642402E-2</v>
      </c>
      <c r="U64">
        <f>Data_FAME!AD71</f>
        <v>347.0525560201757</v>
      </c>
      <c r="V64">
        <f>Data_FAME!AE71</f>
        <v>347.05255602017598</v>
      </c>
      <c r="W64">
        <f>Data_FAME!AH71</f>
        <v>100.67795468750001</v>
      </c>
      <c r="Y64">
        <f>Data_FAME!AL71</f>
        <v>4.6440203819527497</v>
      </c>
      <c r="Z64">
        <f>Data_FAME!AN71</f>
        <v>4.75</v>
      </c>
      <c r="AA64">
        <f>Data_FAME!AO71</f>
        <v>4.75</v>
      </c>
      <c r="AB64">
        <f>Data_FAME!AR71</f>
        <v>0.61841602743295843</v>
      </c>
      <c r="AC64">
        <f>Data_FAME!AT71</f>
        <v>0.65300465501412219</v>
      </c>
      <c r="AD64">
        <f>Data_FAME!AV71</f>
        <v>105.164063917386</v>
      </c>
      <c r="AE64">
        <f>Data_FAME!AW71</f>
        <v>105.164063917386</v>
      </c>
      <c r="AF64">
        <f>Data_FAME!BB71</f>
        <v>2.3466666666666671</v>
      </c>
      <c r="AG64">
        <f>Data_FAME!BB71</f>
        <v>2.3466666666666671</v>
      </c>
      <c r="AH64">
        <f>Data_FAME!AS71</f>
        <v>0.61840327578253995</v>
      </c>
      <c r="AI64">
        <f>'Data_FAME (2)'!P71</f>
        <v>56.448390514062801</v>
      </c>
      <c r="AJ64">
        <f>Data_FAME!AI71</f>
        <v>100.67795468750001</v>
      </c>
      <c r="AM64">
        <f>'Data_FAME (2)'!BF71</f>
        <v>152</v>
      </c>
      <c r="AN64">
        <f>'Data_FAME (2)'!BG71</f>
        <v>329</v>
      </c>
      <c r="AO64">
        <f>'Data_FAME (2)'!BH71</f>
        <v>55</v>
      </c>
      <c r="AP64">
        <f>'Data_FAME (2)'!BI71</f>
        <v>464</v>
      </c>
    </row>
    <row r="65" spans="2:42" x14ac:dyDescent="0.35">
      <c r="B65" s="29">
        <f>Data_FAME!A72</f>
        <v>38533</v>
      </c>
      <c r="C65">
        <f>Data_FAME!B72</f>
        <v>77.867961854613966</v>
      </c>
      <c r="D65">
        <f>Data_FAME!C72</f>
        <v>76.954372610934527</v>
      </c>
      <c r="E65">
        <f>Data_FAME!D72</f>
        <v>77.926615288906405</v>
      </c>
      <c r="F65">
        <f>Data_FAME!F72</f>
        <v>71.487310866589866</v>
      </c>
      <c r="G65">
        <f>Data_FAME!H72</f>
        <v>100.62245542858601</v>
      </c>
      <c r="H65">
        <f>Data_FAME!J72</f>
        <v>71.583460136960468</v>
      </c>
      <c r="I65">
        <f>'Data_FAME (2)'!L72</f>
        <v>69.095675015487643</v>
      </c>
      <c r="J65">
        <f>'Data_FAME (2)'!M72</f>
        <v>68.823516385038218</v>
      </c>
      <c r="K65">
        <f>'Data_FAME (2)'!O72</f>
        <v>57.441962074974562</v>
      </c>
      <c r="M65">
        <f>Data_FAME!Q72</f>
        <v>545530</v>
      </c>
      <c r="N65">
        <f>Data_FAME!R72</f>
        <v>545530</v>
      </c>
      <c r="O65">
        <f>Data_FAME!T72</f>
        <v>0.129398949785719</v>
      </c>
      <c r="P65">
        <f>Data_FAME!U72</f>
        <v>-0.27710769257808798</v>
      </c>
      <c r="Q65">
        <f>Data_FAME!W72</f>
        <v>922913.96469230903</v>
      </c>
      <c r="R65">
        <f>Data_FAME!X72</f>
        <v>922913.96469230903</v>
      </c>
      <c r="S65">
        <f>Data_FAME!Z72</f>
        <v>4.7535577133629291E-2</v>
      </c>
      <c r="T65">
        <f>Data_FAME!AA72</f>
        <v>4.7535577133629298E-2</v>
      </c>
      <c r="U65">
        <f>Data_FAME!AD72</f>
        <v>349.47154464941269</v>
      </c>
      <c r="V65">
        <f>Data_FAME!AE72</f>
        <v>349.47154464941298</v>
      </c>
      <c r="W65">
        <f>Data_FAME!AH72</f>
        <v>101.57767076923078</v>
      </c>
      <c r="Y65">
        <f>Data_FAME!AL72</f>
        <v>4.6115535614951897</v>
      </c>
      <c r="Z65">
        <f>Data_FAME!AN72</f>
        <v>4.75</v>
      </c>
      <c r="AA65">
        <f>Data_FAME!AO72</f>
        <v>4.75</v>
      </c>
      <c r="AB65">
        <f>Data_FAME!AR72</f>
        <v>0.61632396776809284</v>
      </c>
      <c r="AC65">
        <f>Data_FAME!AT72</f>
        <v>0.6488860959118391</v>
      </c>
      <c r="AD65">
        <f>Data_FAME!AV72</f>
        <v>105.650587879323</v>
      </c>
      <c r="AE65">
        <f>Data_FAME!AW72</f>
        <v>105.650587879323</v>
      </c>
      <c r="AF65">
        <f>Data_FAME!BB72</f>
        <v>2.2866666666666666</v>
      </c>
      <c r="AG65">
        <f>Data_FAME!BB72</f>
        <v>2.2866666666666666</v>
      </c>
      <c r="AH65">
        <f>Data_FAME!AS72</f>
        <v>0.61631983002944801</v>
      </c>
      <c r="AI65">
        <f>'Data_FAME (2)'!P72</f>
        <v>57.441962074057209</v>
      </c>
      <c r="AJ65">
        <f>Data_FAME!AI72</f>
        <v>101.57767076923101</v>
      </c>
      <c r="AM65">
        <f>'Data_FAME (2)'!BF72</f>
        <v>152</v>
      </c>
      <c r="AN65">
        <f>'Data_FAME (2)'!BG72</f>
        <v>329</v>
      </c>
      <c r="AO65">
        <f>'Data_FAME (2)'!BH72</f>
        <v>55</v>
      </c>
      <c r="AP65">
        <f>'Data_FAME (2)'!BI72</f>
        <v>464</v>
      </c>
    </row>
    <row r="66" spans="2:42" x14ac:dyDescent="0.35">
      <c r="B66" s="29">
        <f>Data_FAME!A73</f>
        <v>38625</v>
      </c>
      <c r="C66">
        <f>Data_FAME!B73</f>
        <v>78.394302002727869</v>
      </c>
      <c r="D66">
        <f>Data_FAME!C73</f>
        <v>77.523581688856595</v>
      </c>
      <c r="E66">
        <f>Data_FAME!D73</f>
        <v>78.429894491653798</v>
      </c>
      <c r="F66">
        <f>Data_FAME!F73</f>
        <v>72.324570054505941</v>
      </c>
      <c r="G66">
        <f>Data_FAME!H73</f>
        <v>100.07660562971489</v>
      </c>
      <c r="H66">
        <f>Data_FAME!J73</f>
        <v>71.488349775810164</v>
      </c>
      <c r="I66">
        <f>'Data_FAME (2)'!L73</f>
        <v>68.797360387428128</v>
      </c>
      <c r="J66">
        <f>'Data_FAME (2)'!M73</f>
        <v>68.9374133864155</v>
      </c>
      <c r="K66">
        <f>'Data_FAME (2)'!O73</f>
        <v>60.29703384265207</v>
      </c>
      <c r="M66">
        <f>Data_FAME!Q73</f>
        <v>550552</v>
      </c>
      <c r="N66">
        <f>Data_FAME!R73</f>
        <v>550552</v>
      </c>
      <c r="O66">
        <f>Data_FAME!T73</f>
        <v>0.15439528312544801</v>
      </c>
      <c r="P66">
        <f>Data_FAME!U73</f>
        <v>-0.360835555528285</v>
      </c>
      <c r="Q66">
        <f>Data_FAME!W73</f>
        <v>929465.92555381102</v>
      </c>
      <c r="R66">
        <f>Data_FAME!X73</f>
        <v>929465.92555381102</v>
      </c>
      <c r="S66">
        <f>Data_FAME!Z73</f>
        <v>4.7321225537578719E-2</v>
      </c>
      <c r="T66">
        <f>Data_FAME!AA73</f>
        <v>4.7321225537578698E-2</v>
      </c>
      <c r="U66">
        <f>Data_FAME!AD73</f>
        <v>354.38198364878531</v>
      </c>
      <c r="V66">
        <f>Data_FAME!AE73</f>
        <v>354.38198364878502</v>
      </c>
      <c r="W66">
        <f>Data_FAME!AH73</f>
        <v>99.734880303030337</v>
      </c>
      <c r="Y66">
        <f>Data_FAME!AL73</f>
        <v>4.3548496715188438</v>
      </c>
      <c r="Z66">
        <f>Data_FAME!AN73</f>
        <v>4.5922999999999998</v>
      </c>
      <c r="AA66">
        <f>Data_FAME!AO73</f>
        <v>4.5922999999999998</v>
      </c>
      <c r="AB66">
        <f>Data_FAME!AR73</f>
        <v>0.63415776121743739</v>
      </c>
      <c r="AC66">
        <f>Data_FAME!AT73</f>
        <v>0.66244624816611419</v>
      </c>
      <c r="AD66">
        <f>Data_FAME!AV73</f>
        <v>106.360021510919</v>
      </c>
      <c r="AE66">
        <f>Data_FAME!AW73</f>
        <v>106.360021510919</v>
      </c>
      <c r="AF66">
        <f>Data_FAME!BB73</f>
        <v>2.2666666666666671</v>
      </c>
      <c r="AG66">
        <f>Data_FAME!BB73</f>
        <v>2.2666666666666671</v>
      </c>
      <c r="AH66">
        <f>Data_FAME!AS73</f>
        <v>0.63415776121743705</v>
      </c>
      <c r="AI66">
        <f>'Data_FAME (2)'!P73</f>
        <v>60.297033833741772</v>
      </c>
      <c r="AJ66">
        <f>Data_FAME!AI73</f>
        <v>99.734880303030295</v>
      </c>
      <c r="AM66">
        <f>'Data_FAME (2)'!BF73</f>
        <v>152</v>
      </c>
      <c r="AN66">
        <f>'Data_FAME (2)'!BG73</f>
        <v>329</v>
      </c>
      <c r="AO66">
        <f>'Data_FAME (2)'!BH73</f>
        <v>55</v>
      </c>
      <c r="AP66">
        <f>'Data_FAME (2)'!BI73</f>
        <v>464</v>
      </c>
    </row>
    <row r="67" spans="2:42" x14ac:dyDescent="0.35">
      <c r="B67" s="29">
        <f>Data_FAME!A74</f>
        <v>38717</v>
      </c>
      <c r="C67">
        <f>Data_FAME!B74</f>
        <v>78.662785166175965</v>
      </c>
      <c r="D67">
        <f>Data_FAME!C74</f>
        <v>77.824911339222822</v>
      </c>
      <c r="E67">
        <f>Data_FAME!D74</f>
        <v>78.650457637282997</v>
      </c>
      <c r="F67">
        <f>Data_FAME!F74</f>
        <v>72.769712391698434</v>
      </c>
      <c r="G67">
        <f>Data_FAME!H74</f>
        <v>99.585811749566503</v>
      </c>
      <c r="H67">
        <f>Data_FAME!J74</f>
        <v>71.488262007488999</v>
      </c>
      <c r="I67">
        <f>'Data_FAME (2)'!L74</f>
        <v>69.066725444577585</v>
      </c>
      <c r="J67">
        <f>'Data_FAME (2)'!M74</f>
        <v>69.148832395663007</v>
      </c>
      <c r="K67">
        <f>'Data_FAME (2)'!O74</f>
        <v>62.212630576921164</v>
      </c>
      <c r="M67">
        <f>Data_FAME!Q74</f>
        <v>556311</v>
      </c>
      <c r="N67">
        <f>Data_FAME!R74</f>
        <v>556311</v>
      </c>
      <c r="O67">
        <f>Data_FAME!T74</f>
        <v>0.18833163639626599</v>
      </c>
      <c r="P67">
        <f>Data_FAME!U74</f>
        <v>-0.321579978520734</v>
      </c>
      <c r="Q67">
        <f>Data_FAME!W74</f>
        <v>929270.727972858</v>
      </c>
      <c r="R67">
        <f>Data_FAME!X74</f>
        <v>929270.727972858</v>
      </c>
      <c r="S67">
        <f>Data_FAME!Z74</f>
        <v>5.1464697600529574E-2</v>
      </c>
      <c r="T67">
        <f>Data_FAME!AA74</f>
        <v>5.1464697600529602E-2</v>
      </c>
      <c r="U67">
        <f>Data_FAME!AD74</f>
        <v>356.56273328291371</v>
      </c>
      <c r="V67">
        <f>Data_FAME!AE74</f>
        <v>356.562733282914</v>
      </c>
      <c r="W67">
        <f>Data_FAME!AH74</f>
        <v>99.510515384615331</v>
      </c>
      <c r="Y67">
        <f>Data_FAME!AL74</f>
        <v>4.3645592759026668</v>
      </c>
      <c r="Z67">
        <f>Data_FAME!AN74</f>
        <v>4.5</v>
      </c>
      <c r="AA67">
        <f>Data_FAME!AO74</f>
        <v>4.5</v>
      </c>
      <c r="AB67">
        <f>Data_FAME!AR74</f>
        <v>0.63647438784451316</v>
      </c>
      <c r="AC67">
        <f>Data_FAME!AT74</f>
        <v>0.66417039022985003</v>
      </c>
      <c r="AD67">
        <f>Data_FAME!AV74</f>
        <v>106.958736531818</v>
      </c>
      <c r="AE67">
        <f>Data_FAME!AW74</f>
        <v>106.958736531818</v>
      </c>
      <c r="AF67">
        <f>Data_FAME!BB74</f>
        <v>2.3266666666666675</v>
      </c>
      <c r="AG67">
        <f>Data_FAME!BB74</f>
        <v>2.3266666666666675</v>
      </c>
      <c r="AH67">
        <f>Data_FAME!AS74</f>
        <v>0.63649118346376499</v>
      </c>
      <c r="AI67">
        <f>'Data_FAME (2)'!P74</f>
        <v>62.212630592070205</v>
      </c>
      <c r="AJ67">
        <f>Data_FAME!AI74</f>
        <v>99.510515384615402</v>
      </c>
      <c r="AM67">
        <f>'Data_FAME (2)'!BF74</f>
        <v>152</v>
      </c>
      <c r="AN67">
        <f>'Data_FAME (2)'!BG74</f>
        <v>329</v>
      </c>
      <c r="AO67">
        <f>'Data_FAME (2)'!BH74</f>
        <v>55</v>
      </c>
      <c r="AP67">
        <f>'Data_FAME (2)'!BI74</f>
        <v>464</v>
      </c>
    </row>
    <row r="68" spans="2:42" x14ac:dyDescent="0.35">
      <c r="B68" s="29">
        <f>Data_FAME!A75</f>
        <v>38807</v>
      </c>
      <c r="C68">
        <f>Data_FAME!B75</f>
        <v>79.029347963171858</v>
      </c>
      <c r="D68">
        <f>Data_FAME!C75</f>
        <v>78.240802669928897</v>
      </c>
      <c r="E68">
        <f>Data_FAME!D75</f>
        <v>78.979696442227294</v>
      </c>
      <c r="F68">
        <f>Data_FAME!F75</f>
        <v>73.378210655153666</v>
      </c>
      <c r="G68">
        <f>Data_FAME!H75</f>
        <v>99.205957520107276</v>
      </c>
      <c r="H68">
        <f>Data_FAME!J75</f>
        <v>71.8870811179589</v>
      </c>
      <c r="I68">
        <f>'Data_FAME (2)'!L75</f>
        <v>69.399662018029048</v>
      </c>
      <c r="J68">
        <f>'Data_FAME (2)'!M75</f>
        <v>69.456222517285369</v>
      </c>
      <c r="K68">
        <f>'Data_FAME (2)'!O75</f>
        <v>63.507440665986223</v>
      </c>
      <c r="M68">
        <f>Data_FAME!Q75</f>
        <v>558314</v>
      </c>
      <c r="N68">
        <f>Data_FAME!R75</f>
        <v>558314</v>
      </c>
      <c r="O68">
        <f>Data_FAME!T75</f>
        <v>0.23866414911634401</v>
      </c>
      <c r="P68">
        <f>Data_FAME!U75</f>
        <v>-0.36700616057237401</v>
      </c>
      <c r="Q68">
        <f>Data_FAME!W75</f>
        <v>931711.59684879403</v>
      </c>
      <c r="R68">
        <f>Data_FAME!X75</f>
        <v>931711.59684879403</v>
      </c>
      <c r="S68">
        <f>Data_FAME!Z75</f>
        <v>5.2340418816524473E-2</v>
      </c>
      <c r="T68">
        <f>Data_FAME!AA75</f>
        <v>5.23404188165245E-2</v>
      </c>
      <c r="U68">
        <f>Data_FAME!AD75</f>
        <v>360.69046518198962</v>
      </c>
      <c r="V68">
        <f>Data_FAME!AE75</f>
        <v>360.69046518199002</v>
      </c>
      <c r="W68">
        <f>Data_FAME!AH75</f>
        <v>98.760283076923074</v>
      </c>
      <c r="Y68">
        <f>Data_FAME!AL75</f>
        <v>4.3369084916794964</v>
      </c>
      <c r="Z68">
        <f>Data_FAME!AN75</f>
        <v>4.5</v>
      </c>
      <c r="AA68">
        <f>Data_FAME!AO75</f>
        <v>4.5</v>
      </c>
      <c r="AB68">
        <f>Data_FAME!AR75</f>
        <v>0.64392875406480965</v>
      </c>
      <c r="AC68">
        <f>Data_FAME!AT75</f>
        <v>0.66759821236117867</v>
      </c>
      <c r="AD68">
        <f>Data_FAME!AV75</f>
        <v>107.53250002187499</v>
      </c>
      <c r="AE68">
        <f>Data_FAME!AW75</f>
        <v>107.53250002187499</v>
      </c>
      <c r="AF68">
        <f>Data_FAME!BB75</f>
        <v>2.4666666666666668</v>
      </c>
      <c r="AG68">
        <f>Data_FAME!BB75</f>
        <v>2.4666666666666668</v>
      </c>
      <c r="AH68">
        <f>Data_FAME!AS75</f>
        <v>0.643936754168837</v>
      </c>
      <c r="AI68">
        <f>'Data_FAME (2)'!P75</f>
        <v>63.507440664088698</v>
      </c>
      <c r="AJ68">
        <f>Data_FAME!AI75</f>
        <v>98.760283076923102</v>
      </c>
      <c r="AM68">
        <f>'Data_FAME (2)'!BF75</f>
        <v>146</v>
      </c>
      <c r="AN68">
        <f>'Data_FAME (2)'!BG75</f>
        <v>341</v>
      </c>
      <c r="AO68">
        <f>'Data_FAME (2)'!BH75</f>
        <v>67</v>
      </c>
      <c r="AP68">
        <f>'Data_FAME (2)'!BI75</f>
        <v>446</v>
      </c>
    </row>
    <row r="69" spans="2:42" x14ac:dyDescent="0.35">
      <c r="B69" s="29">
        <f>Data_FAME!A76</f>
        <v>38898</v>
      </c>
      <c r="C69">
        <f>Data_FAME!B76</f>
        <v>79.618022911329334</v>
      </c>
      <c r="D69">
        <f>Data_FAME!C76</f>
        <v>78.892207769240827</v>
      </c>
      <c r="E69">
        <f>Data_FAME!D76</f>
        <v>79.688486184757195</v>
      </c>
      <c r="F69">
        <f>Data_FAME!F76</f>
        <v>74.011399926650014</v>
      </c>
      <c r="G69">
        <f>Data_FAME!H76</f>
        <v>98.655422976026728</v>
      </c>
      <c r="H69">
        <f>Data_FAME!J76</f>
        <v>72.380874026384376</v>
      </c>
      <c r="I69">
        <f>'Data_FAME (2)'!L76</f>
        <v>70.175477252991143</v>
      </c>
      <c r="J69">
        <f>'Data_FAME (2)'!M76</f>
        <v>69.890027982820627</v>
      </c>
      <c r="K69">
        <f>'Data_FAME (2)'!O76</f>
        <v>67.672092096291905</v>
      </c>
      <c r="M69">
        <f>Data_FAME!Q76</f>
        <v>559795</v>
      </c>
      <c r="N69">
        <f>Data_FAME!R76</f>
        <v>559795</v>
      </c>
      <c r="O69">
        <f>Data_FAME!T76</f>
        <v>0.57499473796390199</v>
      </c>
      <c r="P69">
        <f>Data_FAME!U76</f>
        <v>-5.9382452214383201E-2</v>
      </c>
      <c r="Q69">
        <f>Data_FAME!W76</f>
        <v>930502.81041060097</v>
      </c>
      <c r="R69">
        <f>Data_FAME!X76</f>
        <v>930502.81041060097</v>
      </c>
      <c r="S69">
        <f>Data_FAME!Z76</f>
        <v>5.472023785073029E-2</v>
      </c>
      <c r="T69">
        <f>Data_FAME!AA76</f>
        <v>5.4720237850730297E-2</v>
      </c>
      <c r="U69">
        <f>Data_FAME!AD76</f>
        <v>364.60369863052705</v>
      </c>
      <c r="V69">
        <f>Data_FAME!AE76</f>
        <v>364.60369863052699</v>
      </c>
      <c r="W69">
        <f>Data_FAME!AH76</f>
        <v>100.27914153846153</v>
      </c>
      <c r="Y69">
        <f>Data_FAME!AL76</f>
        <v>4.4311161488806148</v>
      </c>
      <c r="Z69">
        <f>Data_FAME!AN76</f>
        <v>4.5</v>
      </c>
      <c r="AA69">
        <f>Data_FAME!AO76</f>
        <v>4.5</v>
      </c>
      <c r="AB69">
        <f>Data_FAME!AR76</f>
        <v>0.64502188875652278</v>
      </c>
      <c r="AC69">
        <f>Data_FAME!AT76</f>
        <v>0.66422754235756132</v>
      </c>
      <c r="AD69">
        <f>Data_FAME!AV76</f>
        <v>108.40459876689</v>
      </c>
      <c r="AE69">
        <f>Data_FAME!AW76</f>
        <v>108.40459876689</v>
      </c>
      <c r="AF69">
        <f>Data_FAME!BB76</f>
        <v>2.4</v>
      </c>
      <c r="AG69">
        <f>Data_FAME!BB76</f>
        <v>2.4</v>
      </c>
      <c r="AH69">
        <f>Data_FAME!AS76</f>
        <v>0.64504573018076805</v>
      </c>
      <c r="AI69">
        <f>'Data_FAME (2)'!P76</f>
        <v>67.672092113344533</v>
      </c>
      <c r="AJ69">
        <f>Data_FAME!AI76</f>
        <v>100.279141538462</v>
      </c>
      <c r="AM69">
        <f>'Data_FAME (2)'!BF76</f>
        <v>146</v>
      </c>
      <c r="AN69">
        <f>'Data_FAME (2)'!BG76</f>
        <v>341</v>
      </c>
      <c r="AO69">
        <f>'Data_FAME (2)'!BH76</f>
        <v>67</v>
      </c>
      <c r="AP69">
        <f>'Data_FAME (2)'!BI76</f>
        <v>446</v>
      </c>
    </row>
    <row r="70" spans="2:42" x14ac:dyDescent="0.35">
      <c r="B70" s="29">
        <f>Data_FAME!A77</f>
        <v>38990</v>
      </c>
      <c r="C70">
        <f>Data_FAME!B77</f>
        <v>80.269783360040634</v>
      </c>
      <c r="D70">
        <f>Data_FAME!C77</f>
        <v>79.587648288925962</v>
      </c>
      <c r="E70">
        <f>Data_FAME!D77</f>
        <v>80.314088364246203</v>
      </c>
      <c r="F70">
        <f>Data_FAME!F77</f>
        <v>74.553781395760438</v>
      </c>
      <c r="G70">
        <f>Data_FAME!H77</f>
        <v>98.574412739563897</v>
      </c>
      <c r="H70">
        <f>Data_FAME!J77</f>
        <v>73.986746546756862</v>
      </c>
      <c r="I70">
        <f>'Data_FAME (2)'!L77</f>
        <v>71.140854849581174</v>
      </c>
      <c r="J70">
        <f>'Data_FAME (2)'!M77</f>
        <v>71.285671351801668</v>
      </c>
      <c r="K70">
        <f>'Data_FAME (2)'!O77</f>
        <v>70.050509789574789</v>
      </c>
      <c r="M70">
        <f>Data_FAME!Q77</f>
        <v>560675</v>
      </c>
      <c r="N70">
        <f>Data_FAME!R77</f>
        <v>560675</v>
      </c>
      <c r="O70">
        <f>Data_FAME!T77</f>
        <v>0.74435859781934599</v>
      </c>
      <c r="P70">
        <f>Data_FAME!U77</f>
        <v>3.80591709489594E-2</v>
      </c>
      <c r="Q70">
        <f>Data_FAME!W77</f>
        <v>931829.12298144901</v>
      </c>
      <c r="R70">
        <f>Data_FAME!X77</f>
        <v>931829.12298144901</v>
      </c>
      <c r="S70">
        <f>Data_FAME!Z77</f>
        <v>5.4843627673907873E-2</v>
      </c>
      <c r="T70">
        <f>Data_FAME!AA77</f>
        <v>5.4843627673907901E-2</v>
      </c>
      <c r="U70">
        <f>Data_FAME!AD77</f>
        <v>367.62988680679103</v>
      </c>
      <c r="V70">
        <f>Data_FAME!AE77</f>
        <v>367.62988680679098</v>
      </c>
      <c r="W70">
        <f>Data_FAME!AH77</f>
        <v>102.33264769230772</v>
      </c>
      <c r="Y70">
        <f>Data_FAME!AL77</f>
        <v>4.6392396841397883</v>
      </c>
      <c r="Z70">
        <f>Data_FAME!AN77</f>
        <v>4.6601999999999997</v>
      </c>
      <c r="AA70">
        <f>Data_FAME!AO77</f>
        <v>4.6601999999999997</v>
      </c>
      <c r="AB70">
        <f>Data_FAME!AR77</f>
        <v>0.64469200388279169</v>
      </c>
      <c r="AC70">
        <f>Data_FAME!AT77</f>
        <v>0.66733080137598366</v>
      </c>
      <c r="AD70">
        <f>Data_FAME!AV77</f>
        <v>108.92522826435901</v>
      </c>
      <c r="AE70">
        <f>Data_FAME!AW77</f>
        <v>108.92522826435901</v>
      </c>
      <c r="AF70">
        <f>Data_FAME!BB77</f>
        <v>2.2999999999999998</v>
      </c>
      <c r="AG70">
        <f>Data_FAME!BB77</f>
        <v>2.2999999999999998</v>
      </c>
      <c r="AH70">
        <f>Data_FAME!AS77</f>
        <v>0.64469200388279202</v>
      </c>
      <c r="AI70">
        <f>'Data_FAME (2)'!P77</f>
        <v>70.050509739824179</v>
      </c>
      <c r="AJ70">
        <f>Data_FAME!AI77</f>
        <v>102.332647692308</v>
      </c>
      <c r="AM70">
        <f>'Data_FAME (2)'!BF77</f>
        <v>146</v>
      </c>
      <c r="AN70">
        <f>'Data_FAME (2)'!BG77</f>
        <v>341</v>
      </c>
      <c r="AO70">
        <f>'Data_FAME (2)'!BH77</f>
        <v>67</v>
      </c>
      <c r="AP70">
        <f>'Data_FAME (2)'!BI77</f>
        <v>446</v>
      </c>
    </row>
    <row r="71" spans="2:42" x14ac:dyDescent="0.35">
      <c r="B71" s="29">
        <f>Data_FAME!A78</f>
        <v>39082</v>
      </c>
      <c r="C71">
        <f>Data_FAME!B78</f>
        <v>80.789340789820656</v>
      </c>
      <c r="D71">
        <f>Data_FAME!C78</f>
        <v>80.161172529968795</v>
      </c>
      <c r="E71">
        <f>Data_FAME!D78</f>
        <v>80.767606489097602</v>
      </c>
      <c r="F71">
        <f>Data_FAME!F78</f>
        <v>75.449961144583199</v>
      </c>
      <c r="G71">
        <f>Data_FAME!H78</f>
        <v>98.560412393375501</v>
      </c>
      <c r="H71">
        <f>Data_FAME!J78</f>
        <v>74.869750267076157</v>
      </c>
      <c r="I71">
        <f>'Data_FAME (2)'!L78</f>
        <v>71.968051478203279</v>
      </c>
      <c r="J71">
        <f>'Data_FAME (2)'!M78</f>
        <v>72.057898910164695</v>
      </c>
      <c r="K71">
        <f>'Data_FAME (2)'!O78</f>
        <v>69.842533040038759</v>
      </c>
      <c r="M71">
        <f>Data_FAME!Q78</f>
        <v>562669</v>
      </c>
      <c r="N71">
        <f>Data_FAME!R78</f>
        <v>562669</v>
      </c>
      <c r="O71">
        <f>Data_FAME!T78</f>
        <v>0.83563403045461104</v>
      </c>
      <c r="P71">
        <f>Data_FAME!U78</f>
        <v>6.15687246899402E-2</v>
      </c>
      <c r="Q71">
        <f>Data_FAME!W78</f>
        <v>935596.32540695299</v>
      </c>
      <c r="R71">
        <f>Data_FAME!X78</f>
        <v>935596.32540695299</v>
      </c>
      <c r="S71">
        <f>Data_FAME!Z78</f>
        <v>5.5011599368796869E-2</v>
      </c>
      <c r="T71">
        <f>Data_FAME!AA78</f>
        <v>5.5011599368796897E-2</v>
      </c>
      <c r="U71">
        <f>Data_FAME!AD78</f>
        <v>372.29684297928367</v>
      </c>
      <c r="V71">
        <f>Data_FAME!AE78</f>
        <v>372.29684297928401</v>
      </c>
      <c r="W71">
        <f>Data_FAME!AH78</f>
        <v>103.71343076923078</v>
      </c>
      <c r="Y71">
        <f>Data_FAME!AL78</f>
        <v>4.9426582998392918</v>
      </c>
      <c r="Z71">
        <f>Data_FAME!AN78</f>
        <v>4.8888999999999996</v>
      </c>
      <c r="AA71">
        <f>Data_FAME!AO78</f>
        <v>4.8888999999999996</v>
      </c>
      <c r="AB71">
        <f>Data_FAME!AR78</f>
        <v>0.63674417807601613</v>
      </c>
      <c r="AC71">
        <f>Data_FAME!AT78</f>
        <v>0.66589675133317083</v>
      </c>
      <c r="AD71">
        <f>Data_FAME!AV78</f>
        <v>109.25188709403299</v>
      </c>
      <c r="AE71">
        <f>Data_FAME!AW78</f>
        <v>109.25188709403299</v>
      </c>
      <c r="AF71">
        <f>Data_FAME!BB78</f>
        <v>2.4333333333333331</v>
      </c>
      <c r="AG71">
        <f>Data_FAME!BB78</f>
        <v>2.4333333333333331</v>
      </c>
      <c r="AH71">
        <f>Data_FAME!AS78</f>
        <v>0.63671214878564597</v>
      </c>
      <c r="AI71">
        <f>'Data_FAME (2)'!P78</f>
        <v>69.842532980138984</v>
      </c>
      <c r="AJ71">
        <f>Data_FAME!AI78</f>
        <v>103.713430769231</v>
      </c>
      <c r="AM71">
        <f>'Data_FAME (2)'!BF78</f>
        <v>146</v>
      </c>
      <c r="AN71">
        <f>'Data_FAME (2)'!BG78</f>
        <v>341</v>
      </c>
      <c r="AO71">
        <f>'Data_FAME (2)'!BH78</f>
        <v>67</v>
      </c>
      <c r="AP71">
        <f>'Data_FAME (2)'!BI78</f>
        <v>446</v>
      </c>
    </row>
    <row r="72" spans="2:42" x14ac:dyDescent="0.35">
      <c r="B72" s="29">
        <f>Data_FAME!A79</f>
        <v>39172</v>
      </c>
      <c r="C72">
        <f>Data_FAME!B79</f>
        <v>81.311931895064774</v>
      </c>
      <c r="D72">
        <f>Data_FAME!C79</f>
        <v>80.71979781744939</v>
      </c>
      <c r="E72">
        <f>Data_FAME!D79</f>
        <v>81.262669993646398</v>
      </c>
      <c r="F72">
        <f>Data_FAME!F79</f>
        <v>76.094721333781436</v>
      </c>
      <c r="G72">
        <f>Data_FAME!H79</f>
        <v>98.478151021159007</v>
      </c>
      <c r="H72">
        <f>Data_FAME!J79</f>
        <v>75.238914302981897</v>
      </c>
      <c r="I72">
        <f>'Data_FAME (2)'!L79</f>
        <v>72.486674582880298</v>
      </c>
      <c r="J72">
        <f>'Data_FAME (2)'!M79</f>
        <v>72.551200402134867</v>
      </c>
      <c r="K72">
        <f>'Data_FAME (2)'!O79</f>
        <v>71.129960252613401</v>
      </c>
      <c r="M72">
        <f>Data_FAME!Q79</f>
        <v>568845</v>
      </c>
      <c r="N72">
        <f>Data_FAME!R79</f>
        <v>568845</v>
      </c>
      <c r="O72">
        <f>Data_FAME!T79</f>
        <v>1.0007108943865399</v>
      </c>
      <c r="P72">
        <f>Data_FAME!U79</f>
        <v>0.38739604242107301</v>
      </c>
      <c r="Q72">
        <f>Data_FAME!W79</f>
        <v>937123.73290442897</v>
      </c>
      <c r="R72">
        <f>Data_FAME!X79</f>
        <v>937123.73290442897</v>
      </c>
      <c r="S72">
        <f>Data_FAME!Z79</f>
        <v>5.5137924049842642E-2</v>
      </c>
      <c r="T72">
        <f>Data_FAME!AA79</f>
        <v>5.51379240498426E-2</v>
      </c>
      <c r="U72">
        <f>Data_FAME!AD79</f>
        <v>375.4149011817197</v>
      </c>
      <c r="V72">
        <f>Data_FAME!AE79</f>
        <v>375.41490118171998</v>
      </c>
      <c r="W72">
        <f>Data_FAME!AH79</f>
        <v>104.73003384615384</v>
      </c>
      <c r="Y72">
        <f>Data_FAME!AL79</f>
        <v>5.2602442376907996</v>
      </c>
      <c r="Z72">
        <f>Data_FAME!AN79</f>
        <v>5.2226999999999997</v>
      </c>
      <c r="AA72">
        <f>Data_FAME!AO79</f>
        <v>5.2226999999999997</v>
      </c>
      <c r="AB72">
        <f>Data_FAME!AR79</f>
        <v>0.62581298051233136</v>
      </c>
      <c r="AC72">
        <f>Data_FAME!AT79</f>
        <v>0.65684320111603756</v>
      </c>
      <c r="AD72">
        <f>Data_FAME!AV79</f>
        <v>109.963181527988</v>
      </c>
      <c r="AE72">
        <f>Data_FAME!AW79</f>
        <v>109.963181527988</v>
      </c>
      <c r="AF72">
        <f>Data_FAME!BB79</f>
        <v>2.5333333333333332</v>
      </c>
      <c r="AG72">
        <f>Data_FAME!BB79</f>
        <v>2.5333333333333332</v>
      </c>
      <c r="AH72">
        <f>Data_FAME!AS79</f>
        <v>0.625809146435098</v>
      </c>
      <c r="AI72">
        <f>'Data_FAME (2)'!P79</f>
        <v>71.129960392988039</v>
      </c>
      <c r="AJ72">
        <f>Data_FAME!AI79</f>
        <v>104.730033846154</v>
      </c>
      <c r="AM72">
        <f>'Data_FAME (2)'!BF79</f>
        <v>146</v>
      </c>
      <c r="AN72">
        <f>'Data_FAME (2)'!BG79</f>
        <v>326</v>
      </c>
      <c r="AO72">
        <f>'Data_FAME (2)'!BH79</f>
        <v>75</v>
      </c>
      <c r="AP72">
        <f>'Data_FAME (2)'!BI79</f>
        <v>453</v>
      </c>
    </row>
    <row r="73" spans="2:42" x14ac:dyDescent="0.35">
      <c r="B73" s="29">
        <f>Data_FAME!A80</f>
        <v>39263</v>
      </c>
      <c r="C73">
        <f>Data_FAME!B80</f>
        <v>81.649264819159882</v>
      </c>
      <c r="D73">
        <f>Data_FAME!C80</f>
        <v>81.108139080321664</v>
      </c>
      <c r="E73">
        <f>Data_FAME!D80</f>
        <v>81.726258230910801</v>
      </c>
      <c r="F73">
        <f>Data_FAME!F80</f>
        <v>76.651411877324676</v>
      </c>
      <c r="G73">
        <f>Data_FAME!H80</f>
        <v>98.270882445336397</v>
      </c>
      <c r="H73">
        <f>Data_FAME!J80</f>
        <v>76.215933712957266</v>
      </c>
      <c r="I73">
        <f>'Data_FAME (2)'!L80</f>
        <v>73.602096480661999</v>
      </c>
      <c r="J73">
        <f>'Data_FAME (2)'!M80</f>
        <v>73.298258462659831</v>
      </c>
      <c r="K73">
        <f>'Data_FAME (2)'!O80</f>
        <v>71.155269886705767</v>
      </c>
      <c r="M73">
        <f>Data_FAME!Q80</f>
        <v>574194</v>
      </c>
      <c r="N73">
        <f>Data_FAME!R80</f>
        <v>574194</v>
      </c>
      <c r="O73">
        <f>Data_FAME!T80</f>
        <v>1.00166994250028</v>
      </c>
      <c r="P73">
        <f>Data_FAME!U80</f>
        <v>0.36395734041569</v>
      </c>
      <c r="Q73">
        <f>Data_FAME!W80</f>
        <v>941244.905320046</v>
      </c>
      <c r="R73">
        <f>Data_FAME!X80</f>
        <v>941244.905320046</v>
      </c>
      <c r="S73">
        <f>Data_FAME!Z80</f>
        <v>5.350474115541045E-2</v>
      </c>
      <c r="T73">
        <f>Data_FAME!AA80</f>
        <v>5.3504741155410401E-2</v>
      </c>
      <c r="U73">
        <f>Data_FAME!AD80</f>
        <v>380.43522985255339</v>
      </c>
      <c r="V73">
        <f>Data_FAME!AE80</f>
        <v>380.43522985255299</v>
      </c>
      <c r="W73">
        <f>Data_FAME!AH80</f>
        <v>104.23937384615385</v>
      </c>
      <c r="Y73">
        <f>Data_FAME!AL80</f>
        <v>5.492485097195412</v>
      </c>
      <c r="Z73">
        <f>Data_FAME!AN80</f>
        <v>5.3975</v>
      </c>
      <c r="AA73">
        <f>Data_FAME!AO80</f>
        <v>5.3975</v>
      </c>
      <c r="AB73">
        <f>Data_FAME!AR80</f>
        <v>0.63252628567691904</v>
      </c>
      <c r="AC73">
        <f>Data_FAME!AT80</f>
        <v>0.66057546451764237</v>
      </c>
      <c r="AD73">
        <f>Data_FAME!AV80</f>
        <v>110.905264061102</v>
      </c>
      <c r="AE73">
        <f>Data_FAME!AW80</f>
        <v>110.905264061102</v>
      </c>
      <c r="AF73">
        <f>Data_FAME!BB80</f>
        <v>2.4666666666666668</v>
      </c>
      <c r="AG73">
        <f>Data_FAME!BB80</f>
        <v>2.4666666666666668</v>
      </c>
      <c r="AH73">
        <f>Data_FAME!AS80</f>
        <v>0.63249526529381705</v>
      </c>
      <c r="AI73">
        <f>'Data_FAME (2)'!P80</f>
        <v>71.155270299731967</v>
      </c>
      <c r="AJ73">
        <f>Data_FAME!AI80</f>
        <v>104.239373846154</v>
      </c>
      <c r="AM73">
        <f>'Data_FAME (2)'!BF80</f>
        <v>146</v>
      </c>
      <c r="AN73">
        <f>'Data_FAME (2)'!BG80</f>
        <v>326</v>
      </c>
      <c r="AO73">
        <f>'Data_FAME (2)'!BH80</f>
        <v>75</v>
      </c>
      <c r="AP73">
        <f>'Data_FAME (2)'!BI80</f>
        <v>453</v>
      </c>
    </row>
    <row r="74" spans="2:42" x14ac:dyDescent="0.35">
      <c r="B74" s="29">
        <f>Data_FAME!A81</f>
        <v>39355</v>
      </c>
      <c r="C74">
        <f>Data_FAME!B81</f>
        <v>81.697045980176767</v>
      </c>
      <c r="D74">
        <f>Data_FAME!C81</f>
        <v>81.201364622220936</v>
      </c>
      <c r="E74">
        <f>Data_FAME!D81</f>
        <v>81.738763132842095</v>
      </c>
      <c r="F74">
        <f>Data_FAME!F81</f>
        <v>77.222043619602346</v>
      </c>
      <c r="G74">
        <f>Data_FAME!H81</f>
        <v>97.524544905277068</v>
      </c>
      <c r="H74">
        <f>Data_FAME!J81</f>
        <v>76.301598469715799</v>
      </c>
      <c r="I74">
        <f>'Data_FAME (2)'!L81</f>
        <v>73.414361777431523</v>
      </c>
      <c r="J74">
        <f>'Data_FAME (2)'!M81</f>
        <v>73.551323697157827</v>
      </c>
      <c r="K74">
        <f>'Data_FAME (2)'!O81</f>
        <v>70.481994274254902</v>
      </c>
      <c r="M74">
        <f>Data_FAME!Q81</f>
        <v>579605</v>
      </c>
      <c r="N74">
        <f>Data_FAME!R81</f>
        <v>579605</v>
      </c>
      <c r="O74">
        <f>Data_FAME!T81</f>
        <v>1.0488499633689199</v>
      </c>
      <c r="P74">
        <f>Data_FAME!U81</f>
        <v>0.32741784383134998</v>
      </c>
      <c r="Q74">
        <f>Data_FAME!W81</f>
        <v>943124.63569102704</v>
      </c>
      <c r="R74">
        <f>Data_FAME!X81</f>
        <v>943124.63569102704</v>
      </c>
      <c r="S74">
        <f>Data_FAME!Z81</f>
        <v>5.310203884891064E-2</v>
      </c>
      <c r="T74">
        <f>Data_FAME!AA81</f>
        <v>5.3102038848910599E-2</v>
      </c>
      <c r="U74">
        <f>Data_FAME!AD81</f>
        <v>386.18975505567369</v>
      </c>
      <c r="V74">
        <f>Data_FAME!AE81</f>
        <v>386.18975505567403</v>
      </c>
      <c r="W74">
        <f>Data_FAME!AH81</f>
        <v>104.41271846153846</v>
      </c>
      <c r="Y74">
        <f>Data_FAME!AL81</f>
        <v>5.7021115519964436</v>
      </c>
      <c r="Z74">
        <f>Data_FAME!AN81</f>
        <v>5.7382999999999997</v>
      </c>
      <c r="AA74">
        <f>Data_FAME!AO81</f>
        <v>5.7382999999999997</v>
      </c>
      <c r="AB74">
        <f>Data_FAME!AR81</f>
        <v>0.63429720224555564</v>
      </c>
      <c r="AC74">
        <f>Data_FAME!AT81</f>
        <v>0.66029191494963135</v>
      </c>
      <c r="AD74">
        <f>Data_FAME!AV81</f>
        <v>111.646036036935</v>
      </c>
      <c r="AE74">
        <f>Data_FAME!AW81</f>
        <v>111.646036036935</v>
      </c>
      <c r="AF74">
        <f>Data_FAME!BB81</f>
        <v>2.5</v>
      </c>
      <c r="AG74">
        <f>Data_FAME!BB81</f>
        <v>2.5</v>
      </c>
      <c r="AH74">
        <f>Data_FAME!AS81</f>
        <v>0.63428595802217802</v>
      </c>
      <c r="AI74">
        <f>'Data_FAME (2)'!P81</f>
        <v>70.481993670951269</v>
      </c>
      <c r="AJ74">
        <f>Data_FAME!AI81</f>
        <v>104.41271846153801</v>
      </c>
      <c r="AM74">
        <f>'Data_FAME (2)'!BF81</f>
        <v>146</v>
      </c>
      <c r="AN74">
        <f>'Data_FAME (2)'!BG81</f>
        <v>326</v>
      </c>
      <c r="AO74">
        <f>'Data_FAME (2)'!BH81</f>
        <v>75</v>
      </c>
      <c r="AP74">
        <f>'Data_FAME (2)'!BI81</f>
        <v>453</v>
      </c>
    </row>
    <row r="75" spans="2:42" x14ac:dyDescent="0.35">
      <c r="B75" s="29">
        <f>Data_FAME!A82</f>
        <v>39447</v>
      </c>
      <c r="C75">
        <f>Data_FAME!B82</f>
        <v>82.495703174741735</v>
      </c>
      <c r="D75">
        <f>Data_FAME!C82</f>
        <v>82.056664188144438</v>
      </c>
      <c r="E75">
        <f>Data_FAME!D82</f>
        <v>82.455033767777806</v>
      </c>
      <c r="F75">
        <f>Data_FAME!F82</f>
        <v>77.963035568642468</v>
      </c>
      <c r="G75">
        <f>Data_FAME!H82</f>
        <v>97.459758989661964</v>
      </c>
      <c r="H75">
        <f>Data_FAME!J82</f>
        <v>78.596964595001467</v>
      </c>
      <c r="I75">
        <f>'Data_FAME (2)'!L82</f>
        <v>75.090600970293039</v>
      </c>
      <c r="J75">
        <f>'Data_FAME (2)'!M82</f>
        <v>75.219862781760341</v>
      </c>
      <c r="K75">
        <f>'Data_FAME (2)'!O82</f>
        <v>73.077863564506231</v>
      </c>
      <c r="M75">
        <f>Data_FAME!Q82</f>
        <v>584504</v>
      </c>
      <c r="N75">
        <f>Data_FAME!R82</f>
        <v>584504</v>
      </c>
      <c r="O75">
        <f>Data_FAME!T82</f>
        <v>-0.52652474393932402</v>
      </c>
      <c r="P75">
        <f>Data_FAME!U82</f>
        <v>0.406578037604167</v>
      </c>
      <c r="Q75">
        <f>Data_FAME!W82</f>
        <v>943113.12060055195</v>
      </c>
      <c r="R75">
        <f>Data_FAME!X82</f>
        <v>943113.12060055195</v>
      </c>
      <c r="S75">
        <f>Data_FAME!Z82</f>
        <v>5.1566367739966208E-2</v>
      </c>
      <c r="T75">
        <f>Data_FAME!AA82</f>
        <v>5.1566367739966201E-2</v>
      </c>
      <c r="U75">
        <f>Data_FAME!AD82</f>
        <v>388.1310548684757</v>
      </c>
      <c r="V75">
        <f>Data_FAME!AE82</f>
        <v>388.13105486847599</v>
      </c>
      <c r="W75">
        <f>Data_FAME!AH82</f>
        <v>101.5942924242424</v>
      </c>
      <c r="Y75">
        <f>Data_FAME!AL82</f>
        <v>5.4667745482814718</v>
      </c>
      <c r="Z75">
        <f>Data_FAME!AN82</f>
        <v>5.6875</v>
      </c>
      <c r="AA75">
        <f>Data_FAME!AO82</f>
        <v>5.6875</v>
      </c>
      <c r="AB75">
        <f>Data_FAME!AR82</f>
        <v>0.65152011018314038</v>
      </c>
      <c r="AC75">
        <f>Data_FAME!AT82</f>
        <v>0.6717080085172521</v>
      </c>
      <c r="AD75">
        <f>Data_FAME!AV82</f>
        <v>112.885379700112</v>
      </c>
      <c r="AE75">
        <f>Data_FAME!AW82</f>
        <v>112.885379700112</v>
      </c>
      <c r="AF75">
        <f>Data_FAME!BB82</f>
        <v>2.7000000000000006</v>
      </c>
      <c r="AG75">
        <f>Data_FAME!BB82</f>
        <v>2.7000000000000006</v>
      </c>
      <c r="AH75">
        <f>Data_FAME!AS82</f>
        <v>0.65156664826788002</v>
      </c>
      <c r="AI75">
        <f>'Data_FAME (2)'!P82</f>
        <v>73.07786231919674</v>
      </c>
      <c r="AJ75">
        <f>Data_FAME!AI82</f>
        <v>101.594292424242</v>
      </c>
      <c r="AM75">
        <f>'Data_FAME (2)'!BF82</f>
        <v>146</v>
      </c>
      <c r="AN75">
        <f>'Data_FAME (2)'!BG82</f>
        <v>326</v>
      </c>
      <c r="AO75">
        <f>'Data_FAME (2)'!BH82</f>
        <v>75</v>
      </c>
      <c r="AP75">
        <f>'Data_FAME (2)'!BI82</f>
        <v>453</v>
      </c>
    </row>
    <row r="76" spans="2:42" x14ac:dyDescent="0.35">
      <c r="B76" s="29">
        <f>Data_FAME!A83</f>
        <v>39538</v>
      </c>
      <c r="C76">
        <f>Data_FAME!B83</f>
        <v>83.242659112947976</v>
      </c>
      <c r="D76">
        <f>Data_FAME!C83</f>
        <v>82.858147666145157</v>
      </c>
      <c r="E76">
        <f>Data_FAME!D83</f>
        <v>83.2217338100901</v>
      </c>
      <c r="F76">
        <f>Data_FAME!F83</f>
        <v>78.592452928550202</v>
      </c>
      <c r="G76">
        <f>Data_FAME!H83</f>
        <v>96.980478838972772</v>
      </c>
      <c r="H76">
        <f>Data_FAME!J83</f>
        <v>79.533887390403891</v>
      </c>
      <c r="I76">
        <f>'Data_FAME (2)'!L83</f>
        <v>75.94632484394549</v>
      </c>
      <c r="J76">
        <f>'Data_FAME (2)'!M83</f>
        <v>75.989624684363221</v>
      </c>
      <c r="K76">
        <f>'Data_FAME (2)'!O83</f>
        <v>77.885282164596262</v>
      </c>
      <c r="M76">
        <f>Data_FAME!Q83</f>
        <v>586690</v>
      </c>
      <c r="N76">
        <f>Data_FAME!R83</f>
        <v>586690</v>
      </c>
      <c r="O76">
        <f>Data_FAME!T83</f>
        <v>1.86645716696952E-2</v>
      </c>
      <c r="P76">
        <f>Data_FAME!U83</f>
        <v>-0.420431297409326</v>
      </c>
      <c r="Q76">
        <f>Data_FAME!W83</f>
        <v>955064.44013242691</v>
      </c>
      <c r="R76">
        <f>Data_FAME!X83</f>
        <v>955064.44013242703</v>
      </c>
      <c r="S76">
        <f>Data_FAME!Z83</f>
        <v>5.1826620108858495E-2</v>
      </c>
      <c r="T76">
        <f>Data_FAME!AA83</f>
        <v>5.1826620108858502E-2</v>
      </c>
      <c r="U76">
        <f>Data_FAME!AD83</f>
        <v>391.92012608748104</v>
      </c>
      <c r="V76">
        <f>Data_FAME!AE83</f>
        <v>391.92012608748098</v>
      </c>
      <c r="W76">
        <f>Data_FAME!AH83</f>
        <v>95.934953846153832</v>
      </c>
      <c r="Y76">
        <f>Data_FAME!AL83</f>
        <v>5.0933638211043766</v>
      </c>
      <c r="Z76">
        <f>Data_FAME!AN83</f>
        <v>5.3548</v>
      </c>
      <c r="AA76">
        <f>Data_FAME!AO83</f>
        <v>5.3548</v>
      </c>
      <c r="AB76">
        <f>Data_FAME!AR83</f>
        <v>0.67754230031801488</v>
      </c>
      <c r="AC76">
        <f>Data_FAME!AT83</f>
        <v>0.69147473969696549</v>
      </c>
      <c r="AD76">
        <f>Data_FAME!AV83</f>
        <v>114.00883635114199</v>
      </c>
      <c r="AE76">
        <f>Data_FAME!AW83</f>
        <v>114.00883635114199</v>
      </c>
      <c r="AF76">
        <f>Data_FAME!BB83</f>
        <v>3.3233333333333328</v>
      </c>
      <c r="AG76">
        <f>Data_FAME!BB83</f>
        <v>3.3233333333333328</v>
      </c>
      <c r="AH76">
        <f>Data_FAME!AS83</f>
        <v>0.67751013764314005</v>
      </c>
      <c r="AI76">
        <f>'Data_FAME (2)'!P83</f>
        <v>77.885284908210522</v>
      </c>
      <c r="AJ76">
        <f>Data_FAME!AI83</f>
        <v>95.934953846153803</v>
      </c>
      <c r="AM76">
        <f>'Data_FAME (2)'!BF83</f>
        <v>151</v>
      </c>
      <c r="AN76">
        <f>'Data_FAME (2)'!BG83</f>
        <v>323</v>
      </c>
      <c r="AO76">
        <f>'Data_FAME (2)'!BH83</f>
        <v>73</v>
      </c>
      <c r="AP76">
        <f>'Data_FAME (2)'!BI83</f>
        <v>453</v>
      </c>
    </row>
    <row r="77" spans="2:42" x14ac:dyDescent="0.35">
      <c r="B77" s="29">
        <f>Data_FAME!A84</f>
        <v>39629</v>
      </c>
      <c r="C77">
        <f>Data_FAME!B84</f>
        <v>84.397118906450501</v>
      </c>
      <c r="D77">
        <f>Data_FAME!C84</f>
        <v>84.058180969160233</v>
      </c>
      <c r="E77">
        <f>Data_FAME!D84</f>
        <v>84.478400217256905</v>
      </c>
      <c r="F77">
        <f>Data_FAME!F84</f>
        <v>79.5446591249557</v>
      </c>
      <c r="G77">
        <f>Data_FAME!H84</f>
        <v>96.706328386708776</v>
      </c>
      <c r="H77">
        <f>Data_FAME!J84</f>
        <v>82.317616386275361</v>
      </c>
      <c r="I77">
        <f>'Data_FAME (2)'!L84</f>
        <v>78.715814677291021</v>
      </c>
      <c r="J77">
        <f>'Data_FAME (2)'!M84</f>
        <v>78.381765440821468</v>
      </c>
      <c r="K77">
        <f>'Data_FAME (2)'!O84</f>
        <v>82.67619732072778</v>
      </c>
      <c r="M77">
        <f>Data_FAME!Q84</f>
        <v>583541</v>
      </c>
      <c r="N77">
        <f>Data_FAME!R84</f>
        <v>583541</v>
      </c>
      <c r="O77">
        <f>Data_FAME!T84</f>
        <v>-0.67527480961847997</v>
      </c>
      <c r="P77">
        <f>Data_FAME!U84</f>
        <v>-0.74769075989760403</v>
      </c>
      <c r="Q77">
        <f>Data_FAME!W84</f>
        <v>944566.72920845693</v>
      </c>
      <c r="R77">
        <f>Data_FAME!X84</f>
        <v>944566.72920845705</v>
      </c>
      <c r="S77">
        <f>Data_FAME!Z84</f>
        <v>5.3504883896666397E-2</v>
      </c>
      <c r="T77">
        <f>Data_FAME!AA84</f>
        <v>5.3504883896666397E-2</v>
      </c>
      <c r="U77">
        <f>Data_FAME!AD84</f>
        <v>395.69900250510904</v>
      </c>
      <c r="V77">
        <f>Data_FAME!AE84</f>
        <v>395.69900250510898</v>
      </c>
      <c r="W77">
        <f>Data_FAME!AH84</f>
        <v>93.071035384615385</v>
      </c>
      <c r="Y77">
        <f>Data_FAME!AL84</f>
        <v>4.9507540071118452</v>
      </c>
      <c r="Z77">
        <f>Data_FAME!AN84</f>
        <v>5.0278</v>
      </c>
      <c r="AA77">
        <f>Data_FAME!AO84</f>
        <v>5.0278</v>
      </c>
      <c r="AB77">
        <f>Data_FAME!AR84</f>
        <v>0.70524569880666754</v>
      </c>
      <c r="AC77">
        <f>Data_FAME!AT84</f>
        <v>0.71113774991342404</v>
      </c>
      <c r="AD77">
        <f>Data_FAME!AV84</f>
        <v>115.266611425627</v>
      </c>
      <c r="AE77">
        <f>Data_FAME!AW84</f>
        <v>115.266611425627</v>
      </c>
      <c r="AF77">
        <f>Data_FAME!BB84</f>
        <v>4.126666666666666</v>
      </c>
      <c r="AG77">
        <f>Data_FAME!BB84</f>
        <v>4.126666666666666</v>
      </c>
      <c r="AH77">
        <f>Data_FAME!AS84</f>
        <v>0.70527092842389205</v>
      </c>
      <c r="AI77">
        <f>'Data_FAME (2)'!P84</f>
        <v>82.676198157619254</v>
      </c>
      <c r="AJ77">
        <f>Data_FAME!AI84</f>
        <v>93.071035384615399</v>
      </c>
      <c r="AM77">
        <f>'Data_FAME (2)'!BF84</f>
        <v>151</v>
      </c>
      <c r="AN77">
        <f>'Data_FAME (2)'!BG84</f>
        <v>323</v>
      </c>
      <c r="AO77">
        <f>'Data_FAME (2)'!BH84</f>
        <v>73</v>
      </c>
      <c r="AP77">
        <f>'Data_FAME (2)'!BI84</f>
        <v>453</v>
      </c>
    </row>
    <row r="78" spans="2:42" x14ac:dyDescent="0.35">
      <c r="B78" s="29">
        <f>Data_FAME!A85</f>
        <v>39721</v>
      </c>
      <c r="C78">
        <f>Data_FAME!B85</f>
        <v>85.604770458069765</v>
      </c>
      <c r="D78">
        <f>Data_FAME!C85</f>
        <v>85.325865635431668</v>
      </c>
      <c r="E78">
        <f>Data_FAME!D85</f>
        <v>85.633337971823906</v>
      </c>
      <c r="F78">
        <f>Data_FAME!F85</f>
        <v>80.566568577867571</v>
      </c>
      <c r="G78">
        <f>Data_FAME!H85</f>
        <v>96.414618841221383</v>
      </c>
      <c r="H78">
        <f>Data_FAME!J85</f>
        <v>85.573780074198126</v>
      </c>
      <c r="I78">
        <f>'Data_FAME (2)'!L85</f>
        <v>80.674949635741584</v>
      </c>
      <c r="J78">
        <f>'Data_FAME (2)'!M85</f>
        <v>80.821324715396202</v>
      </c>
      <c r="K78">
        <f>'Data_FAME (2)'!O85</f>
        <v>87.767590849948434</v>
      </c>
      <c r="M78">
        <f>Data_FAME!Q85</f>
        <v>573961</v>
      </c>
      <c r="N78">
        <f>Data_FAME!R85</f>
        <v>573961</v>
      </c>
      <c r="O78">
        <f>Data_FAME!T85</f>
        <v>-1.0541837880457701</v>
      </c>
      <c r="P78">
        <f>Data_FAME!U85</f>
        <v>-1.1688856100721501</v>
      </c>
      <c r="Q78">
        <f>Data_FAME!W85</f>
        <v>945168.40162649401</v>
      </c>
      <c r="R78">
        <f>Data_FAME!X85</f>
        <v>945168.40162649401</v>
      </c>
      <c r="S78">
        <f>Data_FAME!Z85</f>
        <v>5.8554666326538982E-2</v>
      </c>
      <c r="T78">
        <f>Data_FAME!AA85</f>
        <v>5.8554666326539002E-2</v>
      </c>
      <c r="U78">
        <f>Data_FAME!AD85</f>
        <v>398.34703625345998</v>
      </c>
      <c r="V78">
        <f>Data_FAME!AE85</f>
        <v>398.34703625345998</v>
      </c>
      <c r="W78">
        <f>Data_FAME!AH85</f>
        <v>91.695078787878799</v>
      </c>
      <c r="Y78">
        <f>Data_FAME!AL85</f>
        <v>4.9818732141755397</v>
      </c>
      <c r="Z78">
        <f>Data_FAME!AN85</f>
        <v>5</v>
      </c>
      <c r="AA78">
        <f>Data_FAME!AO85</f>
        <v>5</v>
      </c>
      <c r="AB78">
        <f>Data_FAME!AR85</f>
        <v>0.72643695207768766</v>
      </c>
      <c r="AC78">
        <f>Data_FAME!AT85</f>
        <v>0.72605170426949994</v>
      </c>
      <c r="AD78">
        <f>Data_FAME!AV85</f>
        <v>115.87087658928699</v>
      </c>
      <c r="AE78">
        <f>Data_FAME!AW85</f>
        <v>115.87087658928699</v>
      </c>
      <c r="AF78">
        <f>Data_FAME!BB85</f>
        <v>4.3404589371980675</v>
      </c>
      <c r="AG78">
        <f>Data_FAME!BB85</f>
        <v>4.3404589371980675</v>
      </c>
      <c r="AH78">
        <f>Data_FAME!AS85</f>
        <v>0.72646358089944096</v>
      </c>
      <c r="AI78">
        <f>'Data_FAME (2)'!P85</f>
        <v>87.767587616490019</v>
      </c>
      <c r="AJ78">
        <f>Data_FAME!AI85</f>
        <v>91.695078787878799</v>
      </c>
      <c r="AM78">
        <f>'Data_FAME (2)'!BF85</f>
        <v>151</v>
      </c>
      <c r="AN78">
        <f>'Data_FAME (2)'!BG85</f>
        <v>323</v>
      </c>
      <c r="AO78">
        <f>'Data_FAME (2)'!BH85</f>
        <v>73</v>
      </c>
      <c r="AP78">
        <f>'Data_FAME (2)'!BI85</f>
        <v>453</v>
      </c>
    </row>
    <row r="79" spans="2:42" x14ac:dyDescent="0.35">
      <c r="B79" s="29">
        <f>Data_FAME!A86</f>
        <v>39813</v>
      </c>
      <c r="C79">
        <f>Data_FAME!B86</f>
        <v>85.71521928500924</v>
      </c>
      <c r="D79">
        <f>Data_FAME!C86</f>
        <v>85.476508664566609</v>
      </c>
      <c r="E79">
        <f>Data_FAME!D86</f>
        <v>85.640878374143597</v>
      </c>
      <c r="F79">
        <f>Data_FAME!F86</f>
        <v>81.438238400160358</v>
      </c>
      <c r="G79">
        <f>Data_FAME!H86</f>
        <v>95.375476258637448</v>
      </c>
      <c r="H79">
        <f>Data_FAME!J86</f>
        <v>86.792971497137941</v>
      </c>
      <c r="I79">
        <f>'Data_FAME (2)'!L86</f>
        <v>81.597332772487462</v>
      </c>
      <c r="J79">
        <f>'Data_FAME (2)'!M86</f>
        <v>81.793369885897292</v>
      </c>
      <c r="K79">
        <f>'Data_FAME (2)'!O86</f>
        <v>85.991098899026156</v>
      </c>
      <c r="M79">
        <f>Data_FAME!Q86</f>
        <v>561816</v>
      </c>
      <c r="N79">
        <f>Data_FAME!R86</f>
        <v>561816</v>
      </c>
      <c r="O79">
        <f>Data_FAME!T86</f>
        <v>-2.10364917346006</v>
      </c>
      <c r="P79">
        <f>Data_FAME!U86</f>
        <v>-1.8519719672752299</v>
      </c>
      <c r="Q79">
        <f>Data_FAME!W86</f>
        <v>939462.58361763903</v>
      </c>
      <c r="R79">
        <f>Data_FAME!X86</f>
        <v>939462.58361763903</v>
      </c>
      <c r="S79">
        <f>Data_FAME!Z86</f>
        <v>6.35292841832195E-2</v>
      </c>
      <c r="T79">
        <f>Data_FAME!AA86</f>
        <v>6.35292841832195E-2</v>
      </c>
      <c r="U79">
        <f>Data_FAME!AD86</f>
        <v>400.68993038996729</v>
      </c>
      <c r="V79">
        <f>Data_FAME!AE86</f>
        <v>400.689930389967</v>
      </c>
      <c r="W79">
        <f>Data_FAME!AH86</f>
        <v>83.942380303030305</v>
      </c>
      <c r="Y79">
        <f>Data_FAME!AL86</f>
        <v>2.5835270291952757</v>
      </c>
      <c r="Z79">
        <f>Data_FAME!AN86</f>
        <v>3.3672</v>
      </c>
      <c r="AA79">
        <f>Data_FAME!AO86</f>
        <v>3.3672</v>
      </c>
      <c r="AB79">
        <f>Data_FAME!AR86</f>
        <v>0.72241258631374938</v>
      </c>
      <c r="AC79">
        <f>Data_FAME!AT86</f>
        <v>0.74428941212837474</v>
      </c>
      <c r="AD79">
        <f>Data_FAME!AV86</f>
        <v>115.153000878515</v>
      </c>
      <c r="AE79">
        <f>Data_FAME!AW86</f>
        <v>115.153000878515</v>
      </c>
      <c r="AF79">
        <f>Data_FAME!BB86</f>
        <v>1.5441543026706233</v>
      </c>
      <c r="AG79">
        <f>Data_FAME!BB86</f>
        <v>1.5441543026706233</v>
      </c>
      <c r="AH79">
        <f>Data_FAME!AS86</f>
        <v>0.72239393340314095</v>
      </c>
      <c r="AI79">
        <f>'Data_FAME (2)'!P86</f>
        <v>85.991093499641991</v>
      </c>
      <c r="AJ79">
        <f>Data_FAME!AI86</f>
        <v>83.942380303030305</v>
      </c>
      <c r="AM79">
        <f>'Data_FAME (2)'!BF86</f>
        <v>151</v>
      </c>
      <c r="AN79">
        <f>'Data_FAME (2)'!BG86</f>
        <v>323</v>
      </c>
      <c r="AO79">
        <f>'Data_FAME (2)'!BH86</f>
        <v>73</v>
      </c>
      <c r="AP79">
        <f>'Data_FAME (2)'!BI86</f>
        <v>453</v>
      </c>
    </row>
    <row r="80" spans="2:42" x14ac:dyDescent="0.35">
      <c r="B80" s="29">
        <f>Data_FAME!A87</f>
        <v>39903</v>
      </c>
      <c r="C80">
        <f>Data_FAME!B87</f>
        <v>85.696292310301104</v>
      </c>
      <c r="D80">
        <f>Data_FAME!C87</f>
        <v>85.530077558307198</v>
      </c>
      <c r="E80">
        <f>Data_FAME!D87</f>
        <v>85.727731230902805</v>
      </c>
      <c r="F80">
        <f>Data_FAME!F87</f>
        <v>81.841109247229468</v>
      </c>
      <c r="G80">
        <f>Data_FAME!H87</f>
        <v>94.864983039964628</v>
      </c>
      <c r="H80">
        <f>Data_FAME!J87</f>
        <v>87.992434217385437</v>
      </c>
      <c r="I80">
        <f>'Data_FAME (2)'!L87</f>
        <v>83.015771762530747</v>
      </c>
      <c r="J80">
        <f>'Data_FAME (2)'!M87</f>
        <v>83.009919321765537</v>
      </c>
      <c r="K80">
        <f>'Data_FAME (2)'!O87</f>
        <v>82.010200948181307</v>
      </c>
      <c r="M80">
        <f>Data_FAME!Q87</f>
        <v>550451</v>
      </c>
      <c r="N80">
        <f>Data_FAME!R87</f>
        <v>550451</v>
      </c>
      <c r="O80">
        <f>Data_FAME!T87</f>
        <v>-2.2998282893262498</v>
      </c>
      <c r="P80">
        <f>Data_FAME!U87</f>
        <v>-2.14099093685408</v>
      </c>
      <c r="Q80">
        <f>Data_FAME!W87</f>
        <v>923525.75191568909</v>
      </c>
      <c r="R80">
        <f>Data_FAME!X87</f>
        <v>923525.75191568898</v>
      </c>
      <c r="S80">
        <f>Data_FAME!Z87</f>
        <v>7.0716856457047159E-2</v>
      </c>
      <c r="T80">
        <f>Data_FAME!AA87</f>
        <v>7.07168564570472E-2</v>
      </c>
      <c r="U80">
        <f>Data_FAME!AD87</f>
        <v>401.46577711568335</v>
      </c>
      <c r="V80">
        <f>Data_FAME!AE87</f>
        <v>401.46577711568301</v>
      </c>
      <c r="W80">
        <f>Data_FAME!AH87</f>
        <v>77.79096874999999</v>
      </c>
      <c r="Y80">
        <f>Data_FAME!AL87</f>
        <v>0.64214279608753799</v>
      </c>
      <c r="Z80">
        <f>Data_FAME!AN87</f>
        <v>1.0100327460996674</v>
      </c>
      <c r="AA80">
        <f>Data_FAME!AO87</f>
        <v>1.0100327460996701</v>
      </c>
      <c r="AB80">
        <f>Data_FAME!AR87</f>
        <v>0.72660601033444538</v>
      </c>
      <c r="AC80">
        <f>Data_FAME!AT87</f>
        <v>0.76889646138609502</v>
      </c>
      <c r="AD80">
        <f>Data_FAME!AV87</f>
        <v>114.28673366774601</v>
      </c>
      <c r="AE80">
        <f>Data_FAME!AW87</f>
        <v>114.28673366774601</v>
      </c>
      <c r="AF80">
        <f>Data_FAME!BB87</f>
        <v>1.4821164021164035</v>
      </c>
      <c r="AG80">
        <f>Data_FAME!BB87</f>
        <v>1.4821164021164035</v>
      </c>
      <c r="AH80">
        <f>Data_FAME!AS87</f>
        <v>0.72661089022131198</v>
      </c>
      <c r="AI80">
        <f>'Data_FAME (2)'!P87</f>
        <v>82.010211050163335</v>
      </c>
      <c r="AJ80">
        <f>Data_FAME!AI87</f>
        <v>77.790968750000005</v>
      </c>
      <c r="AM80">
        <f>'Data_FAME (2)'!BF87</f>
        <v>162</v>
      </c>
      <c r="AN80">
        <f>'Data_FAME (2)'!BG87</f>
        <v>312</v>
      </c>
      <c r="AO80">
        <f>'Data_FAME (2)'!BH87</f>
        <v>80</v>
      </c>
      <c r="AP80">
        <f>'Data_FAME (2)'!BI87</f>
        <v>446</v>
      </c>
    </row>
    <row r="81" spans="2:42" x14ac:dyDescent="0.35">
      <c r="B81" s="29">
        <f>Data_FAME!A88</f>
        <v>39994</v>
      </c>
      <c r="C81">
        <f>Data_FAME!B88</f>
        <v>86.155238907853132</v>
      </c>
      <c r="D81">
        <f>Data_FAME!C88</f>
        <v>86.015492446822506</v>
      </c>
      <c r="E81">
        <f>Data_FAME!D88</f>
        <v>86.234754655048206</v>
      </c>
      <c r="F81">
        <f>Data_FAME!F88</f>
        <v>82.273238148277173</v>
      </c>
      <c r="G81">
        <f>Data_FAME!H88</f>
        <v>95.63985405575373</v>
      </c>
      <c r="H81">
        <f>Data_FAME!J88</f>
        <v>88.308781505440223</v>
      </c>
      <c r="I81">
        <f>'Data_FAME (2)'!L88</f>
        <v>83.566772027341997</v>
      </c>
      <c r="J81">
        <f>'Data_FAME (2)'!M88</f>
        <v>83.220722552239508</v>
      </c>
      <c r="K81">
        <f>'Data_FAME (2)'!O88</f>
        <v>82.036385425748293</v>
      </c>
      <c r="M81">
        <f>Data_FAME!Q88</f>
        <v>548859</v>
      </c>
      <c r="N81">
        <f>Data_FAME!R88</f>
        <v>548859</v>
      </c>
      <c r="O81">
        <f>Data_FAME!T88</f>
        <v>-1.97890838910931</v>
      </c>
      <c r="P81">
        <f>Data_FAME!U88</f>
        <v>-2.09736445589447</v>
      </c>
      <c r="Q81">
        <f>Data_FAME!W88</f>
        <v>920083.32090529799</v>
      </c>
      <c r="R81">
        <f>Data_FAME!X88</f>
        <v>920083.32090529799</v>
      </c>
      <c r="S81">
        <f>Data_FAME!Z88</f>
        <v>7.7638061342037254E-2</v>
      </c>
      <c r="T81">
        <f>Data_FAME!AA88</f>
        <v>7.7638061342037296E-2</v>
      </c>
      <c r="U81">
        <f>Data_FAME!AD88</f>
        <v>402.15751525038633</v>
      </c>
      <c r="V81">
        <f>Data_FAME!AE88</f>
        <v>402.15751525038598</v>
      </c>
      <c r="W81">
        <f>Data_FAME!AH88</f>
        <v>81.309273846153857</v>
      </c>
      <c r="Y81">
        <f>Data_FAME!AL88</f>
        <v>0.43140765361328298</v>
      </c>
      <c r="Z81">
        <f>Data_FAME!AN88</f>
        <v>6.7431773343393009E-2</v>
      </c>
      <c r="AA81">
        <f>Data_FAME!AO88</f>
        <v>6.7431773343392995E-2</v>
      </c>
      <c r="AB81">
        <f>Data_FAME!AR88</f>
        <v>0.71060767773743072</v>
      </c>
      <c r="AC81">
        <f>Data_FAME!AT88</f>
        <v>0.7452150627180304</v>
      </c>
      <c r="AD81">
        <f>Data_FAME!AV88</f>
        <v>114.49161619946599</v>
      </c>
      <c r="AE81">
        <f>Data_FAME!AW88</f>
        <v>114.49161619946599</v>
      </c>
      <c r="AF81">
        <f>Data_FAME!BB88</f>
        <v>1.8160783232406068</v>
      </c>
      <c r="AG81">
        <f>Data_FAME!BB88</f>
        <v>1.8160783232406068</v>
      </c>
      <c r="AH81">
        <f>Data_FAME!AS88</f>
        <v>0.71057430087007001</v>
      </c>
      <c r="AI81">
        <f>'Data_FAME (2)'!P88</f>
        <v>82.036387585460233</v>
      </c>
      <c r="AJ81">
        <f>Data_FAME!AI88</f>
        <v>81.3092738461538</v>
      </c>
      <c r="AM81">
        <f>'Data_FAME (2)'!BF88</f>
        <v>162</v>
      </c>
      <c r="AN81">
        <f>'Data_FAME (2)'!BG88</f>
        <v>312</v>
      </c>
      <c r="AO81">
        <f>'Data_FAME (2)'!BH88</f>
        <v>80</v>
      </c>
      <c r="AP81">
        <f>'Data_FAME (2)'!BI88</f>
        <v>446</v>
      </c>
    </row>
    <row r="82" spans="2:42" x14ac:dyDescent="0.35">
      <c r="B82" s="29">
        <f>Data_FAME!A89</f>
        <v>40086</v>
      </c>
      <c r="C82">
        <f>Data_FAME!B89</f>
        <v>86.905219620317055</v>
      </c>
      <c r="D82">
        <f>Data_FAME!C89</f>
        <v>86.805709148940991</v>
      </c>
      <c r="E82">
        <f>Data_FAME!D89</f>
        <v>86.903558207126096</v>
      </c>
      <c r="F82">
        <f>Data_FAME!F89</f>
        <v>82.813068423309261</v>
      </c>
      <c r="G82">
        <f>Data_FAME!H89</f>
        <v>96.710500320145755</v>
      </c>
      <c r="H82">
        <f>Data_FAME!J89</f>
        <v>87.773314662628835</v>
      </c>
      <c r="I82">
        <f>'Data_FAME (2)'!L89</f>
        <v>83.133169042231017</v>
      </c>
      <c r="J82">
        <f>'Data_FAME (2)'!M89</f>
        <v>83.274045836196962</v>
      </c>
      <c r="K82">
        <f>'Data_FAME (2)'!O89</f>
        <v>84.438245280600825</v>
      </c>
      <c r="M82">
        <f>Data_FAME!Q89</f>
        <v>549540</v>
      </c>
      <c r="N82">
        <f>Data_FAME!R89</f>
        <v>549540</v>
      </c>
      <c r="O82">
        <f>Data_FAME!T89</f>
        <v>-1.60743160626503</v>
      </c>
      <c r="P82">
        <f>Data_FAME!U89</f>
        <v>-1.82871174849387</v>
      </c>
      <c r="Q82">
        <f>Data_FAME!W89</f>
        <v>915244.26290979097</v>
      </c>
      <c r="R82">
        <f>Data_FAME!X89</f>
        <v>915244.26290979097</v>
      </c>
      <c r="S82">
        <f>Data_FAME!Z89</f>
        <v>7.8474202875315022E-2</v>
      </c>
      <c r="T82">
        <f>Data_FAME!AA89</f>
        <v>7.8474202875314994E-2</v>
      </c>
      <c r="U82">
        <f>Data_FAME!AD89</f>
        <v>400.32471547051233</v>
      </c>
      <c r="V82">
        <f>Data_FAME!AE89</f>
        <v>400.32471547051199</v>
      </c>
      <c r="W82">
        <f>Data_FAME!AH89</f>
        <v>82.911893939393934</v>
      </c>
      <c r="Y82">
        <f>Data_FAME!AL89</f>
        <v>0.38143221898006258</v>
      </c>
      <c r="Z82">
        <f>Data_FAME!AN89</f>
        <v>-0.34714167121181205</v>
      </c>
      <c r="AA82">
        <f>Data_FAME!AO89</f>
        <v>-0.347141671211812</v>
      </c>
      <c r="AB82">
        <f>Data_FAME!AR89</f>
        <v>0.70626942705568541</v>
      </c>
      <c r="AC82">
        <f>Data_FAME!AT89</f>
        <v>0.74083972733990688</v>
      </c>
      <c r="AD82">
        <f>Data_FAME!AV89</f>
        <v>114.754916618479</v>
      </c>
      <c r="AE82">
        <f>Data_FAME!AW89</f>
        <v>114.754916618479</v>
      </c>
      <c r="AF82">
        <f>Data_FAME!BB89</f>
        <v>1.8710162025955901</v>
      </c>
      <c r="AG82">
        <f>Data_FAME!BB89</f>
        <v>1.8710162025955901</v>
      </c>
      <c r="AH82">
        <f>Data_FAME!AS89</f>
        <v>0.70624632996315695</v>
      </c>
      <c r="AI82">
        <f>'Data_FAME (2)'!P89</f>
        <v>84.438234243502947</v>
      </c>
      <c r="AJ82">
        <f>Data_FAME!AI89</f>
        <v>82.911893939393906</v>
      </c>
      <c r="AM82">
        <f>'Data_FAME (2)'!BF89</f>
        <v>162</v>
      </c>
      <c r="AN82">
        <f>'Data_FAME (2)'!BG89</f>
        <v>312</v>
      </c>
      <c r="AO82">
        <f>'Data_FAME (2)'!BH89</f>
        <v>80</v>
      </c>
      <c r="AP82">
        <f>'Data_FAME (2)'!BI89</f>
        <v>446</v>
      </c>
    </row>
    <row r="83" spans="2:42" x14ac:dyDescent="0.35">
      <c r="B83" s="29">
        <f>Data_FAME!A90</f>
        <v>40178</v>
      </c>
      <c r="C83">
        <f>Data_FAME!B90</f>
        <v>87.559742579154502</v>
      </c>
      <c r="D83">
        <f>Data_FAME!C90</f>
        <v>87.486931235567184</v>
      </c>
      <c r="E83">
        <f>Data_FAME!D90</f>
        <v>87.453775650775498</v>
      </c>
      <c r="F83">
        <f>Data_FAME!F90</f>
        <v>83.424742741043175</v>
      </c>
      <c r="G83">
        <f>Data_FAME!H90</f>
        <v>97.154479789446881</v>
      </c>
      <c r="H83">
        <f>Data_FAME!J90</f>
        <v>88.325925754594536</v>
      </c>
      <c r="I83">
        <f>'Data_FAME (2)'!L90</f>
        <v>83.581928811211526</v>
      </c>
      <c r="J83">
        <f>'Data_FAME (2)'!M90</f>
        <v>83.844209475466826</v>
      </c>
      <c r="K83">
        <f>'Data_FAME (2)'!O90</f>
        <v>86.397404760255725</v>
      </c>
      <c r="M83">
        <f>Data_FAME!Q90</f>
        <v>551372</v>
      </c>
      <c r="N83">
        <f>Data_FAME!R90</f>
        <v>551372</v>
      </c>
      <c r="O83">
        <f>Data_FAME!T90</f>
        <v>-1.3900727597010001</v>
      </c>
      <c r="P83">
        <f>Data_FAME!U90</f>
        <v>-1.93343658125957</v>
      </c>
      <c r="Q83">
        <f>Data_FAME!W90</f>
        <v>915577.15054647101</v>
      </c>
      <c r="R83">
        <f>Data_FAME!X90</f>
        <v>915577.15054647101</v>
      </c>
      <c r="S83">
        <f>Data_FAME!Z90</f>
        <v>7.7726859557320754E-2</v>
      </c>
      <c r="T83">
        <f>Data_FAME!AA90</f>
        <v>7.7726859557320796E-2</v>
      </c>
      <c r="U83">
        <f>Data_FAME!AD90</f>
        <v>401.35601691969936</v>
      </c>
      <c r="V83">
        <f>Data_FAME!AE90</f>
        <v>401.35601691969902</v>
      </c>
      <c r="W83">
        <f>Data_FAME!AH90</f>
        <v>80.353062121212133</v>
      </c>
      <c r="Y83">
        <f>Data_FAME!AL90</f>
        <v>0.41766982237712169</v>
      </c>
      <c r="Z83">
        <f>Data_FAME!AN90</f>
        <v>-0.76054312325125006</v>
      </c>
      <c r="AA83">
        <f>Data_FAME!AO90</f>
        <v>-0.76054312325124995</v>
      </c>
      <c r="AB83">
        <f>Data_FAME!AR90</f>
        <v>0.71307555305012282</v>
      </c>
      <c r="AC83">
        <f>Data_FAME!AT90</f>
        <v>0.74649702632116277</v>
      </c>
      <c r="AD83">
        <f>Data_FAME!AV90</f>
        <v>115.481486850256</v>
      </c>
      <c r="AE83">
        <f>Data_FAME!AW90</f>
        <v>115.481486850256</v>
      </c>
      <c r="AF83">
        <f>Data_FAME!BB90</f>
        <v>2.007548625083837</v>
      </c>
      <c r="AG83">
        <f>Data_FAME!BB90</f>
        <v>2.007548625083837</v>
      </c>
      <c r="AH83">
        <f>Data_FAME!AS90</f>
        <v>0.71312563216665403</v>
      </c>
      <c r="AI83">
        <f>'Data_FAME (2)'!P90</f>
        <v>86.397388003752852</v>
      </c>
      <c r="AJ83">
        <f>Data_FAME!AI90</f>
        <v>80.353062121212105</v>
      </c>
      <c r="AM83">
        <f>'Data_FAME (2)'!BF90</f>
        <v>162</v>
      </c>
      <c r="AN83">
        <f>'Data_FAME (2)'!BG90</f>
        <v>312</v>
      </c>
      <c r="AO83">
        <f>'Data_FAME (2)'!BH90</f>
        <v>80</v>
      </c>
      <c r="AP83">
        <f>'Data_FAME (2)'!BI90</f>
        <v>446</v>
      </c>
    </row>
    <row r="84" spans="2:42" x14ac:dyDescent="0.35">
      <c r="B84" s="29">
        <f>Data_FAME!A91</f>
        <v>40268</v>
      </c>
      <c r="C84">
        <f>Data_FAME!B91</f>
        <v>88.42602935155999</v>
      </c>
      <c r="D84">
        <f>Data_FAME!C91</f>
        <v>88.383355051963534</v>
      </c>
      <c r="E84">
        <f>Data_FAME!D91</f>
        <v>88.514135511530895</v>
      </c>
      <c r="F84">
        <f>Data_FAME!F91</f>
        <v>84.37347644226476</v>
      </c>
      <c r="G84">
        <f>Data_FAME!H91</f>
        <v>97.472183219950907</v>
      </c>
      <c r="H84">
        <f>Data_FAME!J91</f>
        <v>89.453888380701997</v>
      </c>
      <c r="I84">
        <f>'Data_FAME (2)'!L91</f>
        <v>85.220826533683905</v>
      </c>
      <c r="J84">
        <f>'Data_FAME (2)'!M91</f>
        <v>85.139229733018524</v>
      </c>
      <c r="K84">
        <f>'Data_FAME (2)'!O91</f>
        <v>87.699371958302365</v>
      </c>
      <c r="M84">
        <f>Data_FAME!Q91</f>
        <v>556002</v>
      </c>
      <c r="N84">
        <f>Data_FAME!R91</f>
        <v>556002</v>
      </c>
      <c r="O84">
        <f>Data_FAME!T91</f>
        <v>-1.0148425253912099</v>
      </c>
      <c r="P84">
        <f>Data_FAME!U91</f>
        <v>-1.5946050288070901</v>
      </c>
      <c r="Q84">
        <f>Data_FAME!W91</f>
        <v>914431.71472077304</v>
      </c>
      <c r="R84">
        <f>Data_FAME!X91</f>
        <v>914431.71472077304</v>
      </c>
      <c r="S84">
        <f>Data_FAME!Z91</f>
        <v>8.00958672902502E-2</v>
      </c>
      <c r="T84">
        <f>Data_FAME!AA91</f>
        <v>8.00958672902502E-2</v>
      </c>
      <c r="U84">
        <f>Data_FAME!AD91</f>
        <v>405.41443138774963</v>
      </c>
      <c r="V84">
        <f>Data_FAME!AE91</f>
        <v>405.41443138775003</v>
      </c>
      <c r="W84">
        <f>Data_FAME!AH91</f>
        <v>79.54381250000003</v>
      </c>
      <c r="Y84">
        <f>Data_FAME!AL91</f>
        <v>0.4584191054689673</v>
      </c>
      <c r="Z84">
        <f>Data_FAME!AN91</f>
        <v>-1.03761352853214</v>
      </c>
      <c r="AA84">
        <f>Data_FAME!AO91</f>
        <v>-1.03761352853214</v>
      </c>
      <c r="AB84">
        <f>Data_FAME!AR91</f>
        <v>0.72853945740726789</v>
      </c>
      <c r="AC84">
        <f>Data_FAME!AT91</f>
        <v>0.75070564773288451</v>
      </c>
      <c r="AD84">
        <f>Data_FAME!AV91</f>
        <v>116.294869949081</v>
      </c>
      <c r="AE84">
        <f>Data_FAME!AW91</f>
        <v>116.294869949081</v>
      </c>
      <c r="AF84">
        <f>Data_FAME!BB91</f>
        <v>2.3013900433986132</v>
      </c>
      <c r="AG84">
        <f>Data_FAME!BB91</f>
        <v>2.3013900433986132</v>
      </c>
      <c r="AH84">
        <f>Data_FAME!AS91</f>
        <v>0.72850263925166703</v>
      </c>
      <c r="AI84">
        <f>'Data_FAME (2)'!P91</f>
        <v>87.699413860815824</v>
      </c>
      <c r="AJ84">
        <f>Data_FAME!AI91</f>
        <v>79.543812500000001</v>
      </c>
      <c r="AM84">
        <f>'Data_FAME (2)'!BF91</f>
        <v>148</v>
      </c>
      <c r="AN84">
        <f>'Data_FAME (2)'!BG91</f>
        <v>313</v>
      </c>
      <c r="AO84">
        <f>'Data_FAME (2)'!BH91</f>
        <v>88</v>
      </c>
      <c r="AP84">
        <f>'Data_FAME (2)'!BI91</f>
        <v>451</v>
      </c>
    </row>
    <row r="85" spans="2:42" x14ac:dyDescent="0.35">
      <c r="B85" s="29">
        <f>Data_FAME!A92</f>
        <v>40359</v>
      </c>
      <c r="C85">
        <f>Data_FAME!B92</f>
        <v>89.134669436435559</v>
      </c>
      <c r="D85">
        <f>Data_FAME!C92</f>
        <v>89.128840265352537</v>
      </c>
      <c r="E85">
        <f>Data_FAME!D92</f>
        <v>89.209094510666404</v>
      </c>
      <c r="F85">
        <f>Data_FAME!F92</f>
        <v>85.190249333830934</v>
      </c>
      <c r="G85">
        <f>Data_FAME!H92</f>
        <v>97.77306789035741</v>
      </c>
      <c r="H85">
        <f>Data_FAME!J92</f>
        <v>90.264461080003528</v>
      </c>
      <c r="I85">
        <f>'Data_FAME (2)'!L92</f>
        <v>86.215959866250557</v>
      </c>
      <c r="J85">
        <f>'Data_FAME (2)'!M92</f>
        <v>85.883641464566765</v>
      </c>
      <c r="K85">
        <f>'Data_FAME (2)'!O92</f>
        <v>88.993371087854072</v>
      </c>
      <c r="M85">
        <f>Data_FAME!Q92</f>
        <v>562353</v>
      </c>
      <c r="N85">
        <f>Data_FAME!R92</f>
        <v>562353</v>
      </c>
      <c r="O85">
        <f>Data_FAME!T92</f>
        <v>-0.84582322259824405</v>
      </c>
      <c r="P85">
        <f>Data_FAME!U92</f>
        <v>-1.38235495310038</v>
      </c>
      <c r="Q85">
        <f>Data_FAME!W92</f>
        <v>922266.61297044496</v>
      </c>
      <c r="R85">
        <f>Data_FAME!X92</f>
        <v>922266.61297044496</v>
      </c>
      <c r="S85">
        <f>Data_FAME!Z92</f>
        <v>7.8523515832849611E-2</v>
      </c>
      <c r="T85">
        <f>Data_FAME!AA92</f>
        <v>7.8523515832849597E-2</v>
      </c>
      <c r="U85">
        <f>Data_FAME!AD92</f>
        <v>404.60007498005371</v>
      </c>
      <c r="V85">
        <f>Data_FAME!AE92</f>
        <v>404.60007498005399</v>
      </c>
      <c r="W85">
        <f>Data_FAME!AH92</f>
        <v>79.899689230769241</v>
      </c>
      <c r="Y85">
        <f>Data_FAME!AL92</f>
        <v>0.48644905739344774</v>
      </c>
      <c r="Z85">
        <f>Data_FAME!AN92</f>
        <v>-1.16494337677739</v>
      </c>
      <c r="AA85">
        <f>Data_FAME!AO92</f>
        <v>-1.16494337677739</v>
      </c>
      <c r="AB85">
        <f>Data_FAME!AR92</f>
        <v>0.73945108477349086</v>
      </c>
      <c r="AC85">
        <f>Data_FAME!AT92</f>
        <v>0.75863069956311247</v>
      </c>
      <c r="AD85">
        <f>Data_FAME!AV92</f>
        <v>116.966440118153</v>
      </c>
      <c r="AE85">
        <f>Data_FAME!AW92</f>
        <v>116.966440118153</v>
      </c>
      <c r="AF85">
        <f>Data_FAME!BB92</f>
        <v>2.6505886564059735</v>
      </c>
      <c r="AG85">
        <f>Data_FAME!BB92</f>
        <v>2.6505886564059735</v>
      </c>
      <c r="AH85">
        <f>Data_FAME!AS92</f>
        <v>0.73948734389313797</v>
      </c>
      <c r="AI85">
        <f>'Data_FAME (2)'!P92</f>
        <v>88.993366740527492</v>
      </c>
      <c r="AJ85">
        <f>Data_FAME!AI92</f>
        <v>79.899689230769198</v>
      </c>
      <c r="AM85">
        <f>'Data_FAME (2)'!BF92</f>
        <v>148</v>
      </c>
      <c r="AN85">
        <f>'Data_FAME (2)'!BG92</f>
        <v>313</v>
      </c>
      <c r="AO85">
        <f>'Data_FAME (2)'!BH92</f>
        <v>88</v>
      </c>
      <c r="AP85">
        <f>'Data_FAME (2)'!BI92</f>
        <v>451</v>
      </c>
    </row>
    <row r="86" spans="2:42" x14ac:dyDescent="0.35">
      <c r="B86" s="29">
        <f>Data_FAME!A93</f>
        <v>40451</v>
      </c>
      <c r="C86">
        <f>Data_FAME!B93</f>
        <v>89.640229017966007</v>
      </c>
      <c r="D86">
        <f>Data_FAME!C93</f>
        <v>89.640210240094063</v>
      </c>
      <c r="E86">
        <f>Data_FAME!D93</f>
        <v>89.597692240453995</v>
      </c>
      <c r="F86">
        <f>Data_FAME!F93</f>
        <v>85.932502675958176</v>
      </c>
      <c r="G86">
        <f>Data_FAME!H93</f>
        <v>97.970621151196539</v>
      </c>
      <c r="H86">
        <f>Data_FAME!J93</f>
        <v>91.446282332251812</v>
      </c>
      <c r="I86">
        <f>'Data_FAME (2)'!L93</f>
        <v>86.800835894171954</v>
      </c>
      <c r="J86">
        <f>'Data_FAME (2)'!M93</f>
        <v>86.951887381558365</v>
      </c>
      <c r="K86">
        <f>'Data_FAME (2)'!O93</f>
        <v>88.087525963736383</v>
      </c>
      <c r="M86">
        <f>Data_FAME!Q93</f>
        <v>565659</v>
      </c>
      <c r="N86">
        <f>Data_FAME!R93</f>
        <v>565659</v>
      </c>
      <c r="O86">
        <f>Data_FAME!T93</f>
        <v>-0.69540486897035303</v>
      </c>
      <c r="P86">
        <f>Data_FAME!U93</f>
        <v>-1.10085596576599</v>
      </c>
      <c r="Q86">
        <f>Data_FAME!W93</f>
        <v>926946.94994568999</v>
      </c>
      <c r="R86">
        <f>Data_FAME!X93</f>
        <v>926946.94994568999</v>
      </c>
      <c r="S86">
        <f>Data_FAME!Z93</f>
        <v>7.7546458334707608E-2</v>
      </c>
      <c r="T86">
        <f>Data_FAME!AA93</f>
        <v>7.7546458334707594E-2</v>
      </c>
      <c r="U86">
        <f>Data_FAME!AD93</f>
        <v>408.13953443213433</v>
      </c>
      <c r="V86">
        <f>Data_FAME!AE93</f>
        <v>408.13953443213398</v>
      </c>
      <c r="W86">
        <f>Data_FAME!AH93</f>
        <v>81.765445454545443</v>
      </c>
      <c r="Y86">
        <f>Data_FAME!AL93</f>
        <v>0.49655030896472185</v>
      </c>
      <c r="Z86">
        <f>Data_FAME!AN93</f>
        <v>-1.1938677558088999</v>
      </c>
      <c r="AA86">
        <f>Data_FAME!AO93</f>
        <v>-1.1938677558088999</v>
      </c>
      <c r="AB86">
        <f>Data_FAME!AR93</f>
        <v>0.73612846250786801</v>
      </c>
      <c r="AC86">
        <f>Data_FAME!AT93</f>
        <v>0.75781111748773144</v>
      </c>
      <c r="AD86">
        <f>Data_FAME!AV93</f>
        <v>117.30847559213299</v>
      </c>
      <c r="AE86">
        <f>Data_FAME!AW93</f>
        <v>117.30847559213299</v>
      </c>
      <c r="AF86">
        <f>Data_FAME!BB93</f>
        <v>2.8352346264846271</v>
      </c>
      <c r="AG86">
        <f>Data_FAME!BB93</f>
        <v>2.8352346264846271</v>
      </c>
      <c r="AH86">
        <f>Data_FAME!AS93</f>
        <v>0.73616345215259904</v>
      </c>
      <c r="AI86">
        <f>'Data_FAME (2)'!P93</f>
        <v>88.087494944751413</v>
      </c>
      <c r="AJ86">
        <f>Data_FAME!AI93</f>
        <v>81.7654454545455</v>
      </c>
      <c r="AM86">
        <f>'Data_FAME (2)'!BF93</f>
        <v>148</v>
      </c>
      <c r="AN86">
        <f>'Data_FAME (2)'!BG93</f>
        <v>313</v>
      </c>
      <c r="AO86">
        <f>'Data_FAME (2)'!BH93</f>
        <v>88</v>
      </c>
      <c r="AP86">
        <f>'Data_FAME (2)'!BI93</f>
        <v>451</v>
      </c>
    </row>
    <row r="87" spans="2:42" x14ac:dyDescent="0.35">
      <c r="B87" s="29">
        <f>Data_FAME!A94</f>
        <v>40543</v>
      </c>
      <c r="C87">
        <f>Data_FAME!B94</f>
        <v>90.521516998661809</v>
      </c>
      <c r="D87">
        <f>Data_FAME!C94</f>
        <v>90.525806227042665</v>
      </c>
      <c r="E87">
        <f>Data_FAME!D94</f>
        <v>90.410176642029199</v>
      </c>
      <c r="F87">
        <f>Data_FAME!F94</f>
        <v>86.613344366584101</v>
      </c>
      <c r="G87">
        <f>Data_FAME!H94</f>
        <v>98.401924725314004</v>
      </c>
      <c r="H87">
        <f>Data_FAME!J94</f>
        <v>93.134616500443187</v>
      </c>
      <c r="I87">
        <f>'Data_FAME (2)'!L94</f>
        <v>88.273135006326569</v>
      </c>
      <c r="J87">
        <f>'Data_FAME (2)'!M94</f>
        <v>88.591661064722004</v>
      </c>
      <c r="K87">
        <f>'Data_FAME (2)'!O94</f>
        <v>90.420147043640512</v>
      </c>
      <c r="M87">
        <f>Data_FAME!Q94</f>
        <v>565945</v>
      </c>
      <c r="N87">
        <f>Data_FAME!R94</f>
        <v>565945</v>
      </c>
      <c r="O87">
        <f>Data_FAME!T94</f>
        <v>-0.67719055515535098</v>
      </c>
      <c r="P87">
        <f>Data_FAME!U94</f>
        <v>-1.1575147193663999</v>
      </c>
      <c r="Q87">
        <f>Data_FAME!W94</f>
        <v>930867.84524806205</v>
      </c>
      <c r="R87">
        <f>Data_FAME!X94</f>
        <v>930867.84524806205</v>
      </c>
      <c r="S87">
        <f>Data_FAME!Z94</f>
        <v>7.8632686303384047E-2</v>
      </c>
      <c r="T87">
        <f>Data_FAME!AA94</f>
        <v>7.8632686303384006E-2</v>
      </c>
      <c r="U87">
        <f>Data_FAME!AD94</f>
        <v>409.00272100856199</v>
      </c>
      <c r="V87">
        <f>Data_FAME!AE94</f>
        <v>409.00272100856199</v>
      </c>
      <c r="W87">
        <f>Data_FAME!AH94</f>
        <v>80.312759090909125</v>
      </c>
      <c r="Y87">
        <f>Data_FAME!AL94</f>
        <v>0.50958129344612157</v>
      </c>
      <c r="Z87">
        <f>Data_FAME!AN94</f>
        <v>-1.17783665341059</v>
      </c>
      <c r="AA87">
        <f>Data_FAME!AO94</f>
        <v>-1.17783665341059</v>
      </c>
      <c r="AB87">
        <f>Data_FAME!AR94</f>
        <v>0.74894275805859123</v>
      </c>
      <c r="AC87">
        <f>Data_FAME!AT94</f>
        <v>0.76788225000105037</v>
      </c>
      <c r="AD87">
        <f>Data_FAME!AV94</f>
        <v>118.200051006295</v>
      </c>
      <c r="AE87">
        <f>Data_FAME!AW94</f>
        <v>118.200051006295</v>
      </c>
      <c r="AF87">
        <f>Data_FAME!BB94</f>
        <v>3.2715136112828236</v>
      </c>
      <c r="AG87">
        <f>Data_FAME!BB94</f>
        <v>3.2715136112828236</v>
      </c>
      <c r="AH87">
        <f>Data_FAME!AS94</f>
        <v>0.74890750503329495</v>
      </c>
      <c r="AI87">
        <f>'Data_FAME (2)'!P94</f>
        <v>90.420113663050572</v>
      </c>
      <c r="AJ87">
        <f>Data_FAME!AI94</f>
        <v>80.312759090909097</v>
      </c>
      <c r="AM87">
        <f>'Data_FAME (2)'!BF94</f>
        <v>148</v>
      </c>
      <c r="AN87">
        <f>'Data_FAME (2)'!BG94</f>
        <v>313</v>
      </c>
      <c r="AO87">
        <f>'Data_FAME (2)'!BH94</f>
        <v>88</v>
      </c>
      <c r="AP87">
        <f>'Data_FAME (2)'!BI94</f>
        <v>451</v>
      </c>
    </row>
    <row r="88" spans="2:42" x14ac:dyDescent="0.35">
      <c r="B88" s="29">
        <f>Data_FAME!A95</f>
        <v>40633</v>
      </c>
      <c r="C88">
        <f>Data_FAME!B95</f>
        <v>91.994297764988303</v>
      </c>
      <c r="D88">
        <f>Data_FAME!C95</f>
        <v>91.9935065761548</v>
      </c>
      <c r="E88">
        <f>Data_FAME!D95</f>
        <v>92.119748272626197</v>
      </c>
      <c r="F88">
        <f>Data_FAME!F95</f>
        <v>87.89902836267207</v>
      </c>
      <c r="G88">
        <f>Data_FAME!H95</f>
        <v>99.145304688749306</v>
      </c>
      <c r="H88">
        <f>Data_FAME!J95</f>
        <v>94.43845888793669</v>
      </c>
      <c r="I88">
        <f>'Data_FAME (2)'!L95</f>
        <v>90.17900140358887</v>
      </c>
      <c r="J88">
        <f>'Data_FAME (2)'!M95</f>
        <v>90.012412839552226</v>
      </c>
      <c r="K88">
        <f>'Data_FAME (2)'!O95</f>
        <v>95.633348210994498</v>
      </c>
      <c r="M88">
        <f>Data_FAME!Q95</f>
        <v>566873</v>
      </c>
      <c r="N88">
        <f>Data_FAME!R95</f>
        <v>566873</v>
      </c>
      <c r="O88">
        <f>Data_FAME!T95</f>
        <v>-0.42098953326959698</v>
      </c>
      <c r="P88">
        <f>Data_FAME!U95</f>
        <v>-1.0035316068117699</v>
      </c>
      <c r="Q88">
        <f>Data_FAME!W95</f>
        <v>931294.10048271995</v>
      </c>
      <c r="R88">
        <f>Data_FAME!X95</f>
        <v>931294.10048271995</v>
      </c>
      <c r="S88">
        <f>Data_FAME!Z95</f>
        <v>7.7784667069550922E-2</v>
      </c>
      <c r="T88">
        <f>Data_FAME!AA95</f>
        <v>7.7784667069550895E-2</v>
      </c>
      <c r="U88">
        <f>Data_FAME!AD95</f>
        <v>412.23662920160865</v>
      </c>
      <c r="V88">
        <f>Data_FAME!AE95</f>
        <v>412.23662920160899</v>
      </c>
      <c r="W88">
        <f>Data_FAME!AH95</f>
        <v>80.80139687499998</v>
      </c>
      <c r="Y88">
        <f>Data_FAME!AL95</f>
        <v>0.57712454485123221</v>
      </c>
      <c r="Z88">
        <f>Data_FAME!AN95</f>
        <v>-1.1391784610898401</v>
      </c>
      <c r="AA88">
        <f>Data_FAME!AO95</f>
        <v>-1.1391784610898401</v>
      </c>
      <c r="AB88">
        <f>Data_FAME!AR95</f>
        <v>0.76795644437294608</v>
      </c>
      <c r="AC88">
        <f>Data_FAME!AT95</f>
        <v>0.77513096990303965</v>
      </c>
      <c r="AD88">
        <f>Data_FAME!AV95</f>
        <v>119.217037252163</v>
      </c>
      <c r="AE88">
        <f>Data_FAME!AW95</f>
        <v>119.217037252163</v>
      </c>
      <c r="AF88">
        <f>Data_FAME!BB95</f>
        <v>3.541970249557437</v>
      </c>
      <c r="AG88">
        <f>Data_FAME!BB95</f>
        <v>3.541970249557437</v>
      </c>
      <c r="AH88">
        <f>Data_FAME!AS95</f>
        <v>0.76801178867382702</v>
      </c>
      <c r="AI88">
        <f>'Data_FAME (2)'!P95</f>
        <v>95.633455237471978</v>
      </c>
      <c r="AJ88">
        <f>Data_FAME!AI95</f>
        <v>80.801396874999995</v>
      </c>
      <c r="AM88">
        <f>'Data_FAME (2)'!BF95</f>
        <v>160</v>
      </c>
      <c r="AN88">
        <f>'Data_FAME (2)'!BG95</f>
        <v>314</v>
      </c>
      <c r="AO88">
        <f>'Data_FAME (2)'!BH95</f>
        <v>87</v>
      </c>
      <c r="AP88">
        <f>'Data_FAME (2)'!BI95</f>
        <v>439</v>
      </c>
    </row>
    <row r="89" spans="2:42" x14ac:dyDescent="0.35">
      <c r="B89" s="29">
        <f>Data_FAME!A96</f>
        <v>40724</v>
      </c>
      <c r="C89">
        <f>Data_FAME!B96</f>
        <v>93.06244520341248</v>
      </c>
      <c r="D89">
        <f>Data_FAME!C96</f>
        <v>93.057247875172493</v>
      </c>
      <c r="E89">
        <f>Data_FAME!D96</f>
        <v>93.115147922292493</v>
      </c>
      <c r="F89">
        <f>Data_FAME!F96</f>
        <v>89.045184007914557</v>
      </c>
      <c r="G89">
        <f>Data_FAME!H96</f>
        <v>99.252190423451523</v>
      </c>
      <c r="H89">
        <f>Data_FAME!J96</f>
        <v>95.45140681522156</v>
      </c>
      <c r="I89">
        <f>'Data_FAME (2)'!L96</f>
        <v>91.980360130495001</v>
      </c>
      <c r="J89">
        <f>'Data_FAME (2)'!M96</f>
        <v>91.677922759859129</v>
      </c>
      <c r="K89">
        <f>'Data_FAME (2)'!O96</f>
        <v>98.193904655049664</v>
      </c>
      <c r="M89">
        <f>Data_FAME!Q96</f>
        <v>566601</v>
      </c>
      <c r="N89">
        <f>Data_FAME!R96</f>
        <v>566601</v>
      </c>
      <c r="O89">
        <f>Data_FAME!T96</f>
        <v>-0.418938640051153</v>
      </c>
      <c r="P89">
        <f>Data_FAME!U96</f>
        <v>-0.84353817510931495</v>
      </c>
      <c r="Q89">
        <f>Data_FAME!W96</f>
        <v>921374.46455619705</v>
      </c>
      <c r="R89">
        <f>Data_FAME!X96</f>
        <v>921374.46455619705</v>
      </c>
      <c r="S89">
        <f>Data_FAME!Z96</f>
        <v>7.9400334263169101E-2</v>
      </c>
      <c r="T89">
        <f>Data_FAME!AA96</f>
        <v>7.9400334263169101E-2</v>
      </c>
      <c r="U89">
        <f>Data_FAME!AD96</f>
        <v>412.87153241422834</v>
      </c>
      <c r="V89">
        <f>Data_FAME!AE96</f>
        <v>412.871532414228</v>
      </c>
      <c r="W89">
        <f>Data_FAME!AH96</f>
        <v>79.44979230769232</v>
      </c>
      <c r="Y89">
        <f>Data_FAME!AL96</f>
        <v>0.55141103950236448</v>
      </c>
      <c r="Z89">
        <f>Data_FAME!AN96</f>
        <v>-1.0863220542388501</v>
      </c>
      <c r="AA89">
        <f>Data_FAME!AO96</f>
        <v>-1.0863220542388501</v>
      </c>
      <c r="AB89">
        <f>Data_FAME!AR96</f>
        <v>0.78601194951893671</v>
      </c>
      <c r="AC89">
        <f>Data_FAME!AT96</f>
        <v>0.7868070262403819</v>
      </c>
      <c r="AD89">
        <f>Data_FAME!AV96</f>
        <v>120.249769943743</v>
      </c>
      <c r="AE89">
        <f>Data_FAME!AW96</f>
        <v>120.249769943743</v>
      </c>
      <c r="AF89">
        <f>Data_FAME!BB96</f>
        <v>3.3752125041428935</v>
      </c>
      <c r="AG89">
        <f>Data_FAME!BB96</f>
        <v>3.3752125041428935</v>
      </c>
      <c r="AH89">
        <f>Data_FAME!AS96</f>
        <v>0.78598894375808204</v>
      </c>
      <c r="AI89">
        <f>'Data_FAME (2)'!P96</f>
        <v>98.19388391520674</v>
      </c>
      <c r="AJ89">
        <f>Data_FAME!AI96</f>
        <v>79.449792307692306</v>
      </c>
      <c r="AM89">
        <f>'Data_FAME (2)'!BF96</f>
        <v>160</v>
      </c>
      <c r="AN89">
        <f>'Data_FAME (2)'!BG96</f>
        <v>314</v>
      </c>
      <c r="AO89">
        <f>'Data_FAME (2)'!BH96</f>
        <v>87</v>
      </c>
      <c r="AP89">
        <f>'Data_FAME (2)'!BI96</f>
        <v>439</v>
      </c>
    </row>
    <row r="90" spans="2:42" x14ac:dyDescent="0.35">
      <c r="B90" s="29">
        <f>Data_FAME!A97</f>
        <v>40816</v>
      </c>
      <c r="C90">
        <f>Data_FAME!B97</f>
        <v>93.909356898373503</v>
      </c>
      <c r="D90">
        <f>Data_FAME!C97</f>
        <v>93.911815582581639</v>
      </c>
      <c r="E90">
        <f>Data_FAME!D97</f>
        <v>93.838225645778607</v>
      </c>
      <c r="F90">
        <f>Data_FAME!F97</f>
        <v>89.716067623097899</v>
      </c>
      <c r="G90">
        <f>Data_FAME!H97</f>
        <v>99.597899019596809</v>
      </c>
      <c r="H90">
        <f>Data_FAME!J97</f>
        <v>97.154990460796498</v>
      </c>
      <c r="I90">
        <f>'Data_FAME (2)'!L97</f>
        <v>93.076287806624762</v>
      </c>
      <c r="J90">
        <f>'Data_FAME (2)'!M97</f>
        <v>93.237267525628724</v>
      </c>
      <c r="K90">
        <f>'Data_FAME (2)'!O97</f>
        <v>100.16056101871243</v>
      </c>
      <c r="M90">
        <f>Data_FAME!Q97</f>
        <v>567586</v>
      </c>
      <c r="N90">
        <f>Data_FAME!R97</f>
        <v>567586</v>
      </c>
      <c r="O90">
        <f>Data_FAME!T97</f>
        <v>-0.85071532031114405</v>
      </c>
      <c r="P90">
        <f>Data_FAME!U97</f>
        <v>-1.3289127717406199</v>
      </c>
      <c r="Q90">
        <f>Data_FAME!W97</f>
        <v>926981.87100272195</v>
      </c>
      <c r="R90">
        <f>Data_FAME!X97</f>
        <v>926981.87100272195</v>
      </c>
      <c r="S90">
        <f>Data_FAME!Z97</f>
        <v>8.3307127378076329E-2</v>
      </c>
      <c r="T90">
        <f>Data_FAME!AA97</f>
        <v>8.3307127378076301E-2</v>
      </c>
      <c r="U90">
        <f>Data_FAME!AD97</f>
        <v>414.72351038336029</v>
      </c>
      <c r="V90">
        <f>Data_FAME!AE97</f>
        <v>414.72351038336001</v>
      </c>
      <c r="W90">
        <f>Data_FAME!AH97</f>
        <v>79.23896060606063</v>
      </c>
      <c r="Y90">
        <f>Data_FAME!AL97</f>
        <v>0.51448394324793989</v>
      </c>
      <c r="Z90">
        <f>Data_FAME!AN97</f>
        <v>-0.99791994328461997</v>
      </c>
      <c r="AA90">
        <f>Data_FAME!AO97</f>
        <v>-0.99791994328461997</v>
      </c>
      <c r="AB90">
        <f>Data_FAME!AR97</f>
        <v>0.79767405379552214</v>
      </c>
      <c r="AC90">
        <f>Data_FAME!AT97</f>
        <v>0.80013560883206691</v>
      </c>
      <c r="AD90">
        <f>Data_FAME!AV97</f>
        <v>120.717464782203</v>
      </c>
      <c r="AE90">
        <f>Data_FAME!AW97</f>
        <v>120.717464782203</v>
      </c>
      <c r="AF90">
        <f>Data_FAME!BB97</f>
        <v>3.4898805472146432</v>
      </c>
      <c r="AG90">
        <f>Data_FAME!BB97</f>
        <v>3.4898805472146432</v>
      </c>
      <c r="AH90">
        <f>Data_FAME!AS97</f>
        <v>0.79763645735829003</v>
      </c>
      <c r="AI90">
        <f>'Data_FAME (2)'!P97</f>
        <v>100.16048182224476</v>
      </c>
      <c r="AJ90">
        <f>Data_FAME!AI97</f>
        <v>79.238960606060601</v>
      </c>
      <c r="AM90">
        <f>'Data_FAME (2)'!BF97</f>
        <v>160</v>
      </c>
      <c r="AN90">
        <f>'Data_FAME (2)'!BG97</f>
        <v>314</v>
      </c>
      <c r="AO90">
        <f>'Data_FAME (2)'!BH97</f>
        <v>87</v>
      </c>
      <c r="AP90">
        <f>'Data_FAME (2)'!BI97</f>
        <v>439</v>
      </c>
    </row>
    <row r="91" spans="2:42" x14ac:dyDescent="0.35">
      <c r="B91" s="29">
        <f>Data_FAME!A98</f>
        <v>40908</v>
      </c>
      <c r="C91">
        <f>Data_FAME!B98</f>
        <v>94.686708340202642</v>
      </c>
      <c r="D91">
        <f>Data_FAME!C98</f>
        <v>94.688509019800975</v>
      </c>
      <c r="E91">
        <f>Data_FAME!D98</f>
        <v>94.600499579476406</v>
      </c>
      <c r="F91">
        <f>Data_FAME!F98</f>
        <v>90.285856165490827</v>
      </c>
      <c r="G91">
        <f>Data_FAME!H98</f>
        <v>99.986566152783453</v>
      </c>
      <c r="H91">
        <f>Data_FAME!J98</f>
        <v>97.130999868235691</v>
      </c>
      <c r="I91">
        <f>'Data_FAME (2)'!L98</f>
        <v>93.195174442054679</v>
      </c>
      <c r="J91">
        <f>'Data_FAME (2)'!M98</f>
        <v>93.53244024427697</v>
      </c>
      <c r="K91">
        <f>'Data_FAME (2)'!O98</f>
        <v>104.67357604939535</v>
      </c>
      <c r="M91">
        <f>Data_FAME!Q98</f>
        <v>568056</v>
      </c>
      <c r="N91">
        <f>Data_FAME!R98</f>
        <v>568056</v>
      </c>
      <c r="O91">
        <f>Data_FAME!T98</f>
        <v>-0.81159749621928401</v>
      </c>
      <c r="P91">
        <f>Data_FAME!U98</f>
        <v>-0.86699934574916004</v>
      </c>
      <c r="Q91">
        <f>Data_FAME!W98</f>
        <v>926028.89004279301</v>
      </c>
      <c r="R91">
        <f>Data_FAME!X98</f>
        <v>926028.89004279301</v>
      </c>
      <c r="S91">
        <f>Data_FAME!Z98</f>
        <v>8.3893599735317473E-2</v>
      </c>
      <c r="T91">
        <f>Data_FAME!AA98</f>
        <v>8.3893599735317501E-2</v>
      </c>
      <c r="U91">
        <f>Data_FAME!AD98</f>
        <v>417.46763452855731</v>
      </c>
      <c r="V91">
        <f>Data_FAME!AE98</f>
        <v>417.46763452855703</v>
      </c>
      <c r="W91">
        <f>Data_FAME!AH98</f>
        <v>80.333807692307715</v>
      </c>
      <c r="Y91">
        <f>Data_FAME!AL98</f>
        <v>0.51527225305103352</v>
      </c>
      <c r="Z91">
        <f>Data_FAME!AN98</f>
        <v>-1.1126664519135001</v>
      </c>
      <c r="AA91">
        <f>Data_FAME!AO98</f>
        <v>-1.1126664519135001</v>
      </c>
      <c r="AB91">
        <f>Data_FAME!AR98</f>
        <v>0.79097785093980599</v>
      </c>
      <c r="AC91">
        <f>Data_FAME!AT98</f>
        <v>0.78934274870073684</v>
      </c>
      <c r="AD91">
        <f>Data_FAME!AV98</f>
        <v>121.31238609946099</v>
      </c>
      <c r="AE91">
        <f>Data_FAME!AW98</f>
        <v>121.31238609946099</v>
      </c>
      <c r="AF91">
        <f>Data_FAME!BB98</f>
        <v>3.2213697643305537</v>
      </c>
      <c r="AG91">
        <f>Data_FAME!BB98</f>
        <v>3.2213697643305537</v>
      </c>
      <c r="AH91">
        <f>Data_FAME!AS98</f>
        <v>0.79098248277391703</v>
      </c>
      <c r="AI91">
        <f>'Data_FAME (2)'!P98</f>
        <v>104.67347980012066</v>
      </c>
      <c r="AJ91">
        <f>Data_FAME!AI98</f>
        <v>80.333807692307701</v>
      </c>
      <c r="AM91">
        <f>'Data_FAME (2)'!BF98</f>
        <v>160</v>
      </c>
      <c r="AN91">
        <f>'Data_FAME (2)'!BG98</f>
        <v>314</v>
      </c>
      <c r="AO91">
        <f>'Data_FAME (2)'!BH98</f>
        <v>87</v>
      </c>
      <c r="AP91">
        <f>'Data_FAME (2)'!BI98</f>
        <v>439</v>
      </c>
    </row>
    <row r="92" spans="2:42" x14ac:dyDescent="0.35">
      <c r="B92" s="29">
        <f>Data_FAME!A99</f>
        <v>40999</v>
      </c>
      <c r="C92">
        <f>Data_FAME!B99</f>
        <v>95.182137334191268</v>
      </c>
      <c r="D92">
        <f>Data_FAME!C99</f>
        <v>95.181431290268662</v>
      </c>
      <c r="E92">
        <f>Data_FAME!D99</f>
        <v>95.296592807966107</v>
      </c>
      <c r="F92">
        <f>Data_FAME!F99</f>
        <v>90.985418117336522</v>
      </c>
      <c r="G92">
        <f>Data_FAME!H99</f>
        <v>100.23511354884067</v>
      </c>
      <c r="H92">
        <f>Data_FAME!J99</f>
        <v>98.059611428300613</v>
      </c>
      <c r="I92">
        <f>'Data_FAME (2)'!L99</f>
        <v>94.56746679856569</v>
      </c>
      <c r="J92">
        <f>'Data_FAME (2)'!M99</f>
        <v>94.339803451250759</v>
      </c>
      <c r="K92">
        <f>'Data_FAME (2)'!O99</f>
        <v>104.58825984496667</v>
      </c>
      <c r="M92">
        <f>Data_FAME!Q99</f>
        <v>573416</v>
      </c>
      <c r="N92">
        <f>Data_FAME!R99</f>
        <v>573416</v>
      </c>
      <c r="O92">
        <f>Data_FAME!T99</f>
        <v>-0.763778875577525</v>
      </c>
      <c r="P92">
        <f>Data_FAME!U99</f>
        <v>-1.13062084547412</v>
      </c>
      <c r="Q92">
        <f>Data_FAME!W99</f>
        <v>934861.01197808108</v>
      </c>
      <c r="R92">
        <f>Data_FAME!X99</f>
        <v>934861.01197808096</v>
      </c>
      <c r="S92">
        <f>Data_FAME!Z99</f>
        <v>8.2032648119373164E-2</v>
      </c>
      <c r="T92">
        <f>Data_FAME!AA99</f>
        <v>8.2032648119373205E-2</v>
      </c>
      <c r="U92">
        <f>Data_FAME!AD99</f>
        <v>419.67199516678465</v>
      </c>
      <c r="V92">
        <f>Data_FAME!AE99</f>
        <v>419.671995166785</v>
      </c>
      <c r="W92">
        <f>Data_FAME!AH99</f>
        <v>81.18530769230766</v>
      </c>
      <c r="Y92">
        <f>Data_FAME!AL99</f>
        <v>0.48954295986522967</v>
      </c>
      <c r="Z92">
        <f>Data_FAME!AN99</f>
        <v>-1.36099459772691</v>
      </c>
      <c r="AA92">
        <f>Data_FAME!AO99</f>
        <v>-1.36099459772691</v>
      </c>
      <c r="AB92">
        <f>Data_FAME!AR99</f>
        <v>0.78450970750098625</v>
      </c>
      <c r="AC92">
        <f>Data_FAME!AT99</f>
        <v>0.780878497950383</v>
      </c>
      <c r="AD92">
        <f>Data_FAME!AV99</f>
        <v>122.02619926173</v>
      </c>
      <c r="AE92">
        <f>Data_FAME!AW99</f>
        <v>122.02619926173</v>
      </c>
      <c r="AF92">
        <f>Data_FAME!BB99</f>
        <v>2.6732813585155633</v>
      </c>
      <c r="AG92">
        <f>Data_FAME!BB99</f>
        <v>2.6732813585155633</v>
      </c>
      <c r="AH92">
        <f>Data_FAME!AS99</f>
        <v>0.78445519594833202</v>
      </c>
      <c r="AI92">
        <f>'Data_FAME (2)'!P99</f>
        <v>104.58852462934867</v>
      </c>
      <c r="AJ92">
        <f>Data_FAME!AI99</f>
        <v>81.185307692307703</v>
      </c>
      <c r="AM92">
        <f>'Data_FAME (2)'!BF99</f>
        <v>154</v>
      </c>
      <c r="AN92">
        <f>'Data_FAME (2)'!BG99</f>
        <v>299</v>
      </c>
      <c r="AO92">
        <f>'Data_FAME (2)'!BH99</f>
        <v>102</v>
      </c>
      <c r="AP92">
        <f>'Data_FAME (2)'!BI99</f>
        <v>445</v>
      </c>
    </row>
    <row r="93" spans="2:42" x14ac:dyDescent="0.35">
      <c r="B93" s="29">
        <f>Data_FAME!A100</f>
        <v>41090</v>
      </c>
      <c r="C93">
        <f>Data_FAME!B100</f>
        <v>95.663798716510868</v>
      </c>
      <c r="D93">
        <f>Data_FAME!C100</f>
        <v>95.660410600235465</v>
      </c>
      <c r="E93">
        <f>Data_FAME!D100</f>
        <v>95.693222687763793</v>
      </c>
      <c r="F93">
        <f>Data_FAME!F100</f>
        <v>91.8677291989964</v>
      </c>
      <c r="G93">
        <f>Data_FAME!H100</f>
        <v>99.987448421289017</v>
      </c>
      <c r="H93">
        <f>Data_FAME!J100</f>
        <v>98.600120471227925</v>
      </c>
      <c r="I93">
        <f>'Data_FAME (2)'!L100</f>
        <v>95.465899882390019</v>
      </c>
      <c r="J93">
        <f>'Data_FAME (2)'!M100</f>
        <v>95.203000636290156</v>
      </c>
      <c r="K93">
        <f>'Data_FAME (2)'!O100</f>
        <v>104.38455880967399</v>
      </c>
      <c r="M93">
        <f>Data_FAME!Q100</f>
        <v>573112</v>
      </c>
      <c r="N93">
        <f>Data_FAME!R100</f>
        <v>573112</v>
      </c>
      <c r="O93">
        <f>Data_FAME!T100</f>
        <v>-0.51659876689193496</v>
      </c>
      <c r="P93">
        <f>Data_FAME!U100</f>
        <v>-0.91693196702532997</v>
      </c>
      <c r="Q93">
        <f>Data_FAME!W100</f>
        <v>941326.41535241099</v>
      </c>
      <c r="R93">
        <f>Data_FAME!X100</f>
        <v>941326.41535241099</v>
      </c>
      <c r="S93">
        <f>Data_FAME!Z100</f>
        <v>7.9823090210007941E-2</v>
      </c>
      <c r="T93">
        <f>Data_FAME!AA100</f>
        <v>7.9823090210007899E-2</v>
      </c>
      <c r="U93">
        <f>Data_FAME!AD100</f>
        <v>421.17547650100624</v>
      </c>
      <c r="V93">
        <f>Data_FAME!AE100</f>
        <v>421.17547650100602</v>
      </c>
      <c r="W93">
        <f>Data_FAME!AH100</f>
        <v>83.181383076923055</v>
      </c>
      <c r="Y93">
        <f>Data_FAME!AL100</f>
        <v>0.46182854023688996</v>
      </c>
      <c r="Z93">
        <f>Data_FAME!AN100</f>
        <v>-1.5741964883615398</v>
      </c>
      <c r="AA93">
        <f>Data_FAME!AO100</f>
        <v>-1.57419648836154</v>
      </c>
      <c r="AB93">
        <f>Data_FAME!AR100</f>
        <v>0.77647425286413263</v>
      </c>
      <c r="AC93">
        <f>Data_FAME!AT100</f>
        <v>0.77474241603774885</v>
      </c>
      <c r="AD93">
        <f>Data_FAME!AV100</f>
        <v>122.593054423144</v>
      </c>
      <c r="AE93">
        <f>Data_FAME!AW100</f>
        <v>122.593054423144</v>
      </c>
      <c r="AF93">
        <f>Data_FAME!BB100</f>
        <v>2.7328072825683072</v>
      </c>
      <c r="AG93">
        <f>Data_FAME!BB100</f>
        <v>2.7328072825683072</v>
      </c>
      <c r="AH93">
        <f>Data_FAME!AS100</f>
        <v>0.77648309280210304</v>
      </c>
      <c r="AI93">
        <f>'Data_FAME (2)'!P100</f>
        <v>104.38449049586767</v>
      </c>
      <c r="AJ93">
        <f>Data_FAME!AI100</f>
        <v>83.181383076923098</v>
      </c>
      <c r="AM93">
        <f>'Data_FAME (2)'!BF100</f>
        <v>154</v>
      </c>
      <c r="AN93">
        <f>'Data_FAME (2)'!BG100</f>
        <v>299</v>
      </c>
      <c r="AO93">
        <f>'Data_FAME (2)'!BH100</f>
        <v>102</v>
      </c>
      <c r="AP93">
        <f>'Data_FAME (2)'!BI100</f>
        <v>445</v>
      </c>
    </row>
    <row r="94" spans="2:42" x14ac:dyDescent="0.35">
      <c r="B94" s="29">
        <f>Data_FAME!A101</f>
        <v>41182</v>
      </c>
      <c r="C94">
        <f>Data_FAME!B101</f>
        <v>96.194163566149101</v>
      </c>
      <c r="D94">
        <f>Data_FAME!C101</f>
        <v>96.196430097793311</v>
      </c>
      <c r="E94">
        <f>Data_FAME!D101</f>
        <v>96.132768307259497</v>
      </c>
      <c r="F94">
        <f>Data_FAME!F101</f>
        <v>92.676386381833836</v>
      </c>
      <c r="G94">
        <f>Data_FAME!H101</f>
        <v>100.11610909768801</v>
      </c>
      <c r="H94">
        <f>Data_FAME!J101</f>
        <v>99.22605962712997</v>
      </c>
      <c r="I94">
        <f>'Data_FAME (2)'!L101</f>
        <v>95.948847912968645</v>
      </c>
      <c r="J94">
        <f>'Data_FAME (2)'!M101</f>
        <v>96.120006675809506</v>
      </c>
      <c r="K94">
        <f>'Data_FAME (2)'!O101</f>
        <v>103.68406839346267</v>
      </c>
      <c r="M94">
        <f>Data_FAME!Q101</f>
        <v>579051</v>
      </c>
      <c r="N94">
        <f>Data_FAME!R101</f>
        <v>579051</v>
      </c>
      <c r="O94">
        <f>Data_FAME!T101</f>
        <v>-0.67918439630438998</v>
      </c>
      <c r="P94">
        <f>Data_FAME!U101</f>
        <v>-0.94478104261317797</v>
      </c>
      <c r="Q94">
        <f>Data_FAME!W101</f>
        <v>950828.36595991708</v>
      </c>
      <c r="R94">
        <f>Data_FAME!X101</f>
        <v>950828.36595991696</v>
      </c>
      <c r="S94">
        <f>Data_FAME!Z101</f>
        <v>7.8497129996822512E-2</v>
      </c>
      <c r="T94">
        <f>Data_FAME!AA101</f>
        <v>7.8497129996822498E-2</v>
      </c>
      <c r="U94">
        <f>Data_FAME!AD101</f>
        <v>422.27996584489938</v>
      </c>
      <c r="V94">
        <f>Data_FAME!AE101</f>
        <v>422.27996584489898</v>
      </c>
      <c r="W94">
        <f>Data_FAME!AH101</f>
        <v>84.087635384615396</v>
      </c>
      <c r="Y94">
        <f>Data_FAME!AL101</f>
        <v>0.40539150376968036</v>
      </c>
      <c r="Z94">
        <f>Data_FAME!AN101</f>
        <v>-1.8107211233839302</v>
      </c>
      <c r="AA94">
        <f>Data_FAME!AO101</f>
        <v>-1.81072112338393</v>
      </c>
      <c r="AB94">
        <f>Data_FAME!AR101</f>
        <v>0.77372804471122725</v>
      </c>
      <c r="AC94">
        <f>Data_FAME!AT101</f>
        <v>0.77394858954913237</v>
      </c>
      <c r="AD94">
        <f>Data_FAME!AV101</f>
        <v>122.827984867686</v>
      </c>
      <c r="AE94">
        <f>Data_FAME!AW101</f>
        <v>122.827984867686</v>
      </c>
      <c r="AF94">
        <f>Data_FAME!BB101</f>
        <v>2.6338769922366665</v>
      </c>
      <c r="AG94">
        <f>Data_FAME!BB101</f>
        <v>2.6338769922366665</v>
      </c>
      <c r="AH94">
        <f>Data_FAME!AS101</f>
        <v>0.773750224657893</v>
      </c>
      <c r="AI94">
        <f>'Data_FAME (2)'!P101</f>
        <v>103.68392537905765</v>
      </c>
      <c r="AJ94">
        <f>Data_FAME!AI101</f>
        <v>84.087635384615396</v>
      </c>
      <c r="AM94">
        <f>'Data_FAME (2)'!BF101</f>
        <v>154</v>
      </c>
      <c r="AN94">
        <f>'Data_FAME (2)'!BG101</f>
        <v>299</v>
      </c>
      <c r="AO94">
        <f>'Data_FAME (2)'!BH101</f>
        <v>102</v>
      </c>
      <c r="AP94">
        <f>'Data_FAME (2)'!BI101</f>
        <v>445</v>
      </c>
    </row>
    <row r="95" spans="2:42" x14ac:dyDescent="0.35">
      <c r="B95" s="29">
        <f>Data_FAME!A102</f>
        <v>41274</v>
      </c>
      <c r="C95">
        <f>Data_FAME!B102</f>
        <v>97.149588237328274</v>
      </c>
      <c r="D95">
        <f>Data_FAME!C102</f>
        <v>97.150019606673666</v>
      </c>
      <c r="E95">
        <f>Data_FAME!D102</f>
        <v>97.111015754146393</v>
      </c>
      <c r="F95">
        <f>Data_FAME!F102</f>
        <v>93.816040280062069</v>
      </c>
      <c r="G95">
        <f>Data_FAME!H102</f>
        <v>100.38646114579967</v>
      </c>
      <c r="H95">
        <f>Data_FAME!J102</f>
        <v>100.72040635118499</v>
      </c>
      <c r="I95">
        <f>'Data_FAME (2)'!L102</f>
        <v>97.254975320335859</v>
      </c>
      <c r="J95">
        <f>'Data_FAME (2)'!M102</f>
        <v>97.57722386782774</v>
      </c>
      <c r="K95">
        <f>'Data_FAME (2)'!O102</f>
        <v>105.585725189005</v>
      </c>
      <c r="M95">
        <f>Data_FAME!Q102</f>
        <v>578215</v>
      </c>
      <c r="N95">
        <f>Data_FAME!R102</f>
        <v>578215</v>
      </c>
      <c r="O95">
        <f>Data_FAME!T102</f>
        <v>-0.64328980687176696</v>
      </c>
      <c r="P95">
        <f>Data_FAME!U102</f>
        <v>-0.87510464336692695</v>
      </c>
      <c r="Q95">
        <f>Data_FAME!W102</f>
        <v>953674.025016253</v>
      </c>
      <c r="R95">
        <f>Data_FAME!X102</f>
        <v>953674.025016253</v>
      </c>
      <c r="S95">
        <f>Data_FAME!Z102</f>
        <v>7.8030375544778041E-2</v>
      </c>
      <c r="T95">
        <f>Data_FAME!AA102</f>
        <v>7.8030375544778E-2</v>
      </c>
      <c r="U95">
        <f>Data_FAME!AD102</f>
        <v>423.07543443336471</v>
      </c>
      <c r="V95">
        <f>Data_FAME!AE102</f>
        <v>423.07543443336499</v>
      </c>
      <c r="W95">
        <f>Data_FAME!AH102</f>
        <v>83.635049999999978</v>
      </c>
      <c r="Y95">
        <f>Data_FAME!AL102</f>
        <v>0.3995446106726312</v>
      </c>
      <c r="Z95">
        <f>Data_FAME!AN102</f>
        <v>-1.9377650961403998</v>
      </c>
      <c r="AA95">
        <f>Data_FAME!AO102</f>
        <v>-1.9377650961404</v>
      </c>
      <c r="AB95">
        <f>Data_FAME!AR102</f>
        <v>0.77591266488393695</v>
      </c>
      <c r="AC95">
        <f>Data_FAME!AT102</f>
        <v>0.77409636239810542</v>
      </c>
      <c r="AD95">
        <f>Data_FAME!AV102</f>
        <v>123.53973229313399</v>
      </c>
      <c r="AE95">
        <f>Data_FAME!AW102</f>
        <v>123.53973229313399</v>
      </c>
      <c r="AF95">
        <f>Data_FAME!BB102</f>
        <v>2.8395493192289529</v>
      </c>
      <c r="AG95">
        <f>Data_FAME!BB102</f>
        <v>2.8395493192289529</v>
      </c>
      <c r="AH95">
        <f>Data_FAME!AS102</f>
        <v>0.77593535443149497</v>
      </c>
      <c r="AI95">
        <f>'Data_FAME (2)'!P102</f>
        <v>105.58559390366668</v>
      </c>
      <c r="AJ95">
        <f>Data_FAME!AI102</f>
        <v>83.635050000000007</v>
      </c>
      <c r="AM95">
        <f>'Data_FAME (2)'!BF102</f>
        <v>154</v>
      </c>
      <c r="AN95">
        <f>'Data_FAME (2)'!BG102</f>
        <v>299</v>
      </c>
      <c r="AO95">
        <f>'Data_FAME (2)'!BH102</f>
        <v>102</v>
      </c>
      <c r="AP95">
        <f>'Data_FAME (2)'!BI102</f>
        <v>445</v>
      </c>
    </row>
    <row r="96" spans="2:42" x14ac:dyDescent="0.35">
      <c r="B96" s="29">
        <f>Data_FAME!A103</f>
        <v>41364</v>
      </c>
      <c r="C96">
        <f>Data_FAME!B103</f>
        <v>97.857615628033201</v>
      </c>
      <c r="D96">
        <f>Data_FAME!C103</f>
        <v>97.856884215332187</v>
      </c>
      <c r="E96">
        <f>Data_FAME!D103</f>
        <v>97.925467879824694</v>
      </c>
      <c r="F96">
        <f>Data_FAME!F103</f>
        <v>94.495103354167554</v>
      </c>
      <c r="G96">
        <f>Data_FAME!H103</f>
        <v>100.248015600486</v>
      </c>
      <c r="H96">
        <f>Data_FAME!J103</f>
        <v>101.83121152557135</v>
      </c>
      <c r="I96">
        <f>'Data_FAME (2)'!L103</f>
        <v>99.191512648677985</v>
      </c>
      <c r="J96">
        <f>'Data_FAME (2)'!M103</f>
        <v>98.933191776568663</v>
      </c>
      <c r="K96">
        <f>'Data_FAME (2)'!O103</f>
        <v>108.31090338890165</v>
      </c>
      <c r="M96">
        <f>Data_FAME!Q103</f>
        <v>579749</v>
      </c>
      <c r="N96">
        <f>Data_FAME!R103</f>
        <v>579749</v>
      </c>
      <c r="O96">
        <f>Data_FAME!T103</f>
        <v>-0.57731214174321599</v>
      </c>
      <c r="P96">
        <f>Data_FAME!U103</f>
        <v>-0.95846549451068896</v>
      </c>
      <c r="Q96">
        <f>Data_FAME!W103</f>
        <v>954520.36813753797</v>
      </c>
      <c r="R96">
        <f>Data_FAME!X103</f>
        <v>954520.36813753797</v>
      </c>
      <c r="S96">
        <f>Data_FAME!Z103</f>
        <v>7.8338129868913531E-2</v>
      </c>
      <c r="T96">
        <f>Data_FAME!AA103</f>
        <v>7.8338129868913503E-2</v>
      </c>
      <c r="U96">
        <f>Data_FAME!AD103</f>
        <v>423.15051623566734</v>
      </c>
      <c r="V96">
        <f>Data_FAME!AE103</f>
        <v>423.150516235667</v>
      </c>
      <c r="W96">
        <f>Data_FAME!AH103</f>
        <v>80.442884375000006</v>
      </c>
      <c r="Y96">
        <f>Data_FAME!AL103</f>
        <v>0.40498563397612486</v>
      </c>
      <c r="Z96">
        <f>Data_FAME!AN103</f>
        <v>-1.9458377933321001</v>
      </c>
      <c r="AA96">
        <f>Data_FAME!AO103</f>
        <v>-1.9458377933321001</v>
      </c>
      <c r="AB96">
        <f>Data_FAME!AR103</f>
        <v>0.79327096477283698</v>
      </c>
      <c r="AC96">
        <f>Data_FAME!AT103</f>
        <v>0.79142885144213582</v>
      </c>
      <c r="AD96">
        <f>Data_FAME!AV103</f>
        <v>124.10878371363</v>
      </c>
      <c r="AE96">
        <f>Data_FAME!AW103</f>
        <v>124.10878371363</v>
      </c>
      <c r="AF96">
        <f>Data_FAME!BB103</f>
        <v>2.7984394444997864</v>
      </c>
      <c r="AG96">
        <f>Data_FAME!BB103</f>
        <v>2.7984394444997864</v>
      </c>
      <c r="AH96">
        <f>Data_FAME!AS103</f>
        <v>0.793275555227409</v>
      </c>
      <c r="AI96">
        <f>'Data_FAME (2)'!P103</f>
        <v>108.31131986429601</v>
      </c>
      <c r="AJ96">
        <f>Data_FAME!AI103</f>
        <v>80.442884375000006</v>
      </c>
      <c r="AM96">
        <f>'Data_FAME (2)'!BF103</f>
        <v>150</v>
      </c>
      <c r="AN96">
        <f>'Data_FAME (2)'!BG103</f>
        <v>296</v>
      </c>
      <c r="AO96">
        <f>'Data_FAME (2)'!BH103</f>
        <v>88</v>
      </c>
      <c r="AP96">
        <f>'Data_FAME (2)'!BI103</f>
        <v>466</v>
      </c>
    </row>
    <row r="97" spans="2:42" x14ac:dyDescent="0.35">
      <c r="B97" s="29">
        <f>Data_FAME!A104</f>
        <v>41455</v>
      </c>
      <c r="C97">
        <f>Data_FAME!B104</f>
        <v>98.265499148786446</v>
      </c>
      <c r="D97">
        <f>Data_FAME!C104</f>
        <v>98.263861926537288</v>
      </c>
      <c r="E97">
        <f>Data_FAME!D104</f>
        <v>98.272716538371398</v>
      </c>
      <c r="F97">
        <f>Data_FAME!F104</f>
        <v>95.049696586992908</v>
      </c>
      <c r="G97">
        <f>Data_FAME!H104</f>
        <v>100.28555245092001</v>
      </c>
      <c r="H97">
        <f>Data_FAME!J104</f>
        <v>102.75498305401567</v>
      </c>
      <c r="I97">
        <f>'Data_FAME (2)'!L104</f>
        <v>100.08543284993267</v>
      </c>
      <c r="J97">
        <f>'Data_FAME (2)'!M104</f>
        <v>99.859672779075538</v>
      </c>
      <c r="K97">
        <f>'Data_FAME (2)'!O104</f>
        <v>107.83206223257967</v>
      </c>
      <c r="M97">
        <f>Data_FAME!Q104</f>
        <v>583605</v>
      </c>
      <c r="N97">
        <f>Data_FAME!R104</f>
        <v>583605</v>
      </c>
      <c r="O97">
        <f>Data_FAME!T104</f>
        <v>-0.29451242107113401</v>
      </c>
      <c r="P97">
        <f>Data_FAME!U104</f>
        <v>-0.89828018569752599</v>
      </c>
      <c r="Q97">
        <f>Data_FAME!W104</f>
        <v>957089.586040642</v>
      </c>
      <c r="R97">
        <f>Data_FAME!X104</f>
        <v>957089.586040642</v>
      </c>
      <c r="S97">
        <f>Data_FAME!Z104</f>
        <v>7.7370306979520964E-2</v>
      </c>
      <c r="T97">
        <f>Data_FAME!AA104</f>
        <v>7.7370306979521006E-2</v>
      </c>
      <c r="U97">
        <f>Data_FAME!AD104</f>
        <v>425.89002239074938</v>
      </c>
      <c r="V97">
        <f>Data_FAME!AE104</f>
        <v>425.89002239074898</v>
      </c>
      <c r="W97">
        <f>Data_FAME!AH104</f>
        <v>80.515092307692328</v>
      </c>
      <c r="Y97">
        <f>Data_FAME!AL104</f>
        <v>0.41174128749790317</v>
      </c>
      <c r="Z97">
        <f>Data_FAME!AN104</f>
        <v>-1.8979740222486901</v>
      </c>
      <c r="AA97">
        <f>Data_FAME!AO104</f>
        <v>-1.8979740222486901</v>
      </c>
      <c r="AB97">
        <f>Data_FAME!AR104</f>
        <v>0.78607646491260863</v>
      </c>
      <c r="AC97">
        <f>Data_FAME!AT104</f>
        <v>0.78827621549753546</v>
      </c>
      <c r="AD97">
        <f>Data_FAME!AV104</f>
        <v>124.336002491556</v>
      </c>
      <c r="AE97">
        <f>Data_FAME!AW104</f>
        <v>124.336002491556</v>
      </c>
      <c r="AF97">
        <f>Data_FAME!BB104</f>
        <v>2.5464188172083371</v>
      </c>
      <c r="AG97">
        <f>Data_FAME!BB104</f>
        <v>2.5464188172083371</v>
      </c>
      <c r="AH97">
        <f>Data_FAME!AS104</f>
        <v>0.78606778031131697</v>
      </c>
      <c r="AI97">
        <f>'Data_FAME (2)'!P104</f>
        <v>107.83198029083233</v>
      </c>
      <c r="AJ97">
        <f>Data_FAME!AI104</f>
        <v>80.515092307692299</v>
      </c>
      <c r="AM97">
        <f>'Data_FAME (2)'!BF104</f>
        <v>150</v>
      </c>
      <c r="AN97">
        <f>'Data_FAME (2)'!BG104</f>
        <v>296</v>
      </c>
      <c r="AO97">
        <f>'Data_FAME (2)'!BH104</f>
        <v>88</v>
      </c>
      <c r="AP97">
        <f>'Data_FAME (2)'!BI104</f>
        <v>466</v>
      </c>
    </row>
    <row r="98" spans="2:42" x14ac:dyDescent="0.35">
      <c r="B98" s="29">
        <f>Data_FAME!A105</f>
        <v>41547</v>
      </c>
      <c r="C98">
        <f>Data_FAME!B105</f>
        <v>98.764525508191653</v>
      </c>
      <c r="D98">
        <f>Data_FAME!C105</f>
        <v>98.766218305938096</v>
      </c>
      <c r="E98">
        <f>Data_FAME!D105</f>
        <v>98.742106498262501</v>
      </c>
      <c r="F98">
        <f>Data_FAME!F105</f>
        <v>95.587202015662101</v>
      </c>
      <c r="G98">
        <f>Data_FAME!H105</f>
        <v>100.46384519171301</v>
      </c>
      <c r="H98">
        <f>Data_FAME!J105</f>
        <v>103.29672038594468</v>
      </c>
      <c r="I98">
        <f>'Data_FAME (2)'!L105</f>
        <v>100.46923564540675</v>
      </c>
      <c r="J98">
        <f>'Data_FAME (2)'!M105</f>
        <v>100.641496184456</v>
      </c>
      <c r="K98">
        <f>'Data_FAME (2)'!O105</f>
        <v>108.30902870843367</v>
      </c>
      <c r="M98">
        <f>Data_FAME!Q105</f>
        <v>588076</v>
      </c>
      <c r="N98">
        <f>Data_FAME!R105</f>
        <v>588076</v>
      </c>
      <c r="O98">
        <f>Data_FAME!T105</f>
        <v>0.42139297073492299</v>
      </c>
      <c r="P98">
        <f>Data_FAME!U105</f>
        <v>-0.56672391674040901</v>
      </c>
      <c r="Q98">
        <f>Data_FAME!W105</f>
        <v>968420.17226466397</v>
      </c>
      <c r="R98">
        <f>Data_FAME!X105</f>
        <v>968420.17226466397</v>
      </c>
      <c r="S98">
        <f>Data_FAME!Z105</f>
        <v>7.6062477544599522E-2</v>
      </c>
      <c r="T98">
        <f>Data_FAME!AA105</f>
        <v>7.6062477544599494E-2</v>
      </c>
      <c r="U98">
        <f>Data_FAME!AD105</f>
        <v>426.4116193296797</v>
      </c>
      <c r="V98">
        <f>Data_FAME!AE105</f>
        <v>426.41161932967998</v>
      </c>
      <c r="W98">
        <f>Data_FAME!AH105</f>
        <v>81.208398484848459</v>
      </c>
      <c r="Y98">
        <f>Data_FAME!AL105</f>
        <v>0.40989056551765785</v>
      </c>
      <c r="Z98">
        <f>Data_FAME!AN105</f>
        <v>-1.7840967341519001</v>
      </c>
      <c r="AA98">
        <f>Data_FAME!AO105</f>
        <v>-1.7840967341519001</v>
      </c>
      <c r="AB98">
        <f>Data_FAME!AR105</f>
        <v>0.78686274407179813</v>
      </c>
      <c r="AC98">
        <f>Data_FAME!AT105</f>
        <v>0.78797093510898264</v>
      </c>
      <c r="AD98">
        <f>Data_FAME!AV105</f>
        <v>124.84924967380501</v>
      </c>
      <c r="AE98">
        <f>Data_FAME!AW105</f>
        <v>124.84924967380501</v>
      </c>
      <c r="AF98">
        <f>Data_FAME!BB105</f>
        <v>2.5748216030053102</v>
      </c>
      <c r="AG98">
        <f>Data_FAME!BB105</f>
        <v>2.5748216030053102</v>
      </c>
      <c r="AH98">
        <f>Data_FAME!AS105</f>
        <v>0.78685398527671802</v>
      </c>
      <c r="AI98">
        <f>'Data_FAME (2)'!P105</f>
        <v>108.30882767751801</v>
      </c>
      <c r="AJ98">
        <f>Data_FAME!AI105</f>
        <v>81.208398484848502</v>
      </c>
      <c r="AM98">
        <f>'Data_FAME (2)'!BF105</f>
        <v>150</v>
      </c>
      <c r="AN98">
        <f>'Data_FAME (2)'!BG105</f>
        <v>296</v>
      </c>
      <c r="AO98">
        <f>'Data_FAME (2)'!BH105</f>
        <v>88</v>
      </c>
      <c r="AP98">
        <f>'Data_FAME (2)'!BI105</f>
        <v>466</v>
      </c>
    </row>
    <row r="99" spans="2:42" x14ac:dyDescent="0.35">
      <c r="B99" s="29">
        <f>Data_FAME!A106</f>
        <v>41639</v>
      </c>
      <c r="C99">
        <f>Data_FAME!B106</f>
        <v>99.146596846839785</v>
      </c>
      <c r="D99">
        <f>Data_FAME!C106</f>
        <v>99.146433378456507</v>
      </c>
      <c r="E99">
        <f>Data_FAME!D106</f>
        <v>99.137340308859706</v>
      </c>
      <c r="F99">
        <f>Data_FAME!F106</f>
        <v>96.207681363896867</v>
      </c>
      <c r="G99">
        <f>Data_FAME!H106</f>
        <v>100.75954480485967</v>
      </c>
      <c r="H99">
        <f>Data_FAME!J106</f>
        <v>103.58094772548134</v>
      </c>
      <c r="I99">
        <f>'Data_FAME (2)'!L106</f>
        <v>100.87416404553214</v>
      </c>
      <c r="J99">
        <f>'Data_FAME (2)'!M106</f>
        <v>101.17450742798</v>
      </c>
      <c r="K99">
        <f>'Data_FAME (2)'!O106</f>
        <v>107.92792123195433</v>
      </c>
      <c r="M99">
        <f>Data_FAME!Q106</f>
        <v>591954</v>
      </c>
      <c r="N99">
        <f>Data_FAME!R106</f>
        <v>591954</v>
      </c>
      <c r="O99">
        <f>Data_FAME!T106</f>
        <v>0.82099562521645097</v>
      </c>
      <c r="P99">
        <f>Data_FAME!U106</f>
        <v>-0.476956814822044</v>
      </c>
      <c r="Q99">
        <f>Data_FAME!W106</f>
        <v>970123.14540548797</v>
      </c>
      <c r="R99">
        <f>Data_FAME!X106</f>
        <v>970123.14540548797</v>
      </c>
      <c r="S99">
        <f>Data_FAME!Z106</f>
        <v>7.2084765291135389E-2</v>
      </c>
      <c r="T99">
        <f>Data_FAME!AA106</f>
        <v>7.2084765291135403E-2</v>
      </c>
      <c r="U99">
        <f>Data_FAME!AD106</f>
        <v>428.00719895093238</v>
      </c>
      <c r="V99">
        <f>Data_FAME!AE106</f>
        <v>428.00719895093198</v>
      </c>
      <c r="W99">
        <f>Data_FAME!AH106</f>
        <v>83.550871212121223</v>
      </c>
      <c r="Y99">
        <f>Data_FAME!AL106</f>
        <v>0.42419457910782155</v>
      </c>
      <c r="Z99">
        <f>Data_FAME!AN106</f>
        <v>-1.6425161304337399</v>
      </c>
      <c r="AA99">
        <f>Data_FAME!AO106</f>
        <v>-1.6425161304337399</v>
      </c>
      <c r="AB99">
        <f>Data_FAME!AR106</f>
        <v>0.7714759100025832</v>
      </c>
      <c r="AC99">
        <f>Data_FAME!AT106</f>
        <v>0.77264865144274131</v>
      </c>
      <c r="AD99">
        <f>Data_FAME!AV106</f>
        <v>125.256733727842</v>
      </c>
      <c r="AE99">
        <f>Data_FAME!AW106</f>
        <v>125.256733727842</v>
      </c>
      <c r="AF99">
        <f>Data_FAME!BB106</f>
        <v>2.8319255146371565</v>
      </c>
      <c r="AG99">
        <f>Data_FAME!BB106</f>
        <v>2.8319255146371565</v>
      </c>
      <c r="AH99">
        <f>Data_FAME!AS106</f>
        <v>0.77148855611012102</v>
      </c>
      <c r="AI99">
        <f>'Data_FAME (2)'!P106</f>
        <v>107.92759258769667</v>
      </c>
      <c r="AJ99">
        <f>Data_FAME!AI106</f>
        <v>83.550871212121194</v>
      </c>
      <c r="AM99">
        <f>'Data_FAME (2)'!BF106</f>
        <v>150</v>
      </c>
      <c r="AN99">
        <f>'Data_FAME (2)'!BG106</f>
        <v>296</v>
      </c>
      <c r="AO99">
        <f>'Data_FAME (2)'!BH106</f>
        <v>88</v>
      </c>
      <c r="AP99">
        <f>'Data_FAME (2)'!BI106</f>
        <v>466</v>
      </c>
    </row>
    <row r="100" spans="2:42" x14ac:dyDescent="0.35">
      <c r="B100" s="29">
        <f>Data_FAME!A107</f>
        <v>41729</v>
      </c>
      <c r="C100">
        <f>Data_FAME!B107</f>
        <v>99.624765675672165</v>
      </c>
      <c r="D100">
        <f>Data_FAME!C107</f>
        <v>99.624002375244672</v>
      </c>
      <c r="E100">
        <f>Data_FAME!D107</f>
        <v>99.631496133959999</v>
      </c>
      <c r="F100">
        <f>Data_FAME!F107</f>
        <v>96.764707253090293</v>
      </c>
      <c r="G100">
        <f>Data_FAME!H107</f>
        <v>100.755076567846</v>
      </c>
      <c r="H100">
        <f>Data_FAME!J107</f>
        <v>103.69936834356334</v>
      </c>
      <c r="I100">
        <f>'Data_FAME (2)'!L107</f>
        <v>101.77772596712964</v>
      </c>
      <c r="J100">
        <f>'Data_FAME (2)'!M107</f>
        <v>101.51265990722599</v>
      </c>
      <c r="K100">
        <f>'Data_FAME (2)'!O107</f>
        <v>109.70499576306899</v>
      </c>
      <c r="M100">
        <f>Data_FAME!Q107</f>
        <v>596696</v>
      </c>
      <c r="N100">
        <f>Data_FAME!R107</f>
        <v>596696</v>
      </c>
      <c r="O100">
        <f>Data_FAME!T107</f>
        <v>1.0175328220166999</v>
      </c>
      <c r="P100">
        <f>Data_FAME!U107</f>
        <v>-0.49456366767193299</v>
      </c>
      <c r="Q100">
        <f>Data_FAME!W107</f>
        <v>978937.26678985602</v>
      </c>
      <c r="R100">
        <f>Data_FAME!X107</f>
        <v>978937.26678985602</v>
      </c>
      <c r="S100">
        <f>Data_FAME!Z107</f>
        <v>6.7425944202177318E-2</v>
      </c>
      <c r="T100">
        <f>Data_FAME!AA107</f>
        <v>6.7425944202177304E-2</v>
      </c>
      <c r="U100">
        <f>Data_FAME!AD107</f>
        <v>428.95336751740865</v>
      </c>
      <c r="V100">
        <f>Data_FAME!AE107</f>
        <v>428.95336751740899</v>
      </c>
      <c r="W100">
        <f>Data_FAME!AH107</f>
        <v>85.572229687499998</v>
      </c>
      <c r="Y100">
        <f>Data_FAME!AL107</f>
        <v>0.42478082622024216</v>
      </c>
      <c r="Z100">
        <f>Data_FAME!AN107</f>
        <v>-1.4798382667725101</v>
      </c>
      <c r="AA100">
        <f>Data_FAME!AO107</f>
        <v>-1.4798382667725101</v>
      </c>
      <c r="AB100">
        <f>Data_FAME!AR107</f>
        <v>0.76471064327003702</v>
      </c>
      <c r="AC100">
        <f>Data_FAME!AT107</f>
        <v>0.76815358141968959</v>
      </c>
      <c r="AD100">
        <f>Data_FAME!AV107</f>
        <v>125.619605369951</v>
      </c>
      <c r="AE100">
        <f>Data_FAME!AW107</f>
        <v>125.619605369951</v>
      </c>
      <c r="AF100">
        <f>Data_FAME!BB107</f>
        <v>2.2293252935517534</v>
      </c>
      <c r="AG100">
        <f>Data_FAME!BB107</f>
        <v>2.2293252935517534</v>
      </c>
      <c r="AH100">
        <f>Data_FAME!AS107</f>
        <v>0.764685545599466</v>
      </c>
      <c r="AI100">
        <f>'Data_FAME (2)'!P107</f>
        <v>109.70576296841934</v>
      </c>
      <c r="AJ100">
        <f>Data_FAME!AI107</f>
        <v>85.572229687499998</v>
      </c>
      <c r="AM100">
        <f>'Data_FAME (2)'!BF107</f>
        <v>157</v>
      </c>
      <c r="AN100">
        <f>'Data_FAME (2)'!BG107</f>
        <v>303</v>
      </c>
      <c r="AO100">
        <f>'Data_FAME (2)'!BH107</f>
        <v>80</v>
      </c>
      <c r="AP100">
        <f>'Data_FAME (2)'!BI107</f>
        <v>460</v>
      </c>
    </row>
    <row r="101" spans="2:42" x14ac:dyDescent="0.35">
      <c r="B101" s="29">
        <f>Data_FAME!A108</f>
        <v>41820</v>
      </c>
      <c r="C101">
        <f>Data_FAME!B108</f>
        <v>99.973293046464349</v>
      </c>
      <c r="D101">
        <f>Data_FAME!C108</f>
        <v>99.972480538306669</v>
      </c>
      <c r="E101">
        <f>Data_FAME!D108</f>
        <v>99.977122710937707</v>
      </c>
      <c r="F101">
        <f>Data_FAME!F108</f>
        <v>97.454720344831529</v>
      </c>
      <c r="G101">
        <f>Data_FAME!H108</f>
        <v>101.19838795177533</v>
      </c>
      <c r="H101">
        <f>Data_FAME!J108</f>
        <v>102.71207476837634</v>
      </c>
      <c r="I101">
        <f>'Data_FAME (2)'!L108</f>
        <v>101.29923057397941</v>
      </c>
      <c r="J101">
        <f>'Data_FAME (2)'!M108</f>
        <v>101.102670109502</v>
      </c>
      <c r="K101">
        <f>'Data_FAME (2)'!O108</f>
        <v>108.99811458414865</v>
      </c>
      <c r="M101">
        <f>Data_FAME!Q108</f>
        <v>602310</v>
      </c>
      <c r="N101">
        <f>Data_FAME!R108</f>
        <v>602310</v>
      </c>
      <c r="O101">
        <f>Data_FAME!T108</f>
        <v>0.875900617982591</v>
      </c>
      <c r="P101">
        <f>Data_FAME!U108</f>
        <v>-0.388642785018743</v>
      </c>
      <c r="Q101">
        <f>Data_FAME!W108</f>
        <v>988360.65884627402</v>
      </c>
      <c r="R101">
        <f>Data_FAME!X108</f>
        <v>988360.65884627402</v>
      </c>
      <c r="S101">
        <f>Data_FAME!Z108</f>
        <v>6.2779527033407431E-2</v>
      </c>
      <c r="T101">
        <f>Data_FAME!AA108</f>
        <v>6.2779527033407403E-2</v>
      </c>
      <c r="U101">
        <f>Data_FAME!AD108</f>
        <v>429.53078690145168</v>
      </c>
      <c r="V101">
        <f>Data_FAME!AE108</f>
        <v>429.53078690145202</v>
      </c>
      <c r="W101">
        <f>Data_FAME!AH108</f>
        <v>86.910458461538454</v>
      </c>
      <c r="Y101">
        <f>Data_FAME!AL108</f>
        <v>0.42950658068938663</v>
      </c>
      <c r="Z101">
        <f>Data_FAME!AN108</f>
        <v>-1.3079275937700301</v>
      </c>
      <c r="AA101">
        <f>Data_FAME!AO108</f>
        <v>-1.3079275937700301</v>
      </c>
      <c r="AB101">
        <f>Data_FAME!AR108</f>
        <v>0.75652355931874848</v>
      </c>
      <c r="AC101">
        <f>Data_FAME!AT108</f>
        <v>0.76195250795868941</v>
      </c>
      <c r="AD101">
        <f>Data_FAME!AV108</f>
        <v>126.004771801399</v>
      </c>
      <c r="AE101">
        <f>Data_FAME!AW108</f>
        <v>126.004771801399</v>
      </c>
      <c r="AF101">
        <f>Data_FAME!BB108</f>
        <v>2.0569242311717968</v>
      </c>
      <c r="AG101">
        <f>Data_FAME!BB108</f>
        <v>2.0569242311717968</v>
      </c>
      <c r="AH101">
        <f>Data_FAME!AS108</f>
        <v>0.75652355931874804</v>
      </c>
      <c r="AI101">
        <f>'Data_FAME (2)'!P108</f>
        <v>108.998071395073</v>
      </c>
      <c r="AJ101">
        <f>Data_FAME!AI108</f>
        <v>86.910458461538497</v>
      </c>
      <c r="AM101">
        <f>'Data_FAME (2)'!BF108</f>
        <v>157</v>
      </c>
      <c r="AN101">
        <f>'Data_FAME (2)'!BG108</f>
        <v>303</v>
      </c>
      <c r="AO101">
        <f>'Data_FAME (2)'!BH108</f>
        <v>80</v>
      </c>
      <c r="AP101">
        <f>'Data_FAME (2)'!BI108</f>
        <v>460</v>
      </c>
    </row>
    <row r="102" spans="2:42" x14ac:dyDescent="0.35">
      <c r="B102" s="29">
        <f>Data_FAME!A109</f>
        <v>41912</v>
      </c>
      <c r="C102">
        <f>Data_FAME!B109</f>
        <v>100.15199773370834</v>
      </c>
      <c r="D102">
        <f>Data_FAME!C109</f>
        <v>100.15327697697201</v>
      </c>
      <c r="E102">
        <f>Data_FAME!D109</f>
        <v>100.163074616019</v>
      </c>
      <c r="F102">
        <f>Data_FAME!F109</f>
        <v>97.968238382284653</v>
      </c>
      <c r="G102">
        <f>Data_FAME!H109</f>
        <v>100.999749108183</v>
      </c>
      <c r="H102">
        <f>Data_FAME!J109</f>
        <v>102.32973951927801</v>
      </c>
      <c r="I102">
        <f>'Data_FAME (2)'!L109</f>
        <v>101.03065618962863</v>
      </c>
      <c r="J102">
        <f>'Data_FAME (2)'!M109</f>
        <v>101.19989440998268</v>
      </c>
      <c r="K102">
        <f>'Data_FAME (2)'!O109</f>
        <v>108.44631179738467</v>
      </c>
      <c r="M102">
        <f>Data_FAME!Q109</f>
        <v>607213</v>
      </c>
      <c r="N102">
        <f>Data_FAME!R109</f>
        <v>607213</v>
      </c>
      <c r="O102">
        <f>Data_FAME!T109</f>
        <v>0.88513587522384396</v>
      </c>
      <c r="P102">
        <f>Data_FAME!U109</f>
        <v>-0.23933038240111301</v>
      </c>
      <c r="Q102">
        <f>Data_FAME!W109</f>
        <v>991614.52546024206</v>
      </c>
      <c r="R102">
        <f>Data_FAME!X109</f>
        <v>991614.52546024194</v>
      </c>
      <c r="S102">
        <f>Data_FAME!Z109</f>
        <v>5.9694533824779406E-2</v>
      </c>
      <c r="T102">
        <f>Data_FAME!AA109</f>
        <v>5.9694533824779399E-2</v>
      </c>
      <c r="U102">
        <f>Data_FAME!AD109</f>
        <v>432.55645264492136</v>
      </c>
      <c r="V102">
        <f>Data_FAME!AE109</f>
        <v>432.55645264492102</v>
      </c>
      <c r="W102">
        <f>Data_FAME!AH109</f>
        <v>88.03740454545455</v>
      </c>
      <c r="Y102">
        <f>Data_FAME!AL109</f>
        <v>0.45149599195604773</v>
      </c>
      <c r="Z102">
        <f>Data_FAME!AN109</f>
        <v>-1.1457423877323101</v>
      </c>
      <c r="AA102">
        <f>Data_FAME!AO109</f>
        <v>-1.1457423877323101</v>
      </c>
      <c r="AB102">
        <f>Data_FAME!AR109</f>
        <v>0.74702570375291799</v>
      </c>
      <c r="AC102">
        <f>Data_FAME!AT109</f>
        <v>0.7554104615475602</v>
      </c>
      <c r="AD102">
        <f>Data_FAME!AV109</f>
        <v>126.194440017424</v>
      </c>
      <c r="AE102">
        <f>Data_FAME!AW109</f>
        <v>126.194440017424</v>
      </c>
      <c r="AF102">
        <f>Data_FAME!BB109</f>
        <v>2.1248729237613602</v>
      </c>
      <c r="AG102">
        <f>Data_FAME!BB109</f>
        <v>2.1248729237613602</v>
      </c>
      <c r="AH102">
        <f>Data_FAME!AS109</f>
        <v>0.74703364887329005</v>
      </c>
      <c r="AI102">
        <f>'Data_FAME (2)'!P109</f>
        <v>108.44564719999967</v>
      </c>
      <c r="AJ102">
        <f>Data_FAME!AI109</f>
        <v>88.037404545454507</v>
      </c>
      <c r="AM102">
        <f>'Data_FAME (2)'!BF109</f>
        <v>157</v>
      </c>
      <c r="AN102">
        <f>'Data_FAME (2)'!BG109</f>
        <v>303</v>
      </c>
      <c r="AO102">
        <f>'Data_FAME (2)'!BH109</f>
        <v>80</v>
      </c>
      <c r="AP102">
        <f>'Data_FAME (2)'!BI109</f>
        <v>460</v>
      </c>
    </row>
    <row r="103" spans="2:42" x14ac:dyDescent="0.35">
      <c r="B103" s="29">
        <f>Data_FAME!A110</f>
        <v>42004</v>
      </c>
      <c r="C103">
        <f>Data_FAME!B110</f>
        <v>100.05529627480689</v>
      </c>
      <c r="D103">
        <f>Data_FAME!C110</f>
        <v>100.05515141292996</v>
      </c>
      <c r="E103">
        <f>Data_FAME!D110</f>
        <v>100.062431578592</v>
      </c>
      <c r="F103">
        <f>Data_FAME!F110</f>
        <v>98.524750257619743</v>
      </c>
      <c r="G103">
        <f>Data_FAME!H110</f>
        <v>100.49825026859567</v>
      </c>
      <c r="H103">
        <f>Data_FAME!J110</f>
        <v>101.90284528843866</v>
      </c>
      <c r="I103">
        <f>'Data_FAME (2)'!L110</f>
        <v>101.0663754022075</v>
      </c>
      <c r="J103">
        <f>'Data_FAME (2)'!M110</f>
        <v>101.34941512299498</v>
      </c>
      <c r="K103">
        <f>'Data_FAME (2)'!O110</f>
        <v>105.708333283348</v>
      </c>
      <c r="M103">
        <f>Data_FAME!Q110</f>
        <v>611220</v>
      </c>
      <c r="N103">
        <f>Data_FAME!R110</f>
        <v>611220</v>
      </c>
      <c r="O103">
        <f>Data_FAME!T110</f>
        <v>0.88911473754987502</v>
      </c>
      <c r="P103">
        <f>Data_FAME!U110</f>
        <v>-0.29359080493364298</v>
      </c>
      <c r="Q103">
        <f>Data_FAME!W110</f>
        <v>997518.56062426395</v>
      </c>
      <c r="R103">
        <f>Data_FAME!X110</f>
        <v>997518.56062426395</v>
      </c>
      <c r="S103">
        <f>Data_FAME!Z110</f>
        <v>5.6878340938063002E-2</v>
      </c>
      <c r="T103">
        <f>Data_FAME!AA110</f>
        <v>5.6878340938063002E-2</v>
      </c>
      <c r="U103">
        <f>Data_FAME!AD110</f>
        <v>436.55525500619768</v>
      </c>
      <c r="V103">
        <f>Data_FAME!AE110</f>
        <v>436.55525500619802</v>
      </c>
      <c r="W103">
        <f>Data_FAME!AH110</f>
        <v>87.311537878787831</v>
      </c>
      <c r="Y103">
        <f>Data_FAME!AL110</f>
        <v>0.43956431302333815</v>
      </c>
      <c r="Z103">
        <f>Data_FAME!AN110</f>
        <v>-0.99307704801930008</v>
      </c>
      <c r="AA103">
        <f>Data_FAME!AO110</f>
        <v>-0.99307704801929997</v>
      </c>
      <c r="AB103">
        <f>Data_FAME!AR110</f>
        <v>0.74100676314344949</v>
      </c>
      <c r="AC103">
        <f>Data_FAME!AT110</f>
        <v>0.75520777108639814</v>
      </c>
      <c r="AD103">
        <f>Data_FAME!AV110</f>
        <v>126.274879498302</v>
      </c>
      <c r="AE103">
        <f>Data_FAME!AW110</f>
        <v>126.274879498302</v>
      </c>
      <c r="AF103">
        <f>Data_FAME!BB110</f>
        <v>1.7035599242557735</v>
      </c>
      <c r="AG103">
        <f>Data_FAME!BB110</f>
        <v>1.7035599242557735</v>
      </c>
      <c r="AH103">
        <f>Data_FAME!AS110</f>
        <v>0.74102157012206804</v>
      </c>
      <c r="AI103">
        <f>'Data_FAME (2)'!P110</f>
        <v>105.70825633960901</v>
      </c>
      <c r="AJ103">
        <f>Data_FAME!AI110</f>
        <v>87.311537878787902</v>
      </c>
      <c r="AM103">
        <f>'Data_FAME (2)'!BF110</f>
        <v>157</v>
      </c>
      <c r="AN103">
        <f>'Data_FAME (2)'!BG110</f>
        <v>303</v>
      </c>
      <c r="AO103">
        <f>'Data_FAME (2)'!BH110</f>
        <v>80</v>
      </c>
      <c r="AP103">
        <f>'Data_FAME (2)'!BI110</f>
        <v>460</v>
      </c>
    </row>
    <row r="104" spans="2:42" x14ac:dyDescent="0.35">
      <c r="B104" s="29">
        <f>Data_FAME!A111</f>
        <v>42094</v>
      </c>
      <c r="C104">
        <f>Data_FAME!B111</f>
        <v>99.778467664330705</v>
      </c>
      <c r="D104">
        <f>Data_FAME!C111</f>
        <v>99.777496852314627</v>
      </c>
      <c r="E104">
        <f>Data_FAME!D111</f>
        <v>99.740830630068103</v>
      </c>
      <c r="F104">
        <f>Data_FAME!F111</f>
        <v>99.113898515407811</v>
      </c>
      <c r="G104">
        <f>Data_FAME!H111</f>
        <v>100.22634401683337</v>
      </c>
      <c r="H104">
        <f>Data_FAME!J111</f>
        <v>100.68620961844766</v>
      </c>
      <c r="I104">
        <f>'Data_FAME (2)'!L111</f>
        <v>100.63474940942744</v>
      </c>
      <c r="J104">
        <f>'Data_FAME (2)'!M111</f>
        <v>100.36854766685701</v>
      </c>
      <c r="K104">
        <f>'Data_FAME (2)'!O111</f>
        <v>100.82882097974567</v>
      </c>
      <c r="M104">
        <f>Data_FAME!Q111</f>
        <v>613076</v>
      </c>
      <c r="N104">
        <f>Data_FAME!R111</f>
        <v>613076</v>
      </c>
      <c r="O104">
        <f>Data_FAME!T111</f>
        <v>0.69003503392301901</v>
      </c>
      <c r="P104">
        <f>Data_FAME!U111</f>
        <v>-0.31859679736112601</v>
      </c>
      <c r="Q104">
        <f>Data_FAME!W111</f>
        <v>1000270.53613336</v>
      </c>
      <c r="R104">
        <f>Data_FAME!X111</f>
        <v>1000270.53613336</v>
      </c>
      <c r="S104">
        <f>Data_FAME!Z111</f>
        <v>5.5255424699386692E-2</v>
      </c>
      <c r="T104">
        <f>Data_FAME!AA111</f>
        <v>5.5255424699386699E-2</v>
      </c>
      <c r="U104">
        <f>Data_FAME!AD111</f>
        <v>440.60988826910403</v>
      </c>
      <c r="V104">
        <f>Data_FAME!AE111</f>
        <v>440.60988826910398</v>
      </c>
      <c r="W104">
        <f>Data_FAME!AH111</f>
        <v>89.392121874999987</v>
      </c>
      <c r="Y104">
        <f>Data_FAME!AL111</f>
        <v>0.444090587972163</v>
      </c>
      <c r="Z104">
        <f>Data_FAME!AN111</f>
        <v>-0.83499741522441995</v>
      </c>
      <c r="AA104">
        <f>Data_FAME!AO111</f>
        <v>-0.83499741522441995</v>
      </c>
      <c r="AB104">
        <f>Data_FAME!AR111</f>
        <v>0.7214767196018721</v>
      </c>
      <c r="AC104">
        <f>Data_FAME!AT111</f>
        <v>0.74820173286378511</v>
      </c>
      <c r="AD104">
        <f>Data_FAME!AV111</f>
        <v>126.004342866076</v>
      </c>
      <c r="AE104">
        <f>Data_FAME!AW111</f>
        <v>126.004342866076</v>
      </c>
      <c r="AF104">
        <f>Data_FAME!BB111</f>
        <v>1.181763764837799</v>
      </c>
      <c r="AG104">
        <f>Data_FAME!BB111</f>
        <v>1.181763764837799</v>
      </c>
      <c r="AH104">
        <f>Data_FAME!AS111</f>
        <v>0.72146583209529702</v>
      </c>
      <c r="AI104">
        <f>'Data_FAME (2)'!P111</f>
        <v>100.83028839286999</v>
      </c>
      <c r="AJ104">
        <f>Data_FAME!AI111</f>
        <v>89.392121875000001</v>
      </c>
      <c r="AM104">
        <f>'Data_FAME (2)'!BF111</f>
        <v>153</v>
      </c>
      <c r="AN104">
        <f>'Data_FAME (2)'!BG111</f>
        <v>303</v>
      </c>
      <c r="AO104">
        <f>'Data_FAME (2)'!BH111</f>
        <v>76</v>
      </c>
      <c r="AP104">
        <f>'Data_FAME (2)'!BI111</f>
        <v>468</v>
      </c>
    </row>
    <row r="105" spans="2:42" x14ac:dyDescent="0.35">
      <c r="B105" s="29">
        <f>Data_FAME!A112</f>
        <v>42185</v>
      </c>
      <c r="C105">
        <f>Data_FAME!B112</f>
        <v>99.963026204700938</v>
      </c>
      <c r="D105">
        <f>Data_FAME!C112</f>
        <v>99.962573449858766</v>
      </c>
      <c r="E105">
        <f>Data_FAME!D112</f>
        <v>99.974068619788895</v>
      </c>
      <c r="F105">
        <f>Data_FAME!F112</f>
        <v>99.585440285652609</v>
      </c>
      <c r="G105">
        <f>Data_FAME!H112</f>
        <v>100.00931946211328</v>
      </c>
      <c r="H105">
        <f>Data_FAME!J112</f>
        <v>100.35607948280067</v>
      </c>
      <c r="I105">
        <f>'Data_FAME (2)'!L112</f>
        <v>100.34559144978897</v>
      </c>
      <c r="J105">
        <f>'Data_FAME (2)'!M112</f>
        <v>100.17216989113068</v>
      </c>
      <c r="K105">
        <f>'Data_FAME (2)'!O112</f>
        <v>101.88285006345798</v>
      </c>
      <c r="M105">
        <f>Data_FAME!Q112</f>
        <v>615875</v>
      </c>
      <c r="N105">
        <f>Data_FAME!R112</f>
        <v>615875</v>
      </c>
      <c r="O105">
        <f>Data_FAME!T112</f>
        <v>0.88863179852984697</v>
      </c>
      <c r="P105">
        <f>Data_FAME!U112</f>
        <v>-0.237610649843361</v>
      </c>
      <c r="Q105">
        <f>Data_FAME!W112</f>
        <v>998975.23646365595</v>
      </c>
      <c r="R105">
        <f>Data_FAME!X112</f>
        <v>998975.23646365595</v>
      </c>
      <c r="S105">
        <f>Data_FAME!Z112</f>
        <v>5.5974062566527163E-2</v>
      </c>
      <c r="T105">
        <f>Data_FAME!AA112</f>
        <v>5.5974062566527198E-2</v>
      </c>
      <c r="U105">
        <f>Data_FAME!AD112</f>
        <v>443.13061058790998</v>
      </c>
      <c r="V105">
        <f>Data_FAME!AE112</f>
        <v>443.13061058790998</v>
      </c>
      <c r="W105">
        <f>Data_FAME!AH112</f>
        <v>91.205161538461525</v>
      </c>
      <c r="Y105">
        <f>Data_FAME!AL112</f>
        <v>0.45712848910837123</v>
      </c>
      <c r="Z105">
        <f>Data_FAME!AN112</f>
        <v>-0.69833026553740996</v>
      </c>
      <c r="AA105">
        <f>Data_FAME!AO112</f>
        <v>-0.69833026553740996</v>
      </c>
      <c r="AB105">
        <f>Data_FAME!AR112</f>
        <v>0.715433691316956</v>
      </c>
      <c r="AC105">
        <f>Data_FAME!AT112</f>
        <v>0.7384365359869568</v>
      </c>
      <c r="AD105">
        <f>Data_FAME!AV112</f>
        <v>126.816370843878</v>
      </c>
      <c r="AE105">
        <f>Data_FAME!AW112</f>
        <v>126.816370843878</v>
      </c>
      <c r="AF105">
        <f>Data_FAME!BB112</f>
        <v>1.1947961687177366</v>
      </c>
      <c r="AG105">
        <f>Data_FAME!BB112</f>
        <v>1.1947961687177366</v>
      </c>
      <c r="AH105">
        <f>Data_FAME!AS112</f>
        <v>0.71542272078423097</v>
      </c>
      <c r="AI105">
        <f>'Data_FAME (2)'!P112</f>
        <v>101.88109121680134</v>
      </c>
      <c r="AJ105">
        <f>Data_FAME!AI112</f>
        <v>91.205161538461496</v>
      </c>
      <c r="AM105">
        <f>'Data_FAME (2)'!BF112</f>
        <v>153</v>
      </c>
      <c r="AN105">
        <f>'Data_FAME (2)'!BG112</f>
        <v>303</v>
      </c>
      <c r="AO105">
        <f>'Data_FAME (2)'!BH112</f>
        <v>76</v>
      </c>
      <c r="AP105">
        <f>'Data_FAME (2)'!BI112</f>
        <v>468</v>
      </c>
    </row>
    <row r="106" spans="2:42" x14ac:dyDescent="0.35">
      <c r="B106" s="29">
        <f>Data_FAME!A113</f>
        <v>42277</v>
      </c>
      <c r="C106">
        <f>Data_FAME!B113</f>
        <v>100.11509828079068</v>
      </c>
      <c r="D106">
        <f>Data_FAME!C113</f>
        <v>100.11623070181766</v>
      </c>
      <c r="E106">
        <f>Data_FAME!D113</f>
        <v>100.140759088815</v>
      </c>
      <c r="F106">
        <f>Data_FAME!F113</f>
        <v>100.25423534777133</v>
      </c>
      <c r="G106">
        <f>Data_FAME!H113</f>
        <v>99.991113374832864</v>
      </c>
      <c r="H106">
        <f>Data_FAME!J113</f>
        <v>99.795544526002161</v>
      </c>
      <c r="I106">
        <f>'Data_FAME (2)'!L113</f>
        <v>99.737354789057875</v>
      </c>
      <c r="J106">
        <f>'Data_FAME (2)'!M113</f>
        <v>99.895452916912177</v>
      </c>
      <c r="K106">
        <f>'Data_FAME (2)'!O113</f>
        <v>99.959745887189456</v>
      </c>
      <c r="M106">
        <f>Data_FAME!Q113</f>
        <v>618263</v>
      </c>
      <c r="N106">
        <f>Data_FAME!R113</f>
        <v>618263</v>
      </c>
      <c r="O106">
        <f>Data_FAME!T113</f>
        <v>0.98986278717215803</v>
      </c>
      <c r="P106">
        <f>Data_FAME!U113</f>
        <v>0.22011176674291</v>
      </c>
      <c r="Q106">
        <f>Data_FAME!W113</f>
        <v>999329.08647688397</v>
      </c>
      <c r="R106">
        <f>Data_FAME!X113</f>
        <v>999329.08647688397</v>
      </c>
      <c r="S106">
        <f>Data_FAME!Z113</f>
        <v>5.3096624695783343E-2</v>
      </c>
      <c r="T106">
        <f>Data_FAME!AA113</f>
        <v>5.3096624695783301E-2</v>
      </c>
      <c r="U106">
        <f>Data_FAME!AD113</f>
        <v>444.52048298641103</v>
      </c>
      <c r="V106">
        <f>Data_FAME!AE113</f>
        <v>444.52048298641103</v>
      </c>
      <c r="W106">
        <f>Data_FAME!AH113</f>
        <v>92.868804545454552</v>
      </c>
      <c r="Y106">
        <f>Data_FAME!AL113</f>
        <v>0.46664752567647427</v>
      </c>
      <c r="Z106">
        <f>Data_FAME!AN113</f>
        <v>-0.58030175247994009</v>
      </c>
      <c r="AA106">
        <f>Data_FAME!AO113</f>
        <v>-0.58030175247993998</v>
      </c>
      <c r="AB106">
        <f>Data_FAME!AR113</f>
        <v>0.7095358591048968</v>
      </c>
      <c r="AC106">
        <f>Data_FAME!AT113</f>
        <v>0.73721746392468823</v>
      </c>
      <c r="AD106">
        <f>Data_FAME!AV113</f>
        <v>126.994772433265</v>
      </c>
      <c r="AE106">
        <f>Data_FAME!AW113</f>
        <v>126.994772433265</v>
      </c>
      <c r="AF106">
        <f>Data_FAME!BB113</f>
        <v>1.4668407504949599</v>
      </c>
      <c r="AG106">
        <f>Data_FAME!BB113</f>
        <v>1.4668407504949599</v>
      </c>
      <c r="AH106">
        <f>Data_FAME!AS113</f>
        <v>0.70953585910489703</v>
      </c>
      <c r="AI106">
        <f>'Data_FAME (2)'!P113</f>
        <v>99.959837427484771</v>
      </c>
      <c r="AJ106">
        <f>Data_FAME!AI113</f>
        <v>92.868804545454594</v>
      </c>
      <c r="AM106">
        <f>'Data_FAME (2)'!BF113</f>
        <v>153</v>
      </c>
      <c r="AN106">
        <f>'Data_FAME (2)'!BG113</f>
        <v>303</v>
      </c>
      <c r="AO106">
        <f>'Data_FAME (2)'!BH113</f>
        <v>76</v>
      </c>
      <c r="AP106">
        <f>'Data_FAME (2)'!BI113</f>
        <v>468</v>
      </c>
    </row>
    <row r="107" spans="2:42" x14ac:dyDescent="0.35">
      <c r="B107" s="29">
        <f>Data_FAME!A114</f>
        <v>42369</v>
      </c>
      <c r="C107">
        <f>Data_FAME!B114</f>
        <v>100.12983756824367</v>
      </c>
      <c r="D107">
        <f>Data_FAME!C114</f>
        <v>100.12973559755635</v>
      </c>
      <c r="E107">
        <f>Data_FAME!D114</f>
        <v>100.144341661328</v>
      </c>
      <c r="F107">
        <f>Data_FAME!F114</f>
        <v>101.03059023268766</v>
      </c>
      <c r="G107">
        <f>Data_FAME!H114</f>
        <v>99.7848790630336</v>
      </c>
      <c r="H107">
        <f>Data_FAME!J114</f>
        <v>99.151041463025663</v>
      </c>
      <c r="I107">
        <f>'Data_FAME (2)'!L114</f>
        <v>99.28230435172577</v>
      </c>
      <c r="J107">
        <f>'Data_FAME (2)'!M114</f>
        <v>99.55901918695433</v>
      </c>
      <c r="K107">
        <f>'Data_FAME (2)'!O114</f>
        <v>97.166953812517548</v>
      </c>
      <c r="M107">
        <f>Data_FAME!Q114</f>
        <v>621968</v>
      </c>
      <c r="N107">
        <f>Data_FAME!R114</f>
        <v>621968</v>
      </c>
      <c r="O107">
        <f>Data_FAME!T114</f>
        <v>0.89232234133328503</v>
      </c>
      <c r="P107">
        <f>Data_FAME!U114</f>
        <v>-0.70796909611087</v>
      </c>
      <c r="Q107">
        <f>Data_FAME!W114</f>
        <v>1019031.8430905001</v>
      </c>
      <c r="R107">
        <f>Data_FAME!X114</f>
        <v>1019031.8430905</v>
      </c>
      <c r="S107">
        <f>Data_FAME!Z114</f>
        <v>5.070637857441504E-2</v>
      </c>
      <c r="T107">
        <f>Data_FAME!AA114</f>
        <v>5.0706378574414998E-2</v>
      </c>
      <c r="U107">
        <f>Data_FAME!AD114</f>
        <v>445.93372828300932</v>
      </c>
      <c r="V107">
        <f>Data_FAME!AE114</f>
        <v>445.93372828300897</v>
      </c>
      <c r="W107">
        <f>Data_FAME!AH114</f>
        <v>92.134557575757555</v>
      </c>
      <c r="Y107">
        <f>Data_FAME!AL114</f>
        <v>0.46126085586134219</v>
      </c>
      <c r="Z107">
        <f>Data_FAME!AN114</f>
        <v>-0.46878779516105795</v>
      </c>
      <c r="AA107">
        <f>Data_FAME!AO114</f>
        <v>-0.46878779516105801</v>
      </c>
      <c r="AB107">
        <f>Data_FAME!AR114</f>
        <v>0.69997826233493576</v>
      </c>
      <c r="AC107">
        <f>Data_FAME!AT114</f>
        <v>0.73528822165360719</v>
      </c>
      <c r="AD107">
        <f>Data_FAME!AV114</f>
        <v>127.115758386683</v>
      </c>
      <c r="AE107">
        <f>Data_FAME!AW114</f>
        <v>127.115758386683</v>
      </c>
      <c r="AF107">
        <f>Data_FAME!BB114</f>
        <v>1.2905237090286532</v>
      </c>
      <c r="AG107">
        <f>Data_FAME!BB114</f>
        <v>1.2905237090286532</v>
      </c>
      <c r="AH107">
        <f>Data_FAME!AS114</f>
        <v>0.69999900006120397</v>
      </c>
      <c r="AI107">
        <f>'Data_FAME (2)'!P114</f>
        <v>97.168134779825209</v>
      </c>
      <c r="AJ107">
        <f>Data_FAME!AI114</f>
        <v>92.134557575757597</v>
      </c>
      <c r="AM107">
        <f>'Data_FAME (2)'!BF114</f>
        <v>153</v>
      </c>
      <c r="AN107">
        <f>'Data_FAME (2)'!BG114</f>
        <v>303</v>
      </c>
      <c r="AO107">
        <f>'Data_FAME (2)'!BH114</f>
        <v>76</v>
      </c>
      <c r="AP107">
        <f>'Data_FAME (2)'!BI114</f>
        <v>468</v>
      </c>
    </row>
    <row r="108" spans="2:42" x14ac:dyDescent="0.35">
      <c r="B108" s="29">
        <f>Data_FAME!A115</f>
        <v>42460</v>
      </c>
      <c r="C108">
        <f>Data_FAME!B115</f>
        <v>100.14438342490566</v>
      </c>
      <c r="D108">
        <f>Data_FAME!C115</f>
        <v>100.14326132220235</v>
      </c>
      <c r="E108">
        <f>Data_FAME!D115</f>
        <v>100.093688167891</v>
      </c>
      <c r="F108">
        <f>Data_FAME!F115</f>
        <v>101.64504779686699</v>
      </c>
      <c r="G108">
        <f>Data_FAME!H115</f>
        <v>99.60394421867359</v>
      </c>
      <c r="H108">
        <f>Data_FAME!J115</f>
        <v>98.164665302543895</v>
      </c>
      <c r="I108">
        <f>'Data_FAME (2)'!L115</f>
        <v>99.141989029921248</v>
      </c>
      <c r="J108">
        <f>'Data_FAME (2)'!M115</f>
        <v>98.872707093699674</v>
      </c>
      <c r="K108">
        <f>'Data_FAME (2)'!O115</f>
        <v>95.362753781223219</v>
      </c>
      <c r="M108">
        <f>Data_FAME!Q115</f>
        <v>625099</v>
      </c>
      <c r="N108">
        <f>Data_FAME!R115</f>
        <v>625099</v>
      </c>
      <c r="O108">
        <f>Data_FAME!T115</f>
        <v>0.66893157031176198</v>
      </c>
      <c r="P108">
        <f>Data_FAME!U115</f>
        <v>6.6082561328228206E-2</v>
      </c>
      <c r="Q108">
        <f>Data_FAME!W115</f>
        <v>1013945.8094433299</v>
      </c>
      <c r="R108">
        <f>Data_FAME!X115</f>
        <v>1013945.80944333</v>
      </c>
      <c r="S108">
        <f>Data_FAME!Z115</f>
        <v>5.0640055460106859E-2</v>
      </c>
      <c r="T108">
        <f>Data_FAME!AA115</f>
        <v>5.06400554601069E-2</v>
      </c>
      <c r="U108">
        <f>Data_FAME!AD115</f>
        <v>451.68968435438364</v>
      </c>
      <c r="V108">
        <f>Data_FAME!AE115</f>
        <v>451.68968435438399</v>
      </c>
      <c r="W108">
        <f>Data_FAME!AH115</f>
        <v>86.998107692307741</v>
      </c>
      <c r="Y108">
        <f>Data_FAME!AL115</f>
        <v>0.45997480651967931</v>
      </c>
      <c r="Z108">
        <f>Data_FAME!AN115</f>
        <v>-0.35774691296572103</v>
      </c>
      <c r="AA108">
        <f>Data_FAME!AO115</f>
        <v>-0.35774691296572098</v>
      </c>
      <c r="AB108">
        <f>Data_FAME!AR115</f>
        <v>0.71383426802272254</v>
      </c>
      <c r="AC108">
        <f>Data_FAME!AT115</f>
        <v>0.75427186140321645</v>
      </c>
      <c r="AD108">
        <f>Data_FAME!AV115</f>
        <v>127.197295852446</v>
      </c>
      <c r="AE108">
        <f>Data_FAME!AW115</f>
        <v>127.197295852446</v>
      </c>
      <c r="AF108">
        <f>Data_FAME!BB115</f>
        <v>1.4081096049117867</v>
      </c>
      <c r="AG108">
        <f>Data_FAME!BB115</f>
        <v>1.4081096049117867</v>
      </c>
      <c r="AH108">
        <f>Data_FAME!AS115</f>
        <v>0.71380270581144101</v>
      </c>
      <c r="AI108">
        <f>'Data_FAME (2)'!P115</f>
        <v>95.36625264385907</v>
      </c>
      <c r="AJ108">
        <f>Data_FAME!AI115</f>
        <v>86.998107692307698</v>
      </c>
      <c r="AM108">
        <f>'Data_FAME (2)'!BF115</f>
        <v>145</v>
      </c>
      <c r="AN108">
        <f>'Data_FAME (2)'!BG115</f>
        <v>305</v>
      </c>
      <c r="AO108">
        <f>'Data_FAME (2)'!BH115</f>
        <v>67</v>
      </c>
      <c r="AP108">
        <f>'Data_FAME (2)'!BI115</f>
        <v>483</v>
      </c>
    </row>
    <row r="109" spans="2:42" x14ac:dyDescent="0.35">
      <c r="B109" s="29">
        <f>Data_FAME!A116</f>
        <v>42551</v>
      </c>
      <c r="C109">
        <f>Data_FAME!B116</f>
        <v>100.31956107118434</v>
      </c>
      <c r="D109">
        <f>Data_FAME!C116</f>
        <v>100.31956424469301</v>
      </c>
      <c r="E109">
        <f>Data_FAME!D116</f>
        <v>100.33092122503299</v>
      </c>
      <c r="F109">
        <f>Data_FAME!F116</f>
        <v>102.17646260313734</v>
      </c>
      <c r="G109">
        <f>Data_FAME!H116</f>
        <v>99.208673763294698</v>
      </c>
      <c r="H109">
        <f>Data_FAME!J116</f>
        <v>97.580402453800147</v>
      </c>
      <c r="I109">
        <f>'Data_FAME (2)'!L116</f>
        <v>98.64828616538432</v>
      </c>
      <c r="J109">
        <f>'Data_FAME (2)'!M116</f>
        <v>98.484660984524226</v>
      </c>
      <c r="K109">
        <f>'Data_FAME (2)'!O116</f>
        <v>96.848889012879454</v>
      </c>
      <c r="M109">
        <f>Data_FAME!Q116</f>
        <v>629697</v>
      </c>
      <c r="N109">
        <f>Data_FAME!R116</f>
        <v>629697</v>
      </c>
      <c r="O109">
        <f>Data_FAME!T116</f>
        <v>0.633033835036379</v>
      </c>
      <c r="P109">
        <f>Data_FAME!U116</f>
        <v>-0.18297423434007601</v>
      </c>
      <c r="Q109">
        <f>Data_FAME!W116</f>
        <v>1016518.2548548201</v>
      </c>
      <c r="R109">
        <f>Data_FAME!X116</f>
        <v>1016518.25485482</v>
      </c>
      <c r="S109">
        <f>Data_FAME!Z116</f>
        <v>4.9156124195284499E-2</v>
      </c>
      <c r="T109">
        <f>Data_FAME!AA116</f>
        <v>4.9156124195284499E-2</v>
      </c>
      <c r="U109">
        <f>Data_FAME!AD116</f>
        <v>454.12214446511371</v>
      </c>
      <c r="V109">
        <f>Data_FAME!AE116</f>
        <v>454.12214446511399</v>
      </c>
      <c r="W109">
        <f>Data_FAME!AH116</f>
        <v>85.581083076923093</v>
      </c>
      <c r="Y109">
        <f>Data_FAME!AL116</f>
        <v>0.43348125877183091</v>
      </c>
      <c r="Z109">
        <f>Data_FAME!AN116</f>
        <v>-0.24114595820602602</v>
      </c>
      <c r="AA109">
        <f>Data_FAME!AO116</f>
        <v>-0.241145958206026</v>
      </c>
      <c r="AB109">
        <f>Data_FAME!AR116</f>
        <v>0.72842619652318097</v>
      </c>
      <c r="AC109">
        <f>Data_FAME!AT116</f>
        <v>0.76333667222020063</v>
      </c>
      <c r="AD109">
        <f>Data_FAME!AV116</f>
        <v>127.73309313756801</v>
      </c>
      <c r="AE109">
        <f>Data_FAME!AW116</f>
        <v>127.73309313756801</v>
      </c>
      <c r="AF109">
        <f>Data_FAME!BB116</f>
        <v>1.5354544995855199</v>
      </c>
      <c r="AG109">
        <f>Data_FAME!BB116</f>
        <v>1.5354544995855199</v>
      </c>
      <c r="AH109">
        <f>Data_FAME!AS116</f>
        <v>0.72841909278455397</v>
      </c>
      <c r="AI109">
        <f>'Data_FAME (2)'!P116</f>
        <v>96.840788598348354</v>
      </c>
      <c r="AJ109">
        <f>Data_FAME!AI116</f>
        <v>85.581083076923093</v>
      </c>
      <c r="AM109">
        <f>'Data_FAME (2)'!BF116</f>
        <v>145</v>
      </c>
      <c r="AN109">
        <f>'Data_FAME (2)'!BG116</f>
        <v>305</v>
      </c>
      <c r="AO109">
        <f>'Data_FAME (2)'!BH116</f>
        <v>67</v>
      </c>
      <c r="AP109">
        <f>'Data_FAME (2)'!BI116</f>
        <v>483</v>
      </c>
    </row>
    <row r="110" spans="2:42" x14ac:dyDescent="0.35">
      <c r="B110" s="29">
        <f>Data_FAME!A117</f>
        <v>42643</v>
      </c>
      <c r="C110">
        <f>Data_FAME!B117</f>
        <v>100.81769419122467</v>
      </c>
      <c r="D110">
        <f>Data_FAME!C117</f>
        <v>100.81853202111067</v>
      </c>
      <c r="E110">
        <f>Data_FAME!D117</f>
        <v>100.842577266405</v>
      </c>
      <c r="F110">
        <f>Data_FAME!F117</f>
        <v>102.95648864481335</v>
      </c>
      <c r="G110">
        <f>Data_FAME!H117</f>
        <v>99.182338762166737</v>
      </c>
      <c r="H110">
        <f>Data_FAME!J117</f>
        <v>97.440067069550992</v>
      </c>
      <c r="I110">
        <f>'Data_FAME (2)'!L117</f>
        <v>98.559142124640701</v>
      </c>
      <c r="J110">
        <f>'Data_FAME (2)'!M117</f>
        <v>98.706531954226932</v>
      </c>
      <c r="K110">
        <f>'Data_FAME (2)'!O117</f>
        <v>97.785929191367657</v>
      </c>
      <c r="M110">
        <f>Data_FAME!Q117</f>
        <v>632477</v>
      </c>
      <c r="N110">
        <f>Data_FAME!R117</f>
        <v>632477</v>
      </c>
      <c r="O110">
        <f>Data_FAME!T117</f>
        <v>-0.12592822447472299</v>
      </c>
      <c r="P110">
        <f>Data_FAME!U117</f>
        <v>2.0178085676154998E-2</v>
      </c>
      <c r="Q110">
        <f>Data_FAME!W117</f>
        <v>1018859.04173344</v>
      </c>
      <c r="R110">
        <f>Data_FAME!X117</f>
        <v>1018859.04173344</v>
      </c>
      <c r="S110">
        <f>Data_FAME!Z117</f>
        <v>4.8340296816716123E-2</v>
      </c>
      <c r="T110">
        <f>Data_FAME!AA117</f>
        <v>4.8340296816716102E-2</v>
      </c>
      <c r="U110">
        <f>Data_FAME!AD117</f>
        <v>456.0749952810873</v>
      </c>
      <c r="V110">
        <f>Data_FAME!AE117</f>
        <v>456.07499528108701</v>
      </c>
      <c r="W110">
        <f>Data_FAME!AH117</f>
        <v>78.850371212121232</v>
      </c>
      <c r="Y110">
        <f>Data_FAME!AL117</f>
        <v>0.20206256193742556</v>
      </c>
      <c r="Z110">
        <f>Data_FAME!AN117</f>
        <v>-0.49947654088465804</v>
      </c>
      <c r="AA110">
        <f>Data_FAME!AO117</f>
        <v>-0.49947654088465798</v>
      </c>
      <c r="AB110">
        <f>Data_FAME!AR117</f>
        <v>0.75866006641232298</v>
      </c>
      <c r="AC110">
        <f>Data_FAME!AT117</f>
        <v>0.79462399668518879</v>
      </c>
      <c r="AD110">
        <f>Data_FAME!AV117</f>
        <v>128.03551963912801</v>
      </c>
      <c r="AE110">
        <f>Data_FAME!AW117</f>
        <v>128.03551963912801</v>
      </c>
      <c r="AF110">
        <f>Data_FAME!BB117</f>
        <v>1.7661002699234498</v>
      </c>
      <c r="AG110">
        <f>Data_FAME!BB117</f>
        <v>1.7661002699234498</v>
      </c>
      <c r="AH110">
        <f>Data_FAME!AS117</f>
        <v>0.75866722226809502</v>
      </c>
      <c r="AI110">
        <f>'Data_FAME (2)'!P117</f>
        <v>97.789055104923264</v>
      </c>
      <c r="AJ110">
        <f>Data_FAME!AI117</f>
        <v>78.850371212121203</v>
      </c>
      <c r="AM110">
        <f>'Data_FAME (2)'!BF117</f>
        <v>145</v>
      </c>
      <c r="AN110">
        <f>'Data_FAME (2)'!BG117</f>
        <v>305</v>
      </c>
      <c r="AO110">
        <f>'Data_FAME (2)'!BH117</f>
        <v>67</v>
      </c>
      <c r="AP110">
        <f>'Data_FAME (2)'!BI117</f>
        <v>483</v>
      </c>
    </row>
    <row r="111" spans="2:42" x14ac:dyDescent="0.35">
      <c r="B111" s="29">
        <f>Data_FAME!A118</f>
        <v>42735</v>
      </c>
      <c r="C111">
        <f>Data_FAME!B118</f>
        <v>101.35232967072068</v>
      </c>
      <c r="D111">
        <f>Data_FAME!C118</f>
        <v>101.35221434915032</v>
      </c>
      <c r="E111">
        <f>Data_FAME!D118</f>
        <v>101.37699610351299</v>
      </c>
      <c r="F111">
        <f>Data_FAME!F118</f>
        <v>103.43765174022035</v>
      </c>
      <c r="G111">
        <f>Data_FAME!H118</f>
        <v>99.731881142309234</v>
      </c>
      <c r="H111">
        <f>Data_FAME!J118</f>
        <v>97.339916282349236</v>
      </c>
      <c r="I111">
        <f>'Data_FAME (2)'!L118</f>
        <v>98.582821840689348</v>
      </c>
      <c r="J111">
        <f>'Data_FAME (2)'!M118</f>
        <v>98.873089935447069</v>
      </c>
      <c r="K111">
        <f>'Data_FAME (2)'!O118</f>
        <v>100.01146863961769</v>
      </c>
      <c r="M111">
        <f>Data_FAME!Q118</f>
        <v>636392</v>
      </c>
      <c r="N111">
        <f>Data_FAME!R118</f>
        <v>636392</v>
      </c>
      <c r="O111">
        <f>Data_FAME!T118</f>
        <v>7.2104635293457495E-2</v>
      </c>
      <c r="P111">
        <f>Data_FAME!U118</f>
        <v>-2.2405572887440502E-2</v>
      </c>
      <c r="Q111">
        <f>Data_FAME!W118</f>
        <v>1022857.0407424499</v>
      </c>
      <c r="R111">
        <f>Data_FAME!X118</f>
        <v>1022857.04074245</v>
      </c>
      <c r="S111">
        <f>Data_FAME!Z118</f>
        <v>4.7383292688437564E-2</v>
      </c>
      <c r="T111">
        <f>Data_FAME!AA118</f>
        <v>4.7383292688437599E-2</v>
      </c>
      <c r="U111">
        <f>Data_FAME!AD118</f>
        <v>458.32244990424437</v>
      </c>
      <c r="V111">
        <f>Data_FAME!AE118</f>
        <v>458.32244990424402</v>
      </c>
      <c r="W111">
        <f>Data_FAME!AH118</f>
        <v>76.623536923076927</v>
      </c>
      <c r="Y111">
        <f>Data_FAME!AL118</f>
        <v>0.2026077021307767</v>
      </c>
      <c r="Z111">
        <f>Data_FAME!AN118</f>
        <v>-0.70425924045353705</v>
      </c>
      <c r="AA111">
        <f>Data_FAME!AO118</f>
        <v>-0.70425924045353705</v>
      </c>
      <c r="AB111">
        <f>Data_FAME!AR118</f>
        <v>0.77919341507458217</v>
      </c>
      <c r="AC111">
        <f>Data_FAME!AT118</f>
        <v>0.81132386131304857</v>
      </c>
      <c r="AD111">
        <f>Data_FAME!AV118</f>
        <v>128.59738983009299</v>
      </c>
      <c r="AE111">
        <f>Data_FAME!AW118</f>
        <v>128.59738983009299</v>
      </c>
      <c r="AF111">
        <f>Data_FAME!BB118</f>
        <v>2.4293341619440096</v>
      </c>
      <c r="AG111">
        <f>Data_FAME!BB118</f>
        <v>2.4293341619440096</v>
      </c>
      <c r="AH111">
        <f>Data_FAME!AS118</f>
        <v>0.77922745217358302</v>
      </c>
      <c r="AI111">
        <f>'Data_FAME (2)'!P118</f>
        <v>100.0148328146509</v>
      </c>
      <c r="AJ111">
        <f>Data_FAME!AI118</f>
        <v>76.623536923076898</v>
      </c>
      <c r="AM111">
        <f>'Data_FAME (2)'!BF118</f>
        <v>145</v>
      </c>
      <c r="AN111">
        <f>'Data_FAME (2)'!BG118</f>
        <v>305</v>
      </c>
      <c r="AO111">
        <f>'Data_FAME (2)'!BH118</f>
        <v>67</v>
      </c>
      <c r="AP111">
        <f>'Data_FAME (2)'!BI118</f>
        <v>483</v>
      </c>
    </row>
    <row r="112" spans="2:42" x14ac:dyDescent="0.35">
      <c r="B112" s="29">
        <f>Data_FAME!A119</f>
        <v>42825</v>
      </c>
      <c r="C112">
        <f>Data_FAME!B119</f>
        <v>102.29643820315334</v>
      </c>
      <c r="D112">
        <f>Data_FAME!C119</f>
        <v>102.29553062499866</v>
      </c>
      <c r="E112">
        <f>Data_FAME!D119</f>
        <v>102.233239431109</v>
      </c>
      <c r="F112">
        <f>Data_FAME!F119</f>
        <v>104.18363571217701</v>
      </c>
      <c r="G112">
        <f>Data_FAME!H119</f>
        <v>100.31444970661032</v>
      </c>
      <c r="H112">
        <f>Data_FAME!J119</f>
        <v>98.469572648219128</v>
      </c>
      <c r="I112">
        <f>'Data_FAME (2)'!L119</f>
        <v>100.29758647424411</v>
      </c>
      <c r="J112">
        <f>'Data_FAME (2)'!M119</f>
        <v>100.01694698977984</v>
      </c>
      <c r="K112">
        <f>'Data_FAME (2)'!O119</f>
        <v>103.54663009360532</v>
      </c>
      <c r="M112">
        <f>Data_FAME!Q119</f>
        <v>642463</v>
      </c>
      <c r="N112">
        <f>Data_FAME!R119</f>
        <v>642463</v>
      </c>
      <c r="O112">
        <f>Data_FAME!T119</f>
        <v>-6.6773156643998396E-2</v>
      </c>
      <c r="P112">
        <f>Data_FAME!U119</f>
        <v>-0.239141754370398</v>
      </c>
      <c r="Q112">
        <f>Data_FAME!W119</f>
        <v>1029282.6495280799</v>
      </c>
      <c r="R112">
        <f>Data_FAME!X119</f>
        <v>1029282.64952808</v>
      </c>
      <c r="S112">
        <f>Data_FAME!Z119</f>
        <v>4.5607956281539255E-2</v>
      </c>
      <c r="T112">
        <f>Data_FAME!AA119</f>
        <v>4.5607956281539297E-2</v>
      </c>
      <c r="U112">
        <f>Data_FAME!AD119</f>
        <v>460.8623537379363</v>
      </c>
      <c r="V112">
        <f>Data_FAME!AE119</f>
        <v>460.86235373793602</v>
      </c>
      <c r="W112">
        <f>Data_FAME!AH119</f>
        <v>77.053801538461514</v>
      </c>
      <c r="Y112">
        <f>Data_FAME!AL119</f>
        <v>0.21511064702705468</v>
      </c>
      <c r="Z112">
        <f>Data_FAME!AN119</f>
        <v>-0.65104043527111799</v>
      </c>
      <c r="AA112">
        <f>Data_FAME!AO119</f>
        <v>-0.65104043527111799</v>
      </c>
      <c r="AB112">
        <f>Data_FAME!AR119</f>
        <v>0.78952554640715855</v>
      </c>
      <c r="AC112">
        <f>Data_FAME!AT119</f>
        <v>0.81605095296627406</v>
      </c>
      <c r="AD112">
        <f>Data_FAME!AV119</f>
        <v>129.23640854585301</v>
      </c>
      <c r="AE112">
        <f>Data_FAME!AW119</f>
        <v>129.23640854585301</v>
      </c>
      <c r="AF112">
        <f>Data_FAME!BB119</f>
        <v>2.5776958521780369</v>
      </c>
      <c r="AG112">
        <f>Data_FAME!BB119</f>
        <v>2.5776958521780369</v>
      </c>
      <c r="AH112">
        <f>Data_FAME!AS119</f>
        <v>0.78952175777403</v>
      </c>
      <c r="AI112">
        <f>'Data_FAME (2)'!P119</f>
        <v>103.55829850419265</v>
      </c>
      <c r="AJ112">
        <f>Data_FAME!AI119</f>
        <v>77.053801538461499</v>
      </c>
      <c r="AM112">
        <f>'Data_FAME (2)'!BF119</f>
        <v>145</v>
      </c>
      <c r="AN112">
        <f>'Data_FAME (2)'!BG119</f>
        <v>313.33333333333331</v>
      </c>
      <c r="AO112">
        <f>'Data_FAME (2)'!BH119</f>
        <v>66.333333333333329</v>
      </c>
      <c r="AP112">
        <f>'Data_FAME (2)'!BI119</f>
        <v>475.33333333333331</v>
      </c>
    </row>
    <row r="113" spans="2:42" x14ac:dyDescent="0.35">
      <c r="B113" s="29">
        <f>Data_FAME!A120</f>
        <v>42916</v>
      </c>
      <c r="C113">
        <f>Data_FAME!B120</f>
        <v>103.07428410145967</v>
      </c>
      <c r="D113">
        <f>Data_FAME!C120</f>
        <v>103.07437432837567</v>
      </c>
      <c r="E113">
        <f>Data_FAME!D120</f>
        <v>103.090342955125</v>
      </c>
      <c r="F113">
        <f>Data_FAME!F120</f>
        <v>105.05823858604266</v>
      </c>
      <c r="G113">
        <f>Data_FAME!H120</f>
        <v>101.15896386460467</v>
      </c>
      <c r="H113">
        <f>Data_FAME!J120</f>
        <v>99.491686600387538</v>
      </c>
      <c r="I113">
        <f>'Data_FAME (2)'!L120</f>
        <v>101.39835114528323</v>
      </c>
      <c r="J113">
        <f>'Data_FAME (2)'!M120</f>
        <v>101.23245196482269</v>
      </c>
      <c r="K113">
        <f>'Data_FAME (2)'!O120</f>
        <v>102.404707577368</v>
      </c>
      <c r="M113">
        <f>Data_FAME!Q120</f>
        <v>647944</v>
      </c>
      <c r="N113">
        <f>Data_FAME!R120</f>
        <v>647944</v>
      </c>
      <c r="O113">
        <f>Data_FAME!T120</f>
        <v>0.26632334836709198</v>
      </c>
      <c r="P113">
        <f>Data_FAME!U120</f>
        <v>-0.56953541940010499</v>
      </c>
      <c r="Q113">
        <f>Data_FAME!W120</f>
        <v>1034753.72126958</v>
      </c>
      <c r="R113">
        <f>Data_FAME!X120</f>
        <v>1034753.72126958</v>
      </c>
      <c r="S113">
        <f>Data_FAME!Z120</f>
        <v>4.4243442579474435E-2</v>
      </c>
      <c r="T113">
        <f>Data_FAME!AA120</f>
        <v>4.42434425794744E-2</v>
      </c>
      <c r="U113">
        <f>Data_FAME!AD120</f>
        <v>464.40497104608335</v>
      </c>
      <c r="V113">
        <f>Data_FAME!AE120</f>
        <v>464.40497104608301</v>
      </c>
      <c r="W113">
        <f>Data_FAME!AH120</f>
        <v>77.968176923076925</v>
      </c>
      <c r="Y113">
        <f>Data_FAME!AL120</f>
        <v>0.21895591104065615</v>
      </c>
      <c r="Z113">
        <f>Data_FAME!AN120</f>
        <v>-0.61991549027328197</v>
      </c>
      <c r="AA113">
        <f>Data_FAME!AO120</f>
        <v>-0.61991549027328197</v>
      </c>
      <c r="AB113">
        <f>Data_FAME!AR120</f>
        <v>0.78588949111337958</v>
      </c>
      <c r="AC113">
        <f>Data_FAME!AT120</f>
        <v>0.81407601134388996</v>
      </c>
      <c r="AD113">
        <f>Data_FAME!AV120</f>
        <v>129.69893237426001</v>
      </c>
      <c r="AE113">
        <f>Data_FAME!AW120</f>
        <v>129.69893237426001</v>
      </c>
      <c r="AF113">
        <f>Data_FAME!BB120</f>
        <v>2.5814129404766435</v>
      </c>
      <c r="AG113">
        <f>Data_FAME!BB120</f>
        <v>2.5814129404766435</v>
      </c>
      <c r="AH113">
        <f>Data_FAME!AS120</f>
        <v>0.785893147625779</v>
      </c>
      <c r="AI113">
        <f>'Data_FAME (2)'!P120</f>
        <v>102.38058732038132</v>
      </c>
      <c r="AJ113">
        <f>Data_FAME!AI120</f>
        <v>77.968176923076896</v>
      </c>
      <c r="AM113">
        <f>'Data_FAME (2)'!BF120</f>
        <v>146</v>
      </c>
      <c r="AN113">
        <f>'Data_FAME (2)'!BG120</f>
        <v>312</v>
      </c>
      <c r="AO113">
        <f>'Data_FAME (2)'!BH120</f>
        <v>67</v>
      </c>
      <c r="AP113">
        <f>'Data_FAME (2)'!BI120</f>
        <v>475</v>
      </c>
    </row>
    <row r="114" spans="2:42" x14ac:dyDescent="0.35">
      <c r="B114" s="29">
        <f>Data_FAME!A121</f>
        <v>43008</v>
      </c>
      <c r="C114">
        <f>Data_FAME!B121</f>
        <v>103.64340388172434</v>
      </c>
      <c r="D114">
        <f>Data_FAME!C121</f>
        <v>103.64390768092467</v>
      </c>
      <c r="E114">
        <f>Data_FAME!D121</f>
        <v>103.67024483275701</v>
      </c>
      <c r="F114">
        <f>Data_FAME!F121</f>
        <v>105.68952946663767</v>
      </c>
      <c r="G114">
        <f>Data_FAME!H121</f>
        <v>101.64037237606567</v>
      </c>
      <c r="H114">
        <f>Data_FAME!J121</f>
        <v>99.910077989586298</v>
      </c>
      <c r="I114">
        <f>'Data_FAME (2)'!L121</f>
        <v>101.67420578073457</v>
      </c>
      <c r="J114">
        <f>'Data_FAME (2)'!M121</f>
        <v>101.81625123765167</v>
      </c>
      <c r="K114">
        <f>'Data_FAME (2)'!O121</f>
        <v>102.45476604611967</v>
      </c>
      <c r="M114">
        <f>Data_FAME!Q121</f>
        <v>652329</v>
      </c>
      <c r="N114">
        <f>Data_FAME!R121</f>
        <v>652329</v>
      </c>
      <c r="O114">
        <f>Data_FAME!T121</f>
        <v>0.26183194239956498</v>
      </c>
      <c r="P114">
        <f>Data_FAME!U121</f>
        <v>0.23401902160479399</v>
      </c>
      <c r="Q114">
        <f>Data_FAME!W121</f>
        <v>1024523.1582670001</v>
      </c>
      <c r="R114">
        <f>Data_FAME!X121</f>
        <v>1024523.158267</v>
      </c>
      <c r="S114">
        <f>Data_FAME!Z121</f>
        <v>4.2674753271333292E-2</v>
      </c>
      <c r="T114">
        <f>Data_FAME!AA121</f>
        <v>4.2674753271333299E-2</v>
      </c>
      <c r="U114">
        <f>Data_FAME!AD121</f>
        <v>466.81471975867231</v>
      </c>
      <c r="V114">
        <f>Data_FAME!AE121</f>
        <v>466.81471975867203</v>
      </c>
      <c r="W114">
        <f>Data_FAME!AH121</f>
        <v>76.54802769230767</v>
      </c>
      <c r="Y114">
        <f>Data_FAME!AL121</f>
        <v>0.25210192710567475</v>
      </c>
      <c r="Z114">
        <f>Data_FAME!AN121</f>
        <v>-0.54918706825424801</v>
      </c>
      <c r="AA114">
        <f>Data_FAME!AO121</f>
        <v>-0.54918706825424801</v>
      </c>
      <c r="AB114">
        <f>Data_FAME!AR121</f>
        <v>0.79269202055480104</v>
      </c>
      <c r="AC114">
        <f>Data_FAME!AT121</f>
        <v>0.82563956665653038</v>
      </c>
      <c r="AD114">
        <f>Data_FAME!AV121</f>
        <v>130.042755061062</v>
      </c>
      <c r="AE114">
        <f>Data_FAME!AW121</f>
        <v>130.042755061062</v>
      </c>
      <c r="AF114">
        <f>Data_FAME!BB121</f>
        <v>2.5453003999511838</v>
      </c>
      <c r="AG114">
        <f>Data_FAME!BB121</f>
        <v>2.5453003999511838</v>
      </c>
      <c r="AH114">
        <f>Data_FAME!AS121</f>
        <v>0.79269568773239496</v>
      </c>
      <c r="AI114">
        <f>'Data_FAME (2)'!P121</f>
        <v>102.46963006158533</v>
      </c>
      <c r="AJ114">
        <f>Data_FAME!AI121</f>
        <v>76.548027692307699</v>
      </c>
      <c r="AM114">
        <f>'Data_FAME (2)'!BF121</f>
        <v>146</v>
      </c>
      <c r="AN114">
        <f>'Data_FAME (2)'!BG121</f>
        <v>312</v>
      </c>
      <c r="AO114">
        <f>'Data_FAME (2)'!BH121</f>
        <v>67</v>
      </c>
      <c r="AP114">
        <f>'Data_FAME (2)'!BI121</f>
        <v>475</v>
      </c>
    </row>
    <row r="115" spans="2:42" x14ac:dyDescent="0.35">
      <c r="B115" s="29">
        <f>Data_FAME!A122</f>
        <v>43100</v>
      </c>
      <c r="C115">
        <f>Data_FAME!B122</f>
        <v>104.42746809553834</v>
      </c>
      <c r="D115">
        <f>Data_FAME!C122</f>
        <v>104.427334741263</v>
      </c>
      <c r="E115">
        <f>Data_FAME!D122</f>
        <v>104.454947673666</v>
      </c>
      <c r="F115">
        <f>Data_FAME!F122</f>
        <v>106.25178912121767</v>
      </c>
      <c r="G115">
        <f>Data_FAME!H122</f>
        <v>102.24082283607834</v>
      </c>
      <c r="H115">
        <f>Data_FAME!J122</f>
        <v>101.25784662847367</v>
      </c>
      <c r="I115">
        <f>'Data_FAME (2)'!L122</f>
        <v>102.75883671260432</v>
      </c>
      <c r="J115">
        <f>'Data_FAME (2)'!M122</f>
        <v>103.08120074606835</v>
      </c>
      <c r="K115">
        <f>'Data_FAME (2)'!O122</f>
        <v>105.16822095310233</v>
      </c>
      <c r="M115">
        <f>Data_FAME!Q122</f>
        <v>657225</v>
      </c>
      <c r="N115">
        <f>Data_FAME!R122</f>
        <v>657225</v>
      </c>
      <c r="O115">
        <f>Data_FAME!T122</f>
        <v>0.46107345293781299</v>
      </c>
      <c r="P115">
        <f>Data_FAME!U122</f>
        <v>0.178227521541578</v>
      </c>
      <c r="Q115">
        <f>Data_FAME!W122</f>
        <v>1026860.8709173499</v>
      </c>
      <c r="R115">
        <f>Data_FAME!X122</f>
        <v>1026860.8709173501</v>
      </c>
      <c r="S115">
        <f>Data_FAME!Z122</f>
        <v>4.3543151894628894E-2</v>
      </c>
      <c r="T115">
        <f>Data_FAME!AA122</f>
        <v>4.3543151894628901E-2</v>
      </c>
      <c r="U115">
        <f>Data_FAME!AD122</f>
        <v>470.21626821755626</v>
      </c>
      <c r="V115">
        <f>Data_FAME!AE122</f>
        <v>470.21626821755598</v>
      </c>
      <c r="W115">
        <f>Data_FAME!AH122</f>
        <v>77.708216923076932</v>
      </c>
      <c r="Y115">
        <f>Data_FAME!AL122</f>
        <v>0.44011760163098057</v>
      </c>
      <c r="Z115">
        <f>Data_FAME!AN122</f>
        <v>-0.32484538807813595</v>
      </c>
      <c r="AA115">
        <f>Data_FAME!AO122</f>
        <v>-0.32484538807813601</v>
      </c>
      <c r="AB115">
        <f>Data_FAME!AR122</f>
        <v>0.79909318319708667</v>
      </c>
      <c r="AC115">
        <f>Data_FAME!AT122</f>
        <v>0.82567504340423559</v>
      </c>
      <c r="AD115">
        <f>Data_FAME!AV122</f>
        <v>130.70390541536699</v>
      </c>
      <c r="AE115">
        <f>Data_FAME!AW122</f>
        <v>130.70390541536699</v>
      </c>
      <c r="AF115">
        <f>Data_FAME!BB122</f>
        <v>2.717021207252357</v>
      </c>
      <c r="AG115">
        <f>Data_FAME!BB122</f>
        <v>2.717021207252357</v>
      </c>
      <c r="AH115">
        <f>Data_FAME!AS122</f>
        <v>0.79908942011029505</v>
      </c>
      <c r="AI115">
        <f>'Data_FAME (2)'!P122</f>
        <v>105.16754392175666</v>
      </c>
      <c r="AJ115">
        <f>Data_FAME!AI122</f>
        <v>77.708216923076904</v>
      </c>
      <c r="AM115">
        <f>'Data_FAME (2)'!BF122</f>
        <v>146</v>
      </c>
      <c r="AN115">
        <f>'Data_FAME (2)'!BG122</f>
        <v>312</v>
      </c>
      <c r="AO115">
        <f>'Data_FAME (2)'!BH122</f>
        <v>67</v>
      </c>
      <c r="AP115">
        <f>'Data_FAME (2)'!BI122</f>
        <v>475</v>
      </c>
    </row>
    <row r="116" spans="2:42" x14ac:dyDescent="0.35">
      <c r="B116" s="29">
        <f>Data_FAME!A123</f>
        <v>43190</v>
      </c>
      <c r="C116">
        <f>Data_FAME!B123</f>
        <v>105.07027152304333</v>
      </c>
      <c r="D116">
        <f>Data_FAME!C123</f>
        <v>105.069695000197</v>
      </c>
      <c r="E116">
        <f>Data_FAME!D123</f>
        <v>104.997349103576</v>
      </c>
      <c r="F116">
        <f>Data_FAME!F123</f>
        <v>106.85308026847467</v>
      </c>
      <c r="G116">
        <f>Data_FAME!H123</f>
        <v>102.58350134038101</v>
      </c>
      <c r="H116">
        <f>Data_FAME!J123</f>
        <v>101.67630831336233</v>
      </c>
      <c r="I116">
        <f>'Data_FAME (2)'!L123</f>
        <v>104.03236908156386</v>
      </c>
      <c r="J116">
        <f>'Data_FAME (2)'!M123</f>
        <v>103.73875588899433</v>
      </c>
      <c r="K116">
        <f>'Data_FAME (2)'!O123</f>
        <v>107.56401949936567</v>
      </c>
      <c r="M116">
        <f>Data_FAME!Q123</f>
        <v>657741</v>
      </c>
      <c r="N116">
        <f>Data_FAME!R123</f>
        <v>657741</v>
      </c>
      <c r="O116">
        <f>Data_FAME!T123</f>
        <v>0.35680989987982498</v>
      </c>
      <c r="P116">
        <f>Data_FAME!U123</f>
        <v>-0.123418305730449</v>
      </c>
      <c r="Q116">
        <f>Data_FAME!W123</f>
        <v>1031883.36802201</v>
      </c>
      <c r="R116">
        <f>Data_FAME!X123</f>
        <v>1031883.36802201</v>
      </c>
      <c r="S116">
        <f>Data_FAME!Z123</f>
        <v>4.2022003965883521E-2</v>
      </c>
      <c r="T116">
        <f>Data_FAME!AA123</f>
        <v>4.20220039658835E-2</v>
      </c>
      <c r="U116">
        <f>Data_FAME!AD123</f>
        <v>474.77272341720436</v>
      </c>
      <c r="V116">
        <f>Data_FAME!AE123</f>
        <v>474.77272341720402</v>
      </c>
      <c r="W116">
        <f>Data_FAME!AH123</f>
        <v>79.033741538461527</v>
      </c>
      <c r="Y116">
        <f>Data_FAME!AL123</f>
        <v>0.50387554400366674</v>
      </c>
      <c r="Z116">
        <f>Data_FAME!AN123</f>
        <v>-0.167591451500823</v>
      </c>
      <c r="AA116">
        <f>Data_FAME!AO123</f>
        <v>-0.167591451500823</v>
      </c>
      <c r="AB116">
        <f>Data_FAME!AR123</f>
        <v>0.80725503269651566</v>
      </c>
      <c r="AC116">
        <f>Data_FAME!AT123</f>
        <v>0.8271593691422785</v>
      </c>
      <c r="AD116">
        <f>Data_FAME!AV123</f>
        <v>131.43832203618899</v>
      </c>
      <c r="AE116">
        <f>Data_FAME!AW123</f>
        <v>131.43832203618899</v>
      </c>
      <c r="AF116">
        <f>Data_FAME!BB123</f>
        <v>2.4396786818528402</v>
      </c>
      <c r="AG116">
        <f>Data_FAME!BB123</f>
        <v>2.4396786818528402</v>
      </c>
      <c r="AH116">
        <f>Data_FAME!AS123</f>
        <v>0.80726253139325199</v>
      </c>
      <c r="AI116">
        <f>'Data_FAME (2)'!P123</f>
        <v>107.58485287202068</v>
      </c>
      <c r="AJ116">
        <f>Data_FAME!AI123</f>
        <v>79.033741538461499</v>
      </c>
      <c r="AM116">
        <f>'Data_FAME (2)'!BF123</f>
        <v>142.66666666666669</v>
      </c>
      <c r="AN116">
        <f>'Data_FAME (2)'!BG123</f>
        <v>311.66666666666669</v>
      </c>
      <c r="AO116">
        <f>'Data_FAME (2)'!BH123</f>
        <v>64.666666666666671</v>
      </c>
      <c r="AP116">
        <f>'Data_FAME (2)'!BI123</f>
        <v>481</v>
      </c>
    </row>
    <row r="117" spans="2:42" x14ac:dyDescent="0.35">
      <c r="B117" s="29">
        <f>Data_FAME!A124</f>
        <v>43281</v>
      </c>
      <c r="C117">
        <f>Data_FAME!B124</f>
        <v>105.57389246108902</v>
      </c>
      <c r="D117">
        <f>Data_FAME!C124</f>
        <v>105.57398711281968</v>
      </c>
      <c r="E117">
        <f>Data_FAME!D124</f>
        <v>105.599437820326</v>
      </c>
      <c r="F117">
        <f>Data_FAME!F124</f>
        <v>107.40956450419567</v>
      </c>
      <c r="G117">
        <f>Data_FAME!H124</f>
        <v>102.92099843703068</v>
      </c>
      <c r="H117">
        <f>Data_FAME!J124</f>
        <v>101.76963812980399</v>
      </c>
      <c r="I117">
        <f>'Data_FAME (2)'!L124</f>
        <v>104.24410683761586</v>
      </c>
      <c r="J117">
        <f>'Data_FAME (2)'!M124</f>
        <v>104.06338285363366</v>
      </c>
      <c r="K117">
        <f>'Data_FAME (2)'!O124</f>
        <v>108.68341103381033</v>
      </c>
      <c r="M117">
        <f>Data_FAME!Q124</f>
        <v>659172</v>
      </c>
      <c r="N117">
        <f>Data_FAME!R124</f>
        <v>659172</v>
      </c>
      <c r="O117">
        <f>Data_FAME!T124</f>
        <v>0.24623042615724999</v>
      </c>
      <c r="P117">
        <f>Data_FAME!U124</f>
        <v>5.13222495279494E-2</v>
      </c>
      <c r="Q117">
        <f>Data_FAME!W124</f>
        <v>1033618.99092256</v>
      </c>
      <c r="R117">
        <f>Data_FAME!X124</f>
        <v>1033618.99092256</v>
      </c>
      <c r="S117">
        <f>Data_FAME!Z124</f>
        <v>4.0420492389406378E-2</v>
      </c>
      <c r="T117">
        <f>Data_FAME!AA124</f>
        <v>4.0420492389406398E-2</v>
      </c>
      <c r="U117">
        <f>Data_FAME!AD124</f>
        <v>477.40304579965732</v>
      </c>
      <c r="V117">
        <f>Data_FAME!AE124</f>
        <v>477.40304579965698</v>
      </c>
      <c r="W117">
        <f>Data_FAME!AH124</f>
        <v>79.101027692307696</v>
      </c>
      <c r="Y117">
        <f>Data_FAME!AL124</f>
        <v>0.52727983352730001</v>
      </c>
      <c r="Z117">
        <f>Data_FAME!AN124</f>
        <v>-0.10757867567740198</v>
      </c>
      <c r="AA117">
        <f>Data_FAME!AO124</f>
        <v>-0.10757867567740199</v>
      </c>
      <c r="AB117">
        <f>Data_FAME!AR124</f>
        <v>0.81024846877722734</v>
      </c>
      <c r="AC117">
        <f>Data_FAME!AT124</f>
        <v>0.82732228707385236</v>
      </c>
      <c r="AD117">
        <f>Data_FAME!AV124</f>
        <v>132.13297615626601</v>
      </c>
      <c r="AE117">
        <f>Data_FAME!AW124</f>
        <v>132.13297615626601</v>
      </c>
      <c r="AF117">
        <f>Data_FAME!BB124</f>
        <v>2.4860103785103767</v>
      </c>
      <c r="AG117">
        <f>Data_FAME!BB124</f>
        <v>2.4860103785103767</v>
      </c>
      <c r="AH117">
        <f>Data_FAME!AS124</f>
        <v>0.81024107379897403</v>
      </c>
      <c r="AI117">
        <f>'Data_FAME (2)'!P124</f>
        <v>108.64283979381632</v>
      </c>
      <c r="AJ117">
        <f>Data_FAME!AI124</f>
        <v>79.101027692307696</v>
      </c>
      <c r="AM117">
        <f>'Data_FAME (2)'!BF124</f>
        <v>143</v>
      </c>
      <c r="AN117">
        <f>'Data_FAME (2)'!BG124</f>
        <v>311</v>
      </c>
      <c r="AO117">
        <f>'Data_FAME (2)'!BH124</f>
        <v>65</v>
      </c>
      <c r="AP117">
        <f>'Data_FAME (2)'!BI124</f>
        <v>481</v>
      </c>
    </row>
    <row r="118" spans="2:42" x14ac:dyDescent="0.35">
      <c r="B118" s="29">
        <f>Data_FAME!A125</f>
        <v>43373</v>
      </c>
      <c r="C118">
        <f>Data_FAME!B125</f>
        <v>106.236500267427</v>
      </c>
      <c r="D118">
        <f>Data_FAME!C125</f>
        <v>106.23668552183166</v>
      </c>
      <c r="E118">
        <f>Data_FAME!D125</f>
        <v>106.26594400099199</v>
      </c>
      <c r="F118">
        <f>Data_FAME!F125</f>
        <v>108.24279599584467</v>
      </c>
      <c r="G118">
        <f>Data_FAME!H125</f>
        <v>102.870190775683</v>
      </c>
      <c r="H118">
        <f>Data_FAME!J125</f>
        <v>101.96923454179699</v>
      </c>
      <c r="I118">
        <f>'Data_FAME (2)'!L125</f>
        <v>104.32608397218611</v>
      </c>
      <c r="J118">
        <f>'Data_FAME (2)'!M125</f>
        <v>104.47118451420367</v>
      </c>
      <c r="K118">
        <f>'Data_FAME (2)'!O125</f>
        <v>111.767924721062</v>
      </c>
      <c r="M118">
        <f>Data_FAME!Q125</f>
        <v>661262</v>
      </c>
      <c r="N118">
        <f>Data_FAME!R125</f>
        <v>661262</v>
      </c>
      <c r="O118">
        <f>Data_FAME!T125</f>
        <v>0.48034350157830302</v>
      </c>
      <c r="P118">
        <f>Data_FAME!U125</f>
        <v>-0.375450245797669</v>
      </c>
      <c r="Q118">
        <f>Data_FAME!W125</f>
        <v>1042713.1419682</v>
      </c>
      <c r="R118">
        <f>Data_FAME!X125</f>
        <v>1042713.1419682</v>
      </c>
      <c r="S118">
        <f>Data_FAME!Z125</f>
        <v>4.0802006695805616E-2</v>
      </c>
      <c r="T118">
        <f>Data_FAME!AA125</f>
        <v>4.0802006695805602E-2</v>
      </c>
      <c r="U118">
        <f>Data_FAME!AD125</f>
        <v>482.10254419131337</v>
      </c>
      <c r="V118">
        <f>Data_FAME!AE125</f>
        <v>482.10254419131297</v>
      </c>
      <c r="W118">
        <f>Data_FAME!AH125</f>
        <v>77.813970769230735</v>
      </c>
      <c r="Y118">
        <f>Data_FAME!AL125</f>
        <v>0.67427841977087721</v>
      </c>
      <c r="Z118">
        <f>Data_FAME!AN125</f>
        <v>0.10387998100478102</v>
      </c>
      <c r="AA118">
        <f>Data_FAME!AO125</f>
        <v>0.10387998100478101</v>
      </c>
      <c r="AB118">
        <f>Data_FAME!AR125</f>
        <v>0.81983898035155944</v>
      </c>
      <c r="AC118">
        <f>Data_FAME!AT125</f>
        <v>0.8328400634145936</v>
      </c>
      <c r="AD118">
        <f>Data_FAME!AV125</f>
        <v>132.999473388811</v>
      </c>
      <c r="AE118">
        <f>Data_FAME!AW125</f>
        <v>132.999473388811</v>
      </c>
      <c r="AF118">
        <f>Data_FAME!BB125</f>
        <v>2.6759360893479265</v>
      </c>
      <c r="AG118">
        <f>Data_FAME!BB125</f>
        <v>2.6759360893479265</v>
      </c>
      <c r="AH118">
        <f>Data_FAME!AS125</f>
        <v>0.81983150343626099</v>
      </c>
      <c r="AI118">
        <f>'Data_FAME (2)'!P125</f>
        <v>111.796795844874</v>
      </c>
      <c r="AJ118">
        <f>Data_FAME!AI125</f>
        <v>77.813970769230806</v>
      </c>
      <c r="AM118">
        <f>'Data_FAME (2)'!BF125</f>
        <v>143</v>
      </c>
      <c r="AN118">
        <f>'Data_FAME (2)'!BG125</f>
        <v>311</v>
      </c>
      <c r="AO118">
        <f>'Data_FAME (2)'!BH125</f>
        <v>65</v>
      </c>
      <c r="AP118">
        <f>'Data_FAME (2)'!BI125</f>
        <v>481</v>
      </c>
    </row>
    <row r="119" spans="2:42" x14ac:dyDescent="0.35">
      <c r="B119" s="29">
        <f>Data_FAME!A126</f>
        <v>43465</v>
      </c>
      <c r="C119">
        <f>Data_FAME!B126</f>
        <v>106.805596725803</v>
      </c>
      <c r="D119">
        <f>Data_FAME!C126</f>
        <v>106.80545514311967</v>
      </c>
      <c r="E119">
        <f>Data_FAME!D126</f>
        <v>106.82470879420799</v>
      </c>
      <c r="F119">
        <f>Data_FAME!F126</f>
        <v>108.88511913679433</v>
      </c>
      <c r="G119">
        <f>Data_FAME!H126</f>
        <v>103.17098061803</v>
      </c>
      <c r="H119">
        <f>Data_FAME!J126</f>
        <v>101.96435550638533</v>
      </c>
      <c r="I119">
        <f>'Data_FAME (2)'!L126</f>
        <v>104.63548721144046</v>
      </c>
      <c r="J119">
        <f>'Data_FAME (2)'!M126</f>
        <v>104.96916267209799</v>
      </c>
      <c r="K119">
        <f>'Data_FAME (2)'!O126</f>
        <v>114.01218899850799</v>
      </c>
      <c r="M119">
        <f>Data_FAME!Q126</f>
        <v>662120</v>
      </c>
      <c r="N119">
        <f>Data_FAME!R126</f>
        <v>662120</v>
      </c>
      <c r="O119">
        <f>Data_FAME!T126</f>
        <v>0.23880719953111701</v>
      </c>
      <c r="P119">
        <f>Data_FAME!U126</f>
        <v>-9.5114393143039405E-2</v>
      </c>
      <c r="Q119">
        <f>Data_FAME!W126</f>
        <v>1041964.9773444301</v>
      </c>
      <c r="R119">
        <f>Data_FAME!X126</f>
        <v>1041964.9773444301</v>
      </c>
      <c r="S119">
        <f>Data_FAME!Z126</f>
        <v>4.0218132170533015E-2</v>
      </c>
      <c r="T119">
        <f>Data_FAME!AA126</f>
        <v>4.0218132170533001E-2</v>
      </c>
      <c r="U119">
        <f>Data_FAME!AD126</f>
        <v>486.80528000875637</v>
      </c>
      <c r="V119">
        <f>Data_FAME!AE126</f>
        <v>486.80528000875597</v>
      </c>
      <c r="W119">
        <f>Data_FAME!AH126</f>
        <v>77.843365151515144</v>
      </c>
      <c r="Y119">
        <f>Data_FAME!AL126</f>
        <v>0.70816313395868058</v>
      </c>
      <c r="Z119">
        <f>Data_FAME!AN126</f>
        <v>0.24166957848790505</v>
      </c>
      <c r="AA119">
        <f>Data_FAME!AO126</f>
        <v>0.24166957848790499</v>
      </c>
      <c r="AB119">
        <f>Data_FAME!AR126</f>
        <v>0.81626033633022899</v>
      </c>
      <c r="AC119">
        <f>Data_FAME!AT126</f>
        <v>0.82880503085521762</v>
      </c>
      <c r="AD119">
        <f>Data_FAME!AV126</f>
        <v>133.55038656591</v>
      </c>
      <c r="AE119">
        <f>Data_FAME!AW126</f>
        <v>133.55038656591</v>
      </c>
      <c r="AF119">
        <f>Data_FAME!BB126</f>
        <v>2.7140589507350668</v>
      </c>
      <c r="AG119">
        <f>Data_FAME!BB126</f>
        <v>2.7140589507350668</v>
      </c>
      <c r="AH119">
        <f>Data_FAME!AS126</f>
        <v>0.81626752245600098</v>
      </c>
      <c r="AI119">
        <f>'Data_FAME (2)'!P126</f>
        <v>113.99994078902633</v>
      </c>
      <c r="AJ119">
        <f>Data_FAME!AI126</f>
        <v>77.843365151515201</v>
      </c>
      <c r="AM119">
        <f>'Data_FAME (2)'!BF126</f>
        <v>143</v>
      </c>
      <c r="AN119">
        <f>'Data_FAME (2)'!BG126</f>
        <v>311</v>
      </c>
      <c r="AO119">
        <f>'Data_FAME (2)'!BH126</f>
        <v>65</v>
      </c>
      <c r="AP119">
        <f>'Data_FAME (2)'!BI126</f>
        <v>481</v>
      </c>
    </row>
    <row r="120" spans="2:42" x14ac:dyDescent="0.35">
      <c r="B120" s="29">
        <f>Data_FAME!A127</f>
        <v>43555</v>
      </c>
      <c r="C120">
        <f>Data_FAME!B127</f>
        <v>107.05260954971432</v>
      </c>
      <c r="D120">
        <f>Data_FAME!C127</f>
        <v>107.05237900440834</v>
      </c>
      <c r="E120">
        <f>Data_FAME!D127</f>
        <v>106.96369848153699</v>
      </c>
      <c r="F120">
        <f>Data_FAME!F127</f>
        <v>109.48862619794367</v>
      </c>
      <c r="G120">
        <f>Data_FAME!H127</f>
        <v>103.53242634704168</v>
      </c>
      <c r="H120">
        <f>Data_FAME!J127</f>
        <v>102.66258414535766</v>
      </c>
      <c r="I120">
        <f>'Data_FAME (2)'!L127</f>
        <v>106.16941238703005</v>
      </c>
      <c r="J120">
        <f>'Data_FAME (2)'!M127</f>
        <v>105.88035951880734</v>
      </c>
      <c r="K120">
        <f>'Data_FAME (2)'!O127</f>
        <v>109.30168896849132</v>
      </c>
      <c r="M120">
        <f>Data_FAME!Q127</f>
        <v>665456</v>
      </c>
      <c r="N120">
        <f>Data_FAME!R127</f>
        <v>665456</v>
      </c>
      <c r="O120">
        <f>Data_FAME!T127</f>
        <v>-4.8969090035819098E-2</v>
      </c>
      <c r="P120">
        <f>Data_FAME!U127</f>
        <v>-0.335697228276014</v>
      </c>
      <c r="Q120">
        <f>Data_FAME!W127</f>
        <v>1059089.99595307</v>
      </c>
      <c r="R120">
        <f>Data_FAME!X127</f>
        <v>1059089.99595307</v>
      </c>
      <c r="S120">
        <f>Data_FAME!Z127</f>
        <v>3.8268889294931656E-2</v>
      </c>
      <c r="T120">
        <f>Data_FAME!AA127</f>
        <v>3.8268889294931697E-2</v>
      </c>
      <c r="U120">
        <f>Data_FAME!AD127</f>
        <v>491.88825943437337</v>
      </c>
      <c r="V120">
        <f>Data_FAME!AE127</f>
        <v>491.88825943437303</v>
      </c>
      <c r="W120">
        <f>Data_FAME!AH127</f>
        <v>78.730029687500007</v>
      </c>
      <c r="Y120">
        <f>Data_FAME!AL127</f>
        <v>0.70629378180053026</v>
      </c>
      <c r="Z120">
        <f>Data_FAME!AN127</f>
        <v>0.280989237503672</v>
      </c>
      <c r="AA120">
        <f>Data_FAME!AO127</f>
        <v>0.280989237503672</v>
      </c>
      <c r="AB120">
        <f>Data_FAME!AR127</f>
        <v>0.81075741498863563</v>
      </c>
      <c r="AC120">
        <f>Data_FAME!AT127</f>
        <v>0.82918338670949776</v>
      </c>
      <c r="AD120">
        <f>Data_FAME!AV127</f>
        <v>133.60279976827701</v>
      </c>
      <c r="AE120">
        <f>Data_FAME!AW127</f>
        <v>133.60279976827701</v>
      </c>
      <c r="AF120">
        <f>Data_FAME!BB127</f>
        <v>2.7331364493732102</v>
      </c>
      <c r="AG120">
        <f>Data_FAME!BB127</f>
        <v>2.7331364493732102</v>
      </c>
      <c r="AH120">
        <f>Data_FAME!AS127</f>
        <v>0.81070131262425305</v>
      </c>
      <c r="AI120">
        <f>'Data_FAME (2)'!P127</f>
        <v>109.33689707395534</v>
      </c>
      <c r="AJ120">
        <f>Data_FAME!AI127</f>
        <v>78.730029687499993</v>
      </c>
      <c r="AM120">
        <f>'Data_FAME (2)'!BF127</f>
        <v>140</v>
      </c>
      <c r="AN120">
        <f>'Data_FAME (2)'!BG127</f>
        <v>318.33333333333331</v>
      </c>
      <c r="AO120">
        <f>'Data_FAME (2)'!BH127</f>
        <v>61.666666666666664</v>
      </c>
      <c r="AP120">
        <f>'Data_FAME (2)'!BI127</f>
        <v>480</v>
      </c>
    </row>
    <row r="121" spans="2:42" x14ac:dyDescent="0.35">
      <c r="B121" s="29">
        <f>Data_FAME!A128</f>
        <v>43646</v>
      </c>
      <c r="C121">
        <f>Data_FAME!B128</f>
        <v>107.71999727140133</v>
      </c>
      <c r="D121">
        <f>Data_FAME!C128</f>
        <v>107.71991158581433</v>
      </c>
      <c r="E121">
        <f>Data_FAME!D128</f>
        <v>107.777659903979</v>
      </c>
      <c r="F121">
        <f>Data_FAME!F128</f>
        <v>110.24915601588533</v>
      </c>
      <c r="G121">
        <f>Data_FAME!H128</f>
        <v>103.35499328580367</v>
      </c>
      <c r="H121">
        <f>Data_FAME!J128</f>
        <v>102.89993829218065</v>
      </c>
      <c r="I121">
        <f>'Data_FAME (2)'!L128</f>
        <v>106.15107800563904</v>
      </c>
      <c r="J121">
        <f>'Data_FAME (2)'!M128</f>
        <v>105.96022700206667</v>
      </c>
      <c r="K121">
        <f>'Data_FAME (2)'!O128</f>
        <v>115.282642877584</v>
      </c>
      <c r="M121">
        <f>Data_FAME!Q128</f>
        <v>666875</v>
      </c>
      <c r="N121">
        <f>Data_FAME!R128</f>
        <v>666875</v>
      </c>
      <c r="O121">
        <f>Data_FAME!T128</f>
        <v>4.0185377166020601E-2</v>
      </c>
      <c r="P121">
        <f>Data_FAME!U128</f>
        <v>-0.62288885815200501</v>
      </c>
      <c r="Q121">
        <f>Data_FAME!W128</f>
        <v>1058579.2849433201</v>
      </c>
      <c r="R121">
        <f>Data_FAME!X128</f>
        <v>1058579.2849433201</v>
      </c>
      <c r="S121">
        <f>Data_FAME!Z128</f>
        <v>3.8829636956427362E-2</v>
      </c>
      <c r="T121">
        <f>Data_FAME!AA128</f>
        <v>3.8829636956427403E-2</v>
      </c>
      <c r="U121">
        <f>Data_FAME!AD128</f>
        <v>496.23045507828397</v>
      </c>
      <c r="V121">
        <f>Data_FAME!AE128</f>
        <v>496.23045507828402</v>
      </c>
      <c r="W121">
        <f>Data_FAME!AH128</f>
        <v>78.457547692307671</v>
      </c>
      <c r="Y121">
        <f>Data_FAME!AL128</f>
        <v>0.70847069264498441</v>
      </c>
      <c r="Z121">
        <f>Data_FAME!AN128</f>
        <v>0.307192479563348</v>
      </c>
      <c r="AA121">
        <f>Data_FAME!AO128</f>
        <v>0.307192479563348</v>
      </c>
      <c r="AB121">
        <f>Data_FAME!AR128</f>
        <v>0.81988327993753196</v>
      </c>
      <c r="AC121">
        <f>Data_FAME!AT128</f>
        <v>0.83932487461664307</v>
      </c>
      <c r="AD121">
        <f>Data_FAME!AV128</f>
        <v>134.61504958651099</v>
      </c>
      <c r="AE121">
        <f>Data_FAME!AW128</f>
        <v>134.61504958651099</v>
      </c>
      <c r="AF121">
        <f>Data_FAME!BB128</f>
        <v>2.6212425518623501</v>
      </c>
      <c r="AG121">
        <f>Data_FAME!BB128</f>
        <v>2.6212425518623501</v>
      </c>
      <c r="AH121">
        <f>Data_FAME!AS128</f>
        <v>0.81987586424888903</v>
      </c>
      <c r="AI121">
        <f>'Data_FAME (2)'!P128</f>
        <v>115.228418286205</v>
      </c>
      <c r="AJ121">
        <f>Data_FAME!AI128</f>
        <v>78.457547692307699</v>
      </c>
      <c r="AM121">
        <f>'Data_FAME (2)'!BF128</f>
        <v>140</v>
      </c>
      <c r="AN121">
        <f>'Data_FAME (2)'!BG128</f>
        <v>318</v>
      </c>
      <c r="AO121">
        <f>'Data_FAME (2)'!BH128</f>
        <v>61</v>
      </c>
      <c r="AP121">
        <f>'Data_FAME (2)'!BI128</f>
        <v>481</v>
      </c>
    </row>
    <row r="122" spans="2:42" x14ac:dyDescent="0.35">
      <c r="B122" s="29">
        <f>Data_FAME!A129</f>
        <v>43738</v>
      </c>
      <c r="C122">
        <f>Data_FAME!B129</f>
        <v>108.18176282915533</v>
      </c>
      <c r="D122">
        <f>Data_FAME!C129</f>
        <v>108.18177810424702</v>
      </c>
      <c r="E122">
        <f>Data_FAME!D129</f>
        <v>108.20287939372299</v>
      </c>
      <c r="F122">
        <f>Data_FAME!F129</f>
        <v>110.89346431353634</v>
      </c>
      <c r="G122">
        <f>Data_FAME!H129</f>
        <v>103.489907715417</v>
      </c>
      <c r="H122">
        <f>Data_FAME!J129</f>
        <v>103.62407614447868</v>
      </c>
      <c r="I122">
        <f>'Data_FAME (2)'!L129</f>
        <v>106.55123806740731</v>
      </c>
      <c r="J122">
        <f>'Data_FAME (2)'!M129</f>
        <v>106.69262597925866</v>
      </c>
      <c r="K122">
        <f>'Data_FAME (2)'!O129</f>
        <v>114.93702528240766</v>
      </c>
      <c r="M122">
        <f>Data_FAME!Q129</f>
        <v>670547</v>
      </c>
      <c r="N122">
        <f>Data_FAME!R129</f>
        <v>670547</v>
      </c>
      <c r="O122">
        <f>Data_FAME!T129</f>
        <v>-5.1156856380545498E-2</v>
      </c>
      <c r="P122">
        <f>Data_FAME!U129</f>
        <v>-0.40902707152256901</v>
      </c>
      <c r="Q122">
        <f>Data_FAME!W129</f>
        <v>1053706.2636359502</v>
      </c>
      <c r="R122">
        <f>Data_FAME!X129</f>
        <v>1053706.2636359499</v>
      </c>
      <c r="S122">
        <f>Data_FAME!Z129</f>
        <v>3.8715189689738624E-2</v>
      </c>
      <c r="T122">
        <f>Data_FAME!AA129</f>
        <v>3.8715189689738597E-2</v>
      </c>
      <c r="U122">
        <f>Data_FAME!AD129</f>
        <v>499.94303999413165</v>
      </c>
      <c r="V122">
        <f>Data_FAME!AE129</f>
        <v>499.94303999413199</v>
      </c>
      <c r="W122">
        <f>Data_FAME!AH129</f>
        <v>75.795746969696992</v>
      </c>
      <c r="Y122">
        <f>Data_FAME!AL129</f>
        <v>0.68982020949674172</v>
      </c>
      <c r="Z122">
        <f>Data_FAME!AN129</f>
        <v>0.33657188376022501</v>
      </c>
      <c r="AA122">
        <f>Data_FAME!AO129</f>
        <v>0.33657188376022501</v>
      </c>
      <c r="AB122">
        <f>Data_FAME!AR129</f>
        <v>0.83367765179866582</v>
      </c>
      <c r="AC122">
        <f>Data_FAME!AT129</f>
        <v>0.85569613250751975</v>
      </c>
      <c r="AD122">
        <f>Data_FAME!AV129</f>
        <v>135.090878001318</v>
      </c>
      <c r="AE122">
        <f>Data_FAME!AW129</f>
        <v>135.090878001318</v>
      </c>
      <c r="AF122">
        <f>Data_FAME!BB129</f>
        <v>2.9781745842670602</v>
      </c>
      <c r="AG122">
        <f>Data_FAME!BB129</f>
        <v>2.9781745842670602</v>
      </c>
      <c r="AH122">
        <f>Data_FAME!AS129</f>
        <v>0.83369252863313603</v>
      </c>
      <c r="AI122">
        <f>'Data_FAME (2)'!P129</f>
        <v>114.97318160928167</v>
      </c>
      <c r="AJ122">
        <f>Data_FAME!AI129</f>
        <v>75.795746969697007</v>
      </c>
      <c r="AM122">
        <f>'Data_FAME (2)'!BF129</f>
        <v>140</v>
      </c>
      <c r="AN122">
        <f>'Data_FAME (2)'!BG129</f>
        <v>318</v>
      </c>
      <c r="AO122">
        <f>'Data_FAME (2)'!BH129</f>
        <v>61</v>
      </c>
      <c r="AP122">
        <f>'Data_FAME (2)'!BI129</f>
        <v>481</v>
      </c>
    </row>
    <row r="123" spans="2:42" x14ac:dyDescent="0.35">
      <c r="B123" s="29">
        <f>Data_FAME!A130</f>
        <v>43830</v>
      </c>
      <c r="C123">
        <f>Data_FAME!B130</f>
        <v>108.31687318506134</v>
      </c>
      <c r="D123">
        <f>Data_FAME!C130</f>
        <v>108.31675761846367</v>
      </c>
      <c r="E123">
        <f>Data_FAME!D130</f>
        <v>108.32215602212101</v>
      </c>
      <c r="F123">
        <f>Data_FAME!F130</f>
        <v>111.44409589092601</v>
      </c>
      <c r="G123">
        <f>Data_FAME!H130</f>
        <v>103.620077307212</v>
      </c>
      <c r="H123">
        <f>Data_FAME!J130</f>
        <v>103.70690349302066</v>
      </c>
      <c r="I123">
        <f>'Data_FAME (2)'!L130</f>
        <v>106.5959500906667</v>
      </c>
      <c r="J123">
        <f>'Data_FAME (2)'!M130</f>
        <v>106.92808836206501</v>
      </c>
      <c r="K123">
        <f>'Data_FAME (2)'!O130</f>
        <v>112.12480411893966</v>
      </c>
      <c r="M123">
        <f>Data_FAME!Q130</f>
        <v>670587</v>
      </c>
      <c r="N123">
        <f>Data_FAME!R130</f>
        <v>670587</v>
      </c>
      <c r="O123">
        <f>Data_FAME!T130</f>
        <v>-0.47911647070749902</v>
      </c>
      <c r="P123">
        <f>Data_FAME!U130</f>
        <v>-0.249886797330446</v>
      </c>
      <c r="Q123">
        <f>Data_FAME!W130</f>
        <v>1051419.6756257499</v>
      </c>
      <c r="R123">
        <f>Data_FAME!X130</f>
        <v>1051419.6756257501</v>
      </c>
      <c r="S123">
        <f>Data_FAME!Z130</f>
        <v>3.737451629723576E-2</v>
      </c>
      <c r="T123">
        <f>Data_FAME!AA130</f>
        <v>3.7374516297235802E-2</v>
      </c>
      <c r="U123">
        <f>Data_FAME!AD130</f>
        <v>502.25852586065099</v>
      </c>
      <c r="V123">
        <f>Data_FAME!AE130</f>
        <v>502.25852586065099</v>
      </c>
      <c r="W123">
        <f>Data_FAME!AH130</f>
        <v>79.403969696969696</v>
      </c>
      <c r="Y123">
        <f>Data_FAME!AL130</f>
        <v>0.68001003340448052</v>
      </c>
      <c r="Z123">
        <f>Data_FAME!AN130</f>
        <v>0.36694561471422599</v>
      </c>
      <c r="AA123">
        <f>Data_FAME!AO130</f>
        <v>0.36694561471422599</v>
      </c>
      <c r="AB123">
        <f>Data_FAME!AR130</f>
        <v>0.81579975720163089</v>
      </c>
      <c r="AC123">
        <f>Data_FAME!AT130</f>
        <v>0.8400003718049649</v>
      </c>
      <c r="AD123">
        <f>Data_FAME!AV130</f>
        <v>135.824018608475</v>
      </c>
      <c r="AE123">
        <f>Data_FAME!AW130</f>
        <v>135.824018608475</v>
      </c>
      <c r="AF123">
        <f>Data_FAME!BB130</f>
        <v>2.5033196655575636</v>
      </c>
      <c r="AG123">
        <f>Data_FAME!BB130</f>
        <v>2.5033196655575636</v>
      </c>
      <c r="AH123">
        <f>Data_FAME!AS130</f>
        <v>0.81585606993257498</v>
      </c>
      <c r="AI123">
        <f>'Data_FAME (2)'!P130</f>
        <v>112.09939948634167</v>
      </c>
      <c r="AJ123">
        <f>Data_FAME!AI130</f>
        <v>79.403969696969696</v>
      </c>
      <c r="AM123">
        <f>'Data_FAME (2)'!BF130</f>
        <v>140</v>
      </c>
      <c r="AN123">
        <f>'Data_FAME (2)'!BG130</f>
        <v>318</v>
      </c>
      <c r="AO123">
        <f>'Data_FAME (2)'!BH130</f>
        <v>61</v>
      </c>
      <c r="AP123">
        <f>'Data_FAME (2)'!BI130</f>
        <v>481</v>
      </c>
    </row>
    <row r="124" spans="2:42" x14ac:dyDescent="0.35">
      <c r="B124" s="29">
        <f>Data_FAME!A131</f>
        <v>43921</v>
      </c>
      <c r="C124">
        <f>Data_FAME!B131</f>
        <v>108.87454677189233</v>
      </c>
      <c r="D124">
        <f>Data_FAME!C131</f>
        <v>108.87442004616334</v>
      </c>
      <c r="E124">
        <f>Data_FAME!D131</f>
        <v>108.767350076038</v>
      </c>
      <c r="F124">
        <f>Data_FAME!F131</f>
        <v>112.16404338985433</v>
      </c>
      <c r="G124">
        <f>Data_FAME!H131</f>
        <v>103.97904673645566</v>
      </c>
      <c r="H124">
        <f>Data_FAME!J131</f>
        <v>104.05060340625901</v>
      </c>
      <c r="I124">
        <f>'Data_FAME (2)'!L131</f>
        <v>107.53038158720562</v>
      </c>
      <c r="J124">
        <f>'Data_FAME (2)'!M131</f>
        <v>107.27329850352901</v>
      </c>
      <c r="K124">
        <f>'Data_FAME (2)'!O131</f>
        <v>112.824356403907</v>
      </c>
      <c r="M124">
        <f>Data_FAME!Q131</f>
        <v>652180</v>
      </c>
      <c r="N124">
        <f>Data_FAME!R131</f>
        <v>652180</v>
      </c>
      <c r="O124">
        <f>Data_FAME!T131</f>
        <v>-0.55373587994619999</v>
      </c>
      <c r="P124">
        <f>Data_FAME!U131</f>
        <v>-0.94178959770902904</v>
      </c>
      <c r="Q124">
        <f>Data_FAME!W131</f>
        <v>1028944.3576177601</v>
      </c>
      <c r="R124">
        <f>Data_FAME!X131</f>
        <v>1028944.35761776</v>
      </c>
      <c r="S124">
        <f>Data_FAME!Z131</f>
        <v>4.1026955283414636E-2</v>
      </c>
      <c r="T124">
        <f>Data_FAME!AA131</f>
        <v>4.1026955283414601E-2</v>
      </c>
      <c r="U124">
        <f>Data_FAME!AD131</f>
        <v>504.30444795511931</v>
      </c>
      <c r="V124">
        <f>Data_FAME!AE131</f>
        <v>504.30444795511897</v>
      </c>
      <c r="W124">
        <f>Data_FAME!AH131</f>
        <v>79.231538461538477</v>
      </c>
      <c r="Y124">
        <f>Data_FAME!AL131</f>
        <v>0.49130054852532884</v>
      </c>
      <c r="Z124">
        <f>Data_FAME!AN131</f>
        <v>0.23434675637272401</v>
      </c>
      <c r="AA124">
        <f>Data_FAME!AO131</f>
        <v>0.23434675637272401</v>
      </c>
      <c r="AB124">
        <f>Data_FAME!AR131</f>
        <v>0.81036439784284908</v>
      </c>
      <c r="AC124">
        <f>Data_FAME!AT131</f>
        <v>0.84278422665320318</v>
      </c>
      <c r="AD124">
        <f>Data_FAME!AV131</f>
        <v>136.35213855389699</v>
      </c>
      <c r="AE124">
        <f>Data_FAME!AW131</f>
        <v>136.35213855389699</v>
      </c>
      <c r="AF124">
        <f>Data_FAME!BB131</f>
        <v>2.675356959461817</v>
      </c>
      <c r="AG124">
        <f>Data_FAME!BB131</f>
        <v>2.675356959461817</v>
      </c>
      <c r="AH124">
        <f>Data_FAME!AS131</f>
        <v>0.81035288021968699</v>
      </c>
      <c r="AI124">
        <f>'Data_FAME (2)'!P131</f>
        <v>112.87121524781433</v>
      </c>
      <c r="AJ124">
        <f>Data_FAME!AI131</f>
        <v>79.231538461538506</v>
      </c>
      <c r="AM124">
        <f>'Data_FAME (2)'!BF131</f>
        <v>138.66666666666669</v>
      </c>
      <c r="AN124">
        <f>'Data_FAME (2)'!BG131</f>
        <v>308.33333333333331</v>
      </c>
      <c r="AO124">
        <f>'Data_FAME (2)'!BH131</f>
        <v>63.666666666666664</v>
      </c>
      <c r="AP124">
        <f>'Data_FAME (2)'!BI131</f>
        <v>489.33333333333331</v>
      </c>
    </row>
    <row r="125" spans="2:42" x14ac:dyDescent="0.35">
      <c r="B125" s="29">
        <f>Data_FAME!A132</f>
        <v>44012</v>
      </c>
      <c r="C125">
        <f>Data_FAME!B132</f>
        <v>108.33472927075034</v>
      </c>
      <c r="D125">
        <f>Data_FAME!C132</f>
        <v>108.33463514757733</v>
      </c>
      <c r="E125">
        <f>Data_FAME!D132</f>
        <v>108.442866798586</v>
      </c>
      <c r="F125">
        <f>Data_FAME!F132</f>
        <v>112.33882600351899</v>
      </c>
      <c r="G125">
        <f>Data_FAME!H132</f>
        <v>103.85903654470833</v>
      </c>
      <c r="H125">
        <f>Data_FAME!J132</f>
        <v>104.34059364040434</v>
      </c>
      <c r="I125">
        <f>'Data_FAME (2)'!L132</f>
        <v>107.96242263607589</v>
      </c>
      <c r="J125">
        <f>'Data_FAME (2)'!M132</f>
        <v>107.74332688255866</v>
      </c>
      <c r="K125">
        <f>'Data_FAME (2)'!O132</f>
        <v>102.51054197357901</v>
      </c>
      <c r="M125">
        <f>Data_FAME!Q132</f>
        <v>522356</v>
      </c>
      <c r="N125">
        <f>Data_FAME!R132</f>
        <v>522356</v>
      </c>
      <c r="O125">
        <f>Data_FAME!T132</f>
        <v>-4.2400300012122099</v>
      </c>
      <c r="P125">
        <f>Data_FAME!U132</f>
        <v>-1.5753313172166601</v>
      </c>
      <c r="Q125">
        <f>Data_FAME!W132</f>
        <v>845934.54488226702</v>
      </c>
      <c r="R125">
        <f>Data_FAME!X132</f>
        <v>845934.54488226702</v>
      </c>
      <c r="S125">
        <f>Data_FAME!Z132</f>
        <v>4.0847424386270231E-2</v>
      </c>
      <c r="T125">
        <f>Data_FAME!AA132</f>
        <v>4.0847424386270197E-2</v>
      </c>
      <c r="U125">
        <f>Data_FAME!AD132</f>
        <v>490.22620073456068</v>
      </c>
      <c r="V125">
        <f>Data_FAME!AE132</f>
        <v>490.22620073456102</v>
      </c>
      <c r="W125">
        <f>Data_FAME!AH132</f>
        <v>77.416984615384578</v>
      </c>
      <c r="Y125">
        <f>Data_FAME!AL132</f>
        <v>6.4903233407516109E-2</v>
      </c>
      <c r="Z125">
        <f>Data_FAME!AN132</f>
        <v>-0.53443524595899705</v>
      </c>
      <c r="AA125">
        <f>Data_FAME!AO132</f>
        <v>-0.53443524595899705</v>
      </c>
      <c r="AB125">
        <f>Data_FAME!AR132</f>
        <v>0.79942922481137657</v>
      </c>
      <c r="AC125">
        <f>Data_FAME!AT132</f>
        <v>0.84812666016863225</v>
      </c>
      <c r="AD125">
        <f>Data_FAME!AV132</f>
        <v>135.962501391324</v>
      </c>
      <c r="AE125">
        <f>Data_FAME!AW132</f>
        <v>135.962501391324</v>
      </c>
      <c r="AF125">
        <f>Data_FAME!BB132</f>
        <v>3.0786650622291032</v>
      </c>
      <c r="AG125">
        <f>Data_FAME!BB132</f>
        <v>3.0786650622291032</v>
      </c>
      <c r="AH125">
        <f>Data_FAME!AS132</f>
        <v>0.79949973931455798</v>
      </c>
      <c r="AI125">
        <f>'Data_FAME (2)'!P132</f>
        <v>102.46569216562899</v>
      </c>
      <c r="AJ125">
        <f>Data_FAME!AI132</f>
        <v>77.416984615384607</v>
      </c>
      <c r="AM125">
        <f>'Data_FAME (2)'!BF132</f>
        <v>139</v>
      </c>
      <c r="AN125">
        <f>'Data_FAME (2)'!BG132</f>
        <v>307</v>
      </c>
      <c r="AO125">
        <f>'Data_FAME (2)'!BH132</f>
        <v>64</v>
      </c>
      <c r="AP125">
        <f>'Data_FAME (2)'!BI132</f>
        <v>490</v>
      </c>
    </row>
    <row r="126" spans="2:42" x14ac:dyDescent="0.35">
      <c r="B126" s="29">
        <f>Data_FAME!A133</f>
        <v>44104</v>
      </c>
      <c r="C126">
        <f>Data_FAME!B133</f>
        <v>108.84020666741833</v>
      </c>
      <c r="D126">
        <f>Data_FAME!C133</f>
        <v>108.84014548346033</v>
      </c>
      <c r="E126">
        <f>Data_FAME!D133</f>
        <v>108.830475200649</v>
      </c>
      <c r="F126">
        <f>Data_FAME!F133</f>
        <v>112.47956167427435</v>
      </c>
      <c r="G126">
        <f>Data_FAME!H133</f>
        <v>104.60932502111332</v>
      </c>
      <c r="H126">
        <f>Data_FAME!J133</f>
        <v>103.96234955772566</v>
      </c>
      <c r="I126">
        <f>'Data_FAME (2)'!L133</f>
        <v>107.50018940003288</v>
      </c>
      <c r="J126">
        <f>'Data_FAME (2)'!M133</f>
        <v>107.6366994518</v>
      </c>
      <c r="K126">
        <f>'Data_FAME (2)'!O133</f>
        <v>105.09280577380567</v>
      </c>
      <c r="M126">
        <f>Data_FAME!Q133</f>
        <v>610972</v>
      </c>
      <c r="N126">
        <f>Data_FAME!R133</f>
        <v>610972</v>
      </c>
      <c r="O126">
        <f>Data_FAME!T133</f>
        <v>-2.0189732281137802</v>
      </c>
      <c r="P126">
        <f>Data_FAME!U133</f>
        <v>-0.169112715062189</v>
      </c>
      <c r="Q126">
        <f>Data_FAME!W133</f>
        <v>912370.987757002</v>
      </c>
      <c r="R126">
        <f>Data_FAME!X133</f>
        <v>912370.987757002</v>
      </c>
      <c r="S126">
        <f>Data_FAME!Z133</f>
        <v>4.9594934208546798E-2</v>
      </c>
      <c r="T126">
        <f>Data_FAME!AA133</f>
        <v>4.9594934208546798E-2</v>
      </c>
      <c r="U126">
        <f>Data_FAME!AD133</f>
        <v>506.78791581601837</v>
      </c>
      <c r="V126">
        <f>Data_FAME!AE133</f>
        <v>506.78791581601803</v>
      </c>
      <c r="W126">
        <f>Data_FAME!AH133</f>
        <v>77.450487878787897</v>
      </c>
      <c r="Y126">
        <f>Data_FAME!AL133</f>
        <v>5.2329946289477972E-2</v>
      </c>
      <c r="Z126">
        <f>Data_FAME!AN133</f>
        <v>-0.75116520563677702</v>
      </c>
      <c r="AA126">
        <f>Data_FAME!AO133</f>
        <v>-0.75116520563677702</v>
      </c>
      <c r="AB126">
        <f>Data_FAME!AR133</f>
        <v>0.79831566710352464</v>
      </c>
      <c r="AC126">
        <f>Data_FAME!AT133</f>
        <v>0.83443478273239491</v>
      </c>
      <c r="AD126">
        <f>Data_FAME!AV133</f>
        <v>136.10441316028201</v>
      </c>
      <c r="AE126">
        <f>Data_FAME!AW133</f>
        <v>136.10441316028201</v>
      </c>
      <c r="AF126">
        <f>Data_FAME!BB133</f>
        <v>3.1319434989788966</v>
      </c>
      <c r="AG126">
        <f>Data_FAME!BB133</f>
        <v>3.1319434989788966</v>
      </c>
      <c r="AH126">
        <f>Data_FAME!AS133</f>
        <v>0.79834560906724505</v>
      </c>
      <c r="AI126">
        <f>'Data_FAME (2)'!P133</f>
        <v>105.117540309175</v>
      </c>
      <c r="AJ126">
        <f>Data_FAME!AI133</f>
        <v>77.453536363636402</v>
      </c>
      <c r="AM126">
        <f>'Data_FAME (2)'!BF133</f>
        <v>139</v>
      </c>
      <c r="AN126">
        <f>'Data_FAME (2)'!BG133</f>
        <v>307</v>
      </c>
      <c r="AO126">
        <f>'Data_FAME (2)'!BH133</f>
        <v>64</v>
      </c>
      <c r="AP126">
        <f>'Data_FAME (2)'!BI133</f>
        <v>490</v>
      </c>
    </row>
    <row r="127" spans="2:42" x14ac:dyDescent="0.35">
      <c r="B127" s="29">
        <f>Data_FAME!A134</f>
        <v>44196</v>
      </c>
      <c r="C127">
        <f>Data_FAME!B134</f>
        <v>108.885076963976</v>
      </c>
      <c r="D127">
        <f>Data_FAME!C134</f>
        <v>108.88497746521067</v>
      </c>
      <c r="E127">
        <f>Data_FAME!D134</f>
        <v>108.886475749985</v>
      </c>
      <c r="F127">
        <f>Data_FAME!F134</f>
        <v>113.00515693635732</v>
      </c>
      <c r="G127">
        <f>Data_FAME!H134</f>
        <v>104.84833996295833</v>
      </c>
      <c r="H127">
        <f>Data_FAME!J134</f>
        <v>103.20353645069467</v>
      </c>
      <c r="I127">
        <f>'Data_FAME (2)'!L134</f>
        <v>106.99903630434363</v>
      </c>
      <c r="J127">
        <f>'Data_FAME (2)'!M134</f>
        <v>107.31681337875601</v>
      </c>
      <c r="K127">
        <f>'Data_FAME (2)'!O134</f>
        <v>102.07295707252301</v>
      </c>
      <c r="M127">
        <f>Data_FAME!Q134</f>
        <v>619330</v>
      </c>
      <c r="N127">
        <f>Data_FAME!R134</f>
        <v>619330</v>
      </c>
      <c r="O127">
        <f>Data_FAME!T134</f>
        <v>-1.71937788014653</v>
      </c>
      <c r="P127">
        <f>Data_FAME!U134</f>
        <v>0.17520395859983301</v>
      </c>
      <c r="Q127">
        <f>Data_FAME!W134</f>
        <v>973826.02981453598</v>
      </c>
      <c r="R127">
        <f>Data_FAME!X134</f>
        <v>973826.02981453598</v>
      </c>
      <c r="S127">
        <f>Data_FAME!Z134</f>
        <v>5.2592199118012356E-2</v>
      </c>
      <c r="T127">
        <f>Data_FAME!AA134</f>
        <v>5.2592199118012398E-2</v>
      </c>
      <c r="U127">
        <f>Data_FAME!AD134</f>
        <v>521.84468433111397</v>
      </c>
      <c r="V127">
        <f>Data_FAME!AE134</f>
        <v>521.84468433111397</v>
      </c>
      <c r="W127">
        <f>Data_FAME!AH134</f>
        <v>77.959993939393939</v>
      </c>
      <c r="Y127">
        <f>Data_FAME!AL134</f>
        <v>4.4807314900789152E-2</v>
      </c>
      <c r="Z127">
        <f>Data_FAME!AN134</f>
        <v>-0.98807905001880003</v>
      </c>
      <c r="AA127">
        <f>Data_FAME!AO134</f>
        <v>-0.98807905001880003</v>
      </c>
      <c r="AB127">
        <f>Data_FAME!AR134</f>
        <v>0.80778746622391695</v>
      </c>
      <c r="AC127">
        <f>Data_FAME!AT134</f>
        <v>0.83997055663087783</v>
      </c>
      <c r="AD127">
        <f>Data_FAME!AV134</f>
        <v>136.36766288832001</v>
      </c>
      <c r="AE127">
        <f>Data_FAME!AW134</f>
        <v>136.36766288832001</v>
      </c>
      <c r="AF127">
        <f>Data_FAME!BB134</f>
        <v>3.4145577808828835</v>
      </c>
      <c r="AG127">
        <f>Data_FAME!BB134</f>
        <v>3.4145577808828835</v>
      </c>
      <c r="AH127">
        <f>Data_FAME!AS134</f>
        <v>0.807719556848424</v>
      </c>
      <c r="AI127">
        <f>'Data_FAME (2)'!P134</f>
        <v>102.039539986235</v>
      </c>
      <c r="AJ127">
        <f>Data_FAME!AI134</f>
        <v>77.966816666666702</v>
      </c>
      <c r="AM127">
        <f>'Data_FAME (2)'!BF134</f>
        <v>139</v>
      </c>
      <c r="AN127">
        <f>'Data_FAME (2)'!BG134</f>
        <v>307</v>
      </c>
      <c r="AO127">
        <f>'Data_FAME (2)'!BH134</f>
        <v>64</v>
      </c>
      <c r="AP127">
        <f>'Data_FAME (2)'!BI134</f>
        <v>490</v>
      </c>
    </row>
    <row r="128" spans="2:42" x14ac:dyDescent="0.35">
      <c r="B128" s="29">
        <f>Data_FAME!A135</f>
        <v>44286</v>
      </c>
      <c r="C128">
        <f>Data_FAME!B135</f>
        <v>109.62172416416466</v>
      </c>
      <c r="D128">
        <f>Data_FAME!C135</f>
        <v>109.621629636004</v>
      </c>
      <c r="E128">
        <f>Data_FAME!D135</f>
        <v>109.498341167383</v>
      </c>
      <c r="F128">
        <f>Data_FAME!F135</f>
        <v>113.98604921653468</v>
      </c>
      <c r="G128">
        <f>Data_FAME!H135</f>
        <v>104.77256289359234</v>
      </c>
      <c r="H128">
        <f>Data_FAME!J135</f>
        <v>103.16417897301399</v>
      </c>
      <c r="I128">
        <f>'Data_FAME (2)'!L135</f>
        <v>107.67965378971455</v>
      </c>
      <c r="J128">
        <f>'Data_FAME (2)'!M135</f>
        <v>107.47615161472265</v>
      </c>
      <c r="K128">
        <f>'Data_FAME (2)'!O135</f>
        <v>106.27195844395133</v>
      </c>
      <c r="M128">
        <f>Data_FAME!Q135</f>
        <v>612665</v>
      </c>
      <c r="N128">
        <f>Data_FAME!R135</f>
        <v>612665</v>
      </c>
      <c r="O128">
        <f>Data_FAME!T135</f>
        <v>-1.8989207256410801</v>
      </c>
      <c r="P128">
        <f>Data_FAME!U135</f>
        <v>0.53571733448126402</v>
      </c>
      <c r="Q128">
        <f>Data_FAME!W135</f>
        <v>952555.24477064505</v>
      </c>
      <c r="R128">
        <f>Data_FAME!X135</f>
        <v>952555.24477064505</v>
      </c>
      <c r="S128">
        <f>Data_FAME!Z135</f>
        <v>4.9069488659072305E-2</v>
      </c>
      <c r="T128">
        <f>Data_FAME!AA135</f>
        <v>4.9069488659072298E-2</v>
      </c>
      <c r="U128">
        <f>Data_FAME!AD135</f>
        <v>525.88677666474996</v>
      </c>
      <c r="V128">
        <f>Data_FAME!AE135</f>
        <v>525.88677666474996</v>
      </c>
      <c r="W128">
        <f>Data_FAME!AH135</f>
        <v>80.475570312500039</v>
      </c>
      <c r="Y128">
        <f>Data_FAME!AL135</f>
        <v>4.4583477558962269E-2</v>
      </c>
      <c r="Z128">
        <f>Data_FAME!AN135</f>
        <v>-1.1920709185193998</v>
      </c>
      <c r="AA128">
        <f>Data_FAME!AO135</f>
        <v>-1.1920709185194001</v>
      </c>
      <c r="AB128">
        <f>Data_FAME!AR135</f>
        <v>0.80252061125680951</v>
      </c>
      <c r="AC128">
        <f>Data_FAME!AT135</f>
        <v>0.82501034821300312</v>
      </c>
      <c r="AD128">
        <f>Data_FAME!AV135</f>
        <v>137.79295586993601</v>
      </c>
      <c r="AE128">
        <f>Data_FAME!AW135</f>
        <v>137.79295586993601</v>
      </c>
      <c r="AF128">
        <f>Data_FAME!BB135</f>
        <v>2.9821807365305868</v>
      </c>
      <c r="AG128">
        <f>Data_FAME!BB135</f>
        <v>2.9821807365305868</v>
      </c>
      <c r="AH128">
        <f>Data_FAME!AS135</f>
        <v>0.80260600542279303</v>
      </c>
      <c r="AI128">
        <f>'Data_FAME (2)'!P135</f>
        <v>106.32704434693301</v>
      </c>
      <c r="AJ128">
        <f>Data_FAME!AI135</f>
        <v>80.482731250000001</v>
      </c>
      <c r="AM128">
        <f>'Data_FAME (2)'!BF135</f>
        <v>158.66666666666666</v>
      </c>
      <c r="AN128">
        <f>'Data_FAME (2)'!BG135</f>
        <v>348.33333333333331</v>
      </c>
      <c r="AO128">
        <f>'Data_FAME (2)'!BH135</f>
        <v>59.666666666666664</v>
      </c>
      <c r="AP128">
        <f>'Data_FAME (2)'!BI135</f>
        <v>433.33333333333331</v>
      </c>
    </row>
    <row r="129" spans="2:42" x14ac:dyDescent="0.35">
      <c r="B129" s="29">
        <f>Data_FAME!A136</f>
        <v>44377</v>
      </c>
      <c r="C129">
        <f>Data_FAME!B136</f>
        <v>110.44568353913733</v>
      </c>
      <c r="D129">
        <f>Data_FAME!C136</f>
        <v>110.44558664538901</v>
      </c>
      <c r="E129">
        <f>Data_FAME!D136</f>
        <v>110.61786579135401</v>
      </c>
      <c r="F129">
        <f>Data_FAME!F136</f>
        <v>114.39296034535967</v>
      </c>
      <c r="G129">
        <f>Data_FAME!H136</f>
        <v>105.87932700360834</v>
      </c>
      <c r="H129">
        <f>Data_FAME!J136</f>
        <v>103.52957836025166</v>
      </c>
      <c r="I129">
        <f>'Data_FAME (2)'!L136</f>
        <v>108.01184342578256</v>
      </c>
      <c r="J129">
        <f>'Data_FAME (2)'!M136</f>
        <v>107.76595557520733</v>
      </c>
      <c r="K129">
        <f>'Data_FAME (2)'!O136</f>
        <v>111.43654923775334</v>
      </c>
      <c r="M129">
        <f>Data_FAME!Q136</f>
        <v>655443</v>
      </c>
      <c r="N129">
        <f>Data_FAME!R136</f>
        <v>655443</v>
      </c>
      <c r="O129">
        <f>Data_FAME!T136</f>
        <v>3.9010414443333599E-2</v>
      </c>
      <c r="P129">
        <f>Data_FAME!U136</f>
        <v>1.1160078861563101</v>
      </c>
      <c r="Q129">
        <f>Data_FAME!W136</f>
        <v>1006521.0502639799</v>
      </c>
      <c r="R129">
        <f>Data_FAME!X136</f>
        <v>1006521.0502639801</v>
      </c>
      <c r="S129">
        <f>Data_FAME!Z136</f>
        <v>4.6692031402780505E-2</v>
      </c>
      <c r="T129">
        <f>Data_FAME!AA136</f>
        <v>4.6692031402780498E-2</v>
      </c>
      <c r="U129">
        <f>Data_FAME!AD136</f>
        <v>531.5174696682476</v>
      </c>
      <c r="V129">
        <f>Data_FAME!AE136</f>
        <v>531.51746966824805</v>
      </c>
      <c r="W129">
        <f>Data_FAME!AH136</f>
        <v>81.7804</v>
      </c>
      <c r="Y129">
        <f>Data_FAME!AL136</f>
        <v>5.0606924728148969E-2</v>
      </c>
      <c r="Z129">
        <f>Data_FAME!AN136</f>
        <v>-1.34708187433878</v>
      </c>
      <c r="AA129">
        <f>Data_FAME!AO136</f>
        <v>-1.34708187433878</v>
      </c>
      <c r="AB129">
        <f>Data_FAME!AR136</f>
        <v>0.814089043773909</v>
      </c>
      <c r="AC129">
        <f>Data_FAME!AT136</f>
        <v>0.82910866095129643</v>
      </c>
      <c r="AD129">
        <f>Data_FAME!AV136</f>
        <v>138.991469252901</v>
      </c>
      <c r="AE129">
        <f>Data_FAME!AW136</f>
        <v>138.991469252901</v>
      </c>
      <c r="AF129">
        <f>Data_FAME!BB136</f>
        <v>2.7653976909254534</v>
      </c>
      <c r="AG129">
        <f>Data_FAME!BB136</f>
        <v>2.7653976909254534</v>
      </c>
      <c r="AH129">
        <f>Data_FAME!AS136</f>
        <v>0.814089043773909</v>
      </c>
      <c r="AI129">
        <f>'Data_FAME (2)'!P136</f>
        <v>111.413051807955</v>
      </c>
      <c r="AJ129">
        <f>Data_FAME!AI136</f>
        <v>81.786427692307697</v>
      </c>
      <c r="AM129">
        <f>'Data_FAME (2)'!BF136</f>
        <v>159</v>
      </c>
      <c r="AN129">
        <f>'Data_FAME (2)'!BG136</f>
        <v>347</v>
      </c>
      <c r="AO129">
        <f>'Data_FAME (2)'!BH136</f>
        <v>60</v>
      </c>
      <c r="AP129">
        <f>'Data_FAME (2)'!BI136</f>
        <v>434</v>
      </c>
    </row>
    <row r="130" spans="2:42" x14ac:dyDescent="0.35">
      <c r="B130" s="29">
        <f>Data_FAME!A137</f>
        <v>44469</v>
      </c>
      <c r="C130">
        <f>Data_FAME!B137</f>
        <v>111.89016102234767</v>
      </c>
      <c r="D130">
        <f>Data_FAME!C137</f>
        <v>111.89007498351434</v>
      </c>
      <c r="E130">
        <f>Data_FAME!D137</f>
        <v>111.825054138231</v>
      </c>
      <c r="F130">
        <f>Data_FAME!F137</f>
        <v>115.19159055345966</v>
      </c>
      <c r="G130">
        <f>Data_FAME!H137</f>
        <v>107.72571692129668</v>
      </c>
      <c r="H130">
        <f>Data_FAME!J137</f>
        <v>104.09638904206565</v>
      </c>
      <c r="I130">
        <f>'Data_FAME (2)'!L137</f>
        <v>108.29735067992731</v>
      </c>
      <c r="J130">
        <f>'Data_FAME (2)'!M137</f>
        <v>108.42060462391468</v>
      </c>
      <c r="K130">
        <f>'Data_FAME (2)'!O137</f>
        <v>115.52710734431633</v>
      </c>
      <c r="M130">
        <f>Data_FAME!Q137</f>
        <v>666498</v>
      </c>
      <c r="N130">
        <f>Data_FAME!R137</f>
        <v>666498</v>
      </c>
      <c r="O130">
        <f>Data_FAME!T137</f>
        <v>0.93214669467865197</v>
      </c>
      <c r="P130">
        <f>Data_FAME!U137</f>
        <v>0.237307383145445</v>
      </c>
      <c r="Q130">
        <f>Data_FAME!W137</f>
        <v>1033812.4792508</v>
      </c>
      <c r="R130">
        <f>Data_FAME!X137</f>
        <v>1033812.4792508</v>
      </c>
      <c r="S130">
        <f>Data_FAME!Z137</f>
        <v>4.3738526055924168E-2</v>
      </c>
      <c r="T130">
        <f>Data_FAME!AA137</f>
        <v>4.3738526055924203E-2</v>
      </c>
      <c r="U130">
        <f>Data_FAME!AD137</f>
        <v>535.13556093833233</v>
      </c>
      <c r="V130">
        <f>Data_FAME!AE137</f>
        <v>535.13556093833199</v>
      </c>
      <c r="W130">
        <f>Data_FAME!AH137</f>
        <v>81.766095454545464</v>
      </c>
      <c r="Y130">
        <f>Data_FAME!AL137</f>
        <v>5.632280511408469E-2</v>
      </c>
      <c r="Z130">
        <f>Data_FAME!AN137</f>
        <v>-1.4409684053832899</v>
      </c>
      <c r="AA130">
        <f>Data_FAME!AO137</f>
        <v>-1.4409684053832901</v>
      </c>
      <c r="AB130">
        <f>Data_FAME!AR137</f>
        <v>0.83581527254149313</v>
      </c>
      <c r="AC130">
        <f>Data_FAME!AT137</f>
        <v>0.85017293311851716</v>
      </c>
      <c r="AD130">
        <f>Data_FAME!AV137</f>
        <v>140.16665600788599</v>
      </c>
      <c r="AE130">
        <f>Data_FAME!AW137</f>
        <v>140.16665600788599</v>
      </c>
      <c r="AF130">
        <f>Data_FAME!BB137</f>
        <v>3.4330399377282799</v>
      </c>
      <c r="AG130">
        <f>Data_FAME!BB137</f>
        <v>3.4330399377282799</v>
      </c>
      <c r="AH130">
        <f>Data_FAME!AS137</f>
        <v>0.83577480203352394</v>
      </c>
      <c r="AI130">
        <f>'Data_FAME (2)'!P137</f>
        <v>115.53218673573035</v>
      </c>
      <c r="AJ130">
        <f>Data_FAME!AI137</f>
        <v>81.769348484848507</v>
      </c>
      <c r="AM130">
        <f>'Data_FAME (2)'!BF137</f>
        <v>159</v>
      </c>
      <c r="AN130">
        <f>'Data_FAME (2)'!BG137</f>
        <v>347</v>
      </c>
      <c r="AO130">
        <f>'Data_FAME (2)'!BH137</f>
        <v>60</v>
      </c>
      <c r="AP130">
        <f>'Data_FAME (2)'!BI137</f>
        <v>434</v>
      </c>
    </row>
    <row r="131" spans="2:42" x14ac:dyDescent="0.35">
      <c r="B131" s="29">
        <f>Data_FAME!A138</f>
        <v>44561</v>
      </c>
      <c r="C131">
        <f>Data_FAME!B138</f>
        <v>114.226240171025</v>
      </c>
      <c r="D131">
        <f>Data_FAME!C138</f>
        <v>114.226144270522</v>
      </c>
      <c r="E131">
        <f>Data_FAME!D138</f>
        <v>114.23369672895301</v>
      </c>
      <c r="F131">
        <f>Data_FAME!F138</f>
        <v>116.70298016861034</v>
      </c>
      <c r="G131">
        <f>Data_FAME!H138</f>
        <v>109.67511582565267</v>
      </c>
      <c r="H131">
        <f>Data_FAME!J138</f>
        <v>105.93460995582666</v>
      </c>
      <c r="I131">
        <f>'Data_FAME (2)'!L138</f>
        <v>110.09240043874455</v>
      </c>
      <c r="J131">
        <f>'Data_FAME (2)'!M138</f>
        <v>110.412952361455</v>
      </c>
      <c r="K131">
        <f>'Data_FAME (2)'!O138</f>
        <v>126.85807001374233</v>
      </c>
      <c r="M131">
        <f>Data_FAME!Q138</f>
        <v>675680</v>
      </c>
      <c r="N131">
        <f>Data_FAME!R138</f>
        <v>675680</v>
      </c>
      <c r="O131">
        <f>Data_FAME!T138</f>
        <v>1.35718375578186</v>
      </c>
      <c r="P131">
        <f>Data_FAME!U138</f>
        <v>1.24518289316332</v>
      </c>
      <c r="Q131">
        <f>Data_FAME!W138</f>
        <v>1036779.9914151601</v>
      </c>
      <c r="R131">
        <f>Data_FAME!X138</f>
        <v>1036779.99141516</v>
      </c>
      <c r="S131">
        <f>Data_FAME!Z138</f>
        <v>4.1734239495796549E-2</v>
      </c>
      <c r="T131">
        <f>Data_FAME!AA138</f>
        <v>4.17342394957965E-2</v>
      </c>
      <c r="U131">
        <f>Data_FAME!AD138</f>
        <v>543.56950005244892</v>
      </c>
      <c r="V131">
        <f>Data_FAME!AE138</f>
        <v>543.56950005244903</v>
      </c>
      <c r="W131">
        <f>Data_FAME!AH138</f>
        <v>81.60241666666667</v>
      </c>
      <c r="Y131">
        <f>Data_FAME!AL138</f>
        <v>0.20218077070592397</v>
      </c>
      <c r="Z131">
        <f>Data_FAME!AN138</f>
        <v>-1.503049327246555</v>
      </c>
      <c r="AA131">
        <f>Data_FAME!AO138</f>
        <v>-1.5030493272465599</v>
      </c>
      <c r="AB131">
        <f>Data_FAME!AR138</f>
        <v>0.88972454293969661</v>
      </c>
      <c r="AC131">
        <f>Data_FAME!AT138</f>
        <v>0.87878505435205767</v>
      </c>
      <c r="AD131">
        <f>Data_FAME!AV138</f>
        <v>142.51281328002301</v>
      </c>
      <c r="AE131">
        <f>Data_FAME!AW138</f>
        <v>142.51281328002301</v>
      </c>
      <c r="AF131">
        <f>Data_FAME!BB138</f>
        <v>4.1496519075466436</v>
      </c>
      <c r="AG131">
        <f>Data_FAME!BB138</f>
        <v>4.1496519075466436</v>
      </c>
      <c r="AH131">
        <f>Data_FAME!AS138</f>
        <v>0.88967799254248703</v>
      </c>
      <c r="AI131">
        <f>'Data_FAME (2)'!P138</f>
        <v>126.78731357321665</v>
      </c>
      <c r="AJ131">
        <f>Data_FAME!AI138</f>
        <v>81.601331818181805</v>
      </c>
      <c r="AM131">
        <f>'Data_FAME (2)'!BF138</f>
        <v>159</v>
      </c>
      <c r="AN131">
        <f>'Data_FAME (2)'!BG138</f>
        <v>347</v>
      </c>
      <c r="AO131">
        <f>'Data_FAME (2)'!BH138</f>
        <v>60</v>
      </c>
      <c r="AP131">
        <f>'Data_FAME (2)'!BI138</f>
        <v>434</v>
      </c>
    </row>
    <row r="132" spans="2:42" x14ac:dyDescent="0.35">
      <c r="B132" s="29">
        <f>Data_FAME!A139</f>
        <v>44651</v>
      </c>
      <c r="C132">
        <f>Data_FAME!B139</f>
        <v>116.52328773444333</v>
      </c>
      <c r="D132">
        <f>Data_FAME!C139</f>
        <v>116.52318901049966</v>
      </c>
      <c r="E132">
        <f>Data_FAME!D139</f>
        <v>116.393823524045</v>
      </c>
      <c r="F132">
        <f>Data_FAME!F139</f>
        <v>118.20274125197899</v>
      </c>
      <c r="G132">
        <f>Data_FAME!H139</f>
        <v>112.14539130647033</v>
      </c>
      <c r="H132">
        <f>Data_FAME!J139</f>
        <v>108.46399299266068</v>
      </c>
      <c r="I132">
        <f>'Data_FAME (2)'!L139</f>
        <v>112.78317898963296</v>
      </c>
      <c r="J132">
        <f>'Data_FAME (2)'!M139</f>
        <v>112.620087702123</v>
      </c>
      <c r="K132">
        <f>'Data_FAME (2)'!O139</f>
        <v>131.85258223726666</v>
      </c>
      <c r="M132">
        <f>Data_FAME!Q139</f>
        <v>682527</v>
      </c>
      <c r="N132">
        <f>Data_FAME!R139</f>
        <v>682527</v>
      </c>
      <c r="O132">
        <f>Data_FAME!T139</f>
        <v>1.2499227830737301</v>
      </c>
      <c r="P132">
        <f>Data_FAME!U139</f>
        <v>0.95337235796884001</v>
      </c>
      <c r="Q132">
        <f>Data_FAME!W139</f>
        <v>1042268.1885832101</v>
      </c>
      <c r="R132">
        <f>Data_FAME!X139</f>
        <v>1042268.18858321</v>
      </c>
      <c r="S132">
        <f>Data_FAME!Z139</f>
        <v>3.7902493158819418E-2</v>
      </c>
      <c r="T132">
        <f>Data_FAME!AA139</f>
        <v>3.7902493158819398E-2</v>
      </c>
      <c r="U132">
        <f>Data_FAME!AD139</f>
        <v>553.75800367898262</v>
      </c>
      <c r="V132">
        <f>Data_FAME!AE139</f>
        <v>553.75800367898296</v>
      </c>
      <c r="W132">
        <f>Data_FAME!AH139</f>
        <v>82.319578125000007</v>
      </c>
      <c r="Y132">
        <f>Data_FAME!AL139</f>
        <v>0.6770409482333285</v>
      </c>
      <c r="Z132">
        <f>Data_FAME!AN139</f>
        <v>-1.1701783461083601</v>
      </c>
      <c r="AA132">
        <f>Data_FAME!AO139</f>
        <v>-1.1701783461083599</v>
      </c>
      <c r="AB132">
        <f>Data_FAME!AR139</f>
        <v>0.91704289667698158</v>
      </c>
      <c r="AC132">
        <f>Data_FAME!AT139</f>
        <v>0.89191178290035245</v>
      </c>
      <c r="AD132">
        <f>Data_FAME!AV139</f>
        <v>145.595557463646</v>
      </c>
      <c r="AE132">
        <f>Data_FAME!AW139</f>
        <v>145.595557463646</v>
      </c>
      <c r="AF132">
        <f>Data_FAME!BB139</f>
        <v>5.4749403936328669</v>
      </c>
      <c r="AG132">
        <f>Data_FAME!BB139</f>
        <v>5.4749403936328669</v>
      </c>
      <c r="AH132">
        <f>Data_FAME!AS139</f>
        <v>0.91704684352781196</v>
      </c>
      <c r="AI132">
        <f>'Data_FAME (2)'!P139</f>
        <v>131.93635065106068</v>
      </c>
      <c r="AJ132">
        <f>Data_FAME!AI139</f>
        <v>82.320465624997198</v>
      </c>
      <c r="AM132">
        <f>'Data_FAME (2)'!BF139</f>
        <v>165</v>
      </c>
      <c r="AN132">
        <f>'Data_FAME (2)'!BG139</f>
        <v>331.33333333333331</v>
      </c>
      <c r="AO132">
        <f>'Data_FAME (2)'!BH139</f>
        <v>67</v>
      </c>
      <c r="AP132">
        <f>'Data_FAME (2)'!BI139</f>
        <v>436.66666666666669</v>
      </c>
    </row>
    <row r="133" spans="2:42" x14ac:dyDescent="0.35">
      <c r="B133" s="29">
        <f>Data_FAME!A140</f>
        <v>44742</v>
      </c>
      <c r="C133">
        <f>Data_FAME!B140</f>
        <v>120.44895125142132</v>
      </c>
      <c r="D133">
        <f>Data_FAME!C140</f>
        <v>120.44884791498667</v>
      </c>
      <c r="E133">
        <f>Data_FAME!D140</f>
        <v>120.68050134177599</v>
      </c>
      <c r="F133">
        <f>Data_FAME!F140</f>
        <v>119.97231497367666</v>
      </c>
      <c r="G133">
        <f>Data_FAME!H140</f>
        <v>113.41737989713801</v>
      </c>
      <c r="H133">
        <f>Data_FAME!J140</f>
        <v>112.13987933091767</v>
      </c>
      <c r="I133">
        <f>'Data_FAME (2)'!L140</f>
        <v>115.85110284879913</v>
      </c>
      <c r="J133">
        <f>'Data_FAME (2)'!M140</f>
        <v>115.54941884620833</v>
      </c>
      <c r="K133">
        <f>'Data_FAME (2)'!O140</f>
        <v>171.20961821358637</v>
      </c>
      <c r="M133">
        <f>Data_FAME!Q140</f>
        <v>686335</v>
      </c>
      <c r="N133">
        <f>Data_FAME!R140</f>
        <v>686335</v>
      </c>
      <c r="O133">
        <f>Data_FAME!T140</f>
        <v>1.18311240254664</v>
      </c>
      <c r="P133">
        <f>Data_FAME!U140</f>
        <v>1.5832667053493901</v>
      </c>
      <c r="Q133">
        <f>Data_FAME!W140</f>
        <v>1046824.01538558</v>
      </c>
      <c r="R133">
        <f>Data_FAME!X140</f>
        <v>1046824.01538558</v>
      </c>
      <c r="S133">
        <f>Data_FAME!Z140</f>
        <v>3.7837387703404508E-2</v>
      </c>
      <c r="T133">
        <f>Data_FAME!AA140</f>
        <v>3.7837387703404501E-2</v>
      </c>
      <c r="U133">
        <f>Data_FAME!AD140</f>
        <v>561.5987375721711</v>
      </c>
      <c r="V133">
        <f>Data_FAME!AE140</f>
        <v>561.59873757217099</v>
      </c>
      <c r="W133">
        <f>Data_FAME!AH140</f>
        <v>80.166440000000037</v>
      </c>
      <c r="Y133">
        <f>Data_FAME!AL140</f>
        <v>1.2252211246488829</v>
      </c>
      <c r="Z133">
        <f>Data_FAME!AN140</f>
        <v>-0.64988409823973003</v>
      </c>
      <c r="AA133">
        <f>Data_FAME!AO140</f>
        <v>-0.64988409823973003</v>
      </c>
      <c r="AB133">
        <f>Data_FAME!AR140</f>
        <v>0.97798349717312683</v>
      </c>
      <c r="AC133">
        <f>Data_FAME!AT140</f>
        <v>0.93455798380674937</v>
      </c>
      <c r="AD133">
        <f>Data_FAME!AV140</f>
        <v>149.01660602045001</v>
      </c>
      <c r="AE133">
        <f>Data_FAME!AW140</f>
        <v>149.01660602045001</v>
      </c>
      <c r="AF133">
        <f>Data_FAME!BB140</f>
        <v>6.0753476320238926</v>
      </c>
      <c r="AG133">
        <f>Data_FAME!BB140</f>
        <v>6.0753476320238926</v>
      </c>
      <c r="AH133">
        <f>Data_FAME!AS140</f>
        <v>0.97799595064369504</v>
      </c>
      <c r="AI133">
        <f>'Data_FAME (2)'!P140</f>
        <v>171.26470922712701</v>
      </c>
      <c r="AJ133">
        <f>Data_FAME!AI140</f>
        <v>80.190636866096895</v>
      </c>
      <c r="AM133">
        <f>'Data_FAME (2)'!BF140</f>
        <v>166</v>
      </c>
      <c r="AN133">
        <f>'Data_FAME (2)'!BG140</f>
        <v>330</v>
      </c>
      <c r="AO133">
        <f>'Data_FAME (2)'!BH140</f>
        <v>67</v>
      </c>
      <c r="AP133">
        <f>'Data_FAME (2)'!BI140</f>
        <v>437</v>
      </c>
    </row>
    <row r="134" spans="2:42" x14ac:dyDescent="0.35">
      <c r="B134" s="29">
        <f>Data_FAME!A141</f>
        <v>44834</v>
      </c>
      <c r="C134">
        <f>Data_FAME!B141</f>
        <v>123.13187797442566</v>
      </c>
      <c r="D134">
        <f>Data_FAME!C141</f>
        <v>123.13178010414633</v>
      </c>
      <c r="E134">
        <f>Data_FAME!D141</f>
        <v>123.00482789268899</v>
      </c>
      <c r="F134">
        <f>Data_FAME!F141</f>
        <v>121.96955216362967</v>
      </c>
      <c r="G134">
        <f>Data_FAME!H141</f>
        <v>114.95687108321233</v>
      </c>
      <c r="H134">
        <f>Data_FAME!J141</f>
        <v>118.03256895157368</v>
      </c>
      <c r="I134">
        <f>'Data_FAME (2)'!L141</f>
        <v>120.23288793503906</v>
      </c>
      <c r="J134">
        <f>'Data_FAME (2)'!M141</f>
        <v>120.36449288317634</v>
      </c>
      <c r="K134">
        <f>'Data_FAME (2)'!O141</f>
        <v>177.94518722871234</v>
      </c>
      <c r="M134">
        <f>Data_FAME!Q141</f>
        <v>687029</v>
      </c>
      <c r="N134">
        <f>Data_FAME!R141</f>
        <v>687029</v>
      </c>
      <c r="O134">
        <f>Data_FAME!T141</f>
        <v>0.85119665278937295</v>
      </c>
      <c r="P134">
        <f>Data_FAME!U141</f>
        <v>1.6762337248658501</v>
      </c>
      <c r="Q134">
        <f>Data_FAME!W141</f>
        <v>1046271.97311091</v>
      </c>
      <c r="R134">
        <f>Data_FAME!X141</f>
        <v>1046271.97311091</v>
      </c>
      <c r="S134">
        <f>Data_FAME!Z141</f>
        <v>3.7286752215901983E-2</v>
      </c>
      <c r="T134">
        <f>Data_FAME!AA141</f>
        <v>3.7286752215901997E-2</v>
      </c>
      <c r="U134">
        <f>Data_FAME!AD141</f>
        <v>571.14206261328434</v>
      </c>
      <c r="V134">
        <f>Data_FAME!AE141</f>
        <v>571.142062613284</v>
      </c>
      <c r="W134">
        <f>Data_FAME!AH141</f>
        <v>78.154103030303006</v>
      </c>
      <c r="Y134">
        <f>Data_FAME!AL141</f>
        <v>2.1973500081463495</v>
      </c>
      <c r="Z134">
        <f>Data_FAME!AN141</f>
        <v>9.3339420988610033E-2</v>
      </c>
      <c r="AA134">
        <f>Data_FAME!AO141</f>
        <v>9.3339420988610006E-2</v>
      </c>
      <c r="AB134">
        <f>Data_FAME!AR141</f>
        <v>1.0191250785446886</v>
      </c>
      <c r="AC134">
        <f>Data_FAME!AT141</f>
        <v>0.96856486614230419</v>
      </c>
      <c r="AD134">
        <f>Data_FAME!AV141</f>
        <v>151.74011391846901</v>
      </c>
      <c r="AE134">
        <f>Data_FAME!AW141</f>
        <v>151.74011391846901</v>
      </c>
      <c r="AF134">
        <f>Data_FAME!BB141</f>
        <v>8.3216708320752559</v>
      </c>
      <c r="AG134">
        <f>Data_FAME!BB141</f>
        <v>8.3216708320752559</v>
      </c>
      <c r="AH134">
        <f>Data_FAME!AS141</f>
        <v>1.0191295882470099</v>
      </c>
      <c r="AI134">
        <f>'Data_FAME (2)'!P141</f>
        <v>177.87837915544597</v>
      </c>
      <c r="AJ134">
        <f>Data_FAME!AI141</f>
        <v>78.205745454544996</v>
      </c>
      <c r="AM134">
        <f>'Data_FAME (2)'!BF141</f>
        <v>166</v>
      </c>
      <c r="AN134">
        <f>'Data_FAME (2)'!BG141</f>
        <v>330</v>
      </c>
      <c r="AO134">
        <f>'Data_FAME (2)'!BH141</f>
        <v>67</v>
      </c>
      <c r="AP134">
        <f>'Data_FAME (2)'!BI141</f>
        <v>437</v>
      </c>
    </row>
    <row r="135" spans="2:42" x14ac:dyDescent="0.35">
      <c r="B135" s="29">
        <f>Data_FAME!A142</f>
        <v>44926</v>
      </c>
      <c r="C135">
        <f>Data_FAME!B142</f>
        <v>126.54440818486866</v>
      </c>
      <c r="D135">
        <f>Data_FAME!C142</f>
        <v>126.54430159830167</v>
      </c>
      <c r="E135">
        <f>Data_FAME!D142</f>
        <v>126.540489869678</v>
      </c>
      <c r="F135">
        <f>Data_FAME!F142</f>
        <v>124.23922071814066</v>
      </c>
      <c r="G135">
        <f>Data_FAME!H142</f>
        <v>116.634947622718</v>
      </c>
      <c r="H135">
        <f>Data_FAME!J142</f>
        <v>123.39301908830366</v>
      </c>
      <c r="I135">
        <f>'Data_FAME (2)'!L142</f>
        <v>124.30798522856661</v>
      </c>
      <c r="J135">
        <f>'Data_FAME (2)'!M142</f>
        <v>124.666980657946</v>
      </c>
      <c r="K135">
        <f>'Data_FAME (2)'!O142</f>
        <v>197.72478342441434</v>
      </c>
      <c r="M135">
        <f>Data_FAME!Q142</f>
        <v>688817</v>
      </c>
      <c r="N135">
        <f>Data_FAME!R142</f>
        <v>688817</v>
      </c>
      <c r="O135">
        <f>Data_FAME!T142</f>
        <v>0.68245656490232898</v>
      </c>
      <c r="P135">
        <f>Data_FAME!U142</f>
        <v>0.52034033829732995</v>
      </c>
      <c r="Q135">
        <f>Data_FAME!W142</f>
        <v>1050738.4951144001</v>
      </c>
      <c r="R135">
        <f>Data_FAME!X142</f>
        <v>1050738.4951144001</v>
      </c>
      <c r="S135">
        <f>Data_FAME!Z142</f>
        <v>3.9158907679146433E-2</v>
      </c>
      <c r="T135">
        <f>Data_FAME!AA142</f>
        <v>3.9158907679146399E-2</v>
      </c>
      <c r="U135">
        <f>Data_FAME!AD142</f>
        <v>583.4578157505897</v>
      </c>
      <c r="V135">
        <f>Data_FAME!AE142</f>
        <v>583.45781575059004</v>
      </c>
      <c r="W135">
        <f>Data_FAME!AH142</f>
        <v>78.079235384615373</v>
      </c>
      <c r="Y135">
        <f>Data_FAME!AL142</f>
        <v>3.4175114793145465</v>
      </c>
      <c r="Z135">
        <f>Data_FAME!AN142</f>
        <v>1.36952085906708</v>
      </c>
      <c r="AA135">
        <f>Data_FAME!AO142</f>
        <v>1.36952085906708</v>
      </c>
      <c r="AB135">
        <f>Data_FAME!AR142</f>
        <v>1.0076086063713432</v>
      </c>
      <c r="AC135">
        <f>Data_FAME!AT142</f>
        <v>0.98644292991832894</v>
      </c>
      <c r="AD135">
        <f>Data_FAME!AV142</f>
        <v>154.66826573175601</v>
      </c>
      <c r="AE135">
        <f>Data_FAME!AW142</f>
        <v>154.66826573175601</v>
      </c>
      <c r="AF135">
        <f>Data_FAME!BB142</f>
        <v>7.2128482156614195</v>
      </c>
      <c r="AG135">
        <f>Data_FAME!BB142</f>
        <v>7.2128482156614195</v>
      </c>
      <c r="AH135">
        <f>Data_FAME!AS142</f>
        <v>1.0075868270203401</v>
      </c>
      <c r="AI135">
        <f>'Data_FAME (2)'!P142</f>
        <v>197.57542089711399</v>
      </c>
      <c r="AJ135">
        <f>Data_FAME!AI142</f>
        <v>78.079235384615401</v>
      </c>
      <c r="AM135">
        <f>'Data_FAME (2)'!BF142</f>
        <v>166</v>
      </c>
      <c r="AN135">
        <f>'Data_FAME (2)'!BG142</f>
        <v>330</v>
      </c>
      <c r="AO135">
        <f>'Data_FAME (2)'!BH142</f>
        <v>67</v>
      </c>
      <c r="AP135">
        <f>'Data_FAME (2)'!BI142</f>
        <v>437</v>
      </c>
    </row>
    <row r="136" spans="2:42" x14ac:dyDescent="0.35">
      <c r="B136" s="29">
        <f>Data_FAME!A143</f>
        <v>45016</v>
      </c>
      <c r="C136">
        <f>Data_FAME!B143</f>
        <v>128.41303910352266</v>
      </c>
      <c r="D136">
        <f>Data_FAME!C143</f>
        <v>128.412930245811</v>
      </c>
      <c r="E136">
        <f>Data_FAME!D143</f>
        <v>128.331620513014</v>
      </c>
      <c r="F136">
        <f>Data_FAME!F143</f>
        <v>125.92575786637433</v>
      </c>
      <c r="G136">
        <f>Data_FAME!H143</f>
        <v>118.543731828315</v>
      </c>
      <c r="H136">
        <f>Data_FAME!J143</f>
        <v>127.98952885350599</v>
      </c>
      <c r="I136">
        <f>'Data_FAME (2)'!L143</f>
        <v>128.75499073530534</v>
      </c>
      <c r="J136">
        <f>'Data_FAME (2)'!M143</f>
        <v>128.60738963666734</v>
      </c>
      <c r="K136">
        <f>'Data_FAME (2)'!O143</f>
        <v>192.64226930462132</v>
      </c>
      <c r="M136">
        <f>Data_FAME!Q143</f>
        <v>689206</v>
      </c>
      <c r="N136">
        <f>Data_FAME!R143</f>
        <v>689206</v>
      </c>
      <c r="O136">
        <f>Data_FAME!T143</f>
        <v>0.229299372116434</v>
      </c>
      <c r="P136">
        <f>Data_FAME!U143</f>
        <v>-0.33242865074602901</v>
      </c>
      <c r="Q136">
        <f>Data_FAME!W143</f>
        <v>1057548.46068673</v>
      </c>
      <c r="R136">
        <f>Data_FAME!X143</f>
        <v>1057548.46068673</v>
      </c>
      <c r="S136">
        <f>Data_FAME!Z143</f>
        <v>3.9999897078455998E-2</v>
      </c>
      <c r="T136">
        <f>Data_FAME!AA143</f>
        <v>3.9999897078455998E-2</v>
      </c>
      <c r="U136">
        <f>Data_FAME!AD143</f>
        <v>593.67733951293167</v>
      </c>
      <c r="V136">
        <f>Data_FAME!AE143</f>
        <v>593.67733951293201</v>
      </c>
      <c r="W136">
        <f>Data_FAME!AH143</f>
        <v>78.144530769230784</v>
      </c>
      <c r="Y136">
        <f>Data_FAME!AL143</f>
        <v>4.0490439075041742</v>
      </c>
      <c r="Z136">
        <f>Data_FAME!AN143</f>
        <v>2.4864327195136502</v>
      </c>
      <c r="AA136">
        <f>Data_FAME!AO143</f>
        <v>2.4864327195136502</v>
      </c>
      <c r="AB136">
        <f>Data_FAME!AR143</f>
        <v>1.0189055470944002</v>
      </c>
      <c r="AC136">
        <f>Data_FAME!AT143</f>
        <v>1.009609180259784</v>
      </c>
      <c r="AD136">
        <f>Data_FAME!AV143</f>
        <v>156.93672719732001</v>
      </c>
      <c r="AE136">
        <f>Data_FAME!AW143</f>
        <v>156.93672719732001</v>
      </c>
      <c r="AF136">
        <f>Data_FAME!BB143</f>
        <v>5.4496808271529931</v>
      </c>
      <c r="AG136">
        <f>Data_FAME!BB143</f>
        <v>5.4496808271529931</v>
      </c>
      <c r="AH136">
        <f>Data_FAME!AS143</f>
        <v>1.018927972462</v>
      </c>
      <c r="AI136">
        <f>'Data_FAME (2)'!P143</f>
        <v>192.65568080604498</v>
      </c>
      <c r="AJ136">
        <f>Data_FAME!AI143</f>
        <v>78.144530769230798</v>
      </c>
      <c r="AM136">
        <f>'Data_FAME (2)'!BF143</f>
        <v>160.33333333333331</v>
      </c>
      <c r="AN136">
        <f>'Data_FAME (2)'!BG143</f>
        <v>294.66666666666669</v>
      </c>
      <c r="AO136">
        <f>'Data_FAME (2)'!BH143</f>
        <v>80</v>
      </c>
      <c r="AP136">
        <f>'Data_FAME (2)'!BI143</f>
        <v>465</v>
      </c>
    </row>
    <row r="137" spans="2:42" x14ac:dyDescent="0.35">
      <c r="B137" s="29">
        <f>Data_FAME!A144</f>
        <v>45107</v>
      </c>
      <c r="C137">
        <f>Data_FAME!B144</f>
        <v>130.50643278494934</v>
      </c>
      <c r="D137">
        <f>Data_FAME!C144</f>
        <v>130.50632439227164</v>
      </c>
      <c r="E137">
        <f>Data_FAME!D144</f>
        <v>130.749574897206</v>
      </c>
      <c r="F137">
        <f>Data_FAME!F144</f>
        <v>128.47508568515701</v>
      </c>
      <c r="G137">
        <f>Data_FAME!H144</f>
        <v>120.78757757303799</v>
      </c>
      <c r="H137">
        <f>Data_FAME!J144</f>
        <v>132.52751967472966</v>
      </c>
      <c r="I137">
        <f>'Data_FAME (2)'!L144</f>
        <v>133.82060005523974</v>
      </c>
      <c r="J137">
        <f>'Data_FAME (2)'!M144</f>
        <v>133.44707635805202</v>
      </c>
      <c r="K137">
        <f>'Data_FAME (2)'!O144</f>
        <v>183.65930007091833</v>
      </c>
      <c r="M137">
        <f>Data_FAME!Q144</f>
        <v>689491</v>
      </c>
      <c r="N137">
        <f>Data_FAME!R144</f>
        <v>689491</v>
      </c>
      <c r="O137">
        <f>Data_FAME!T144</f>
        <v>0.29183880868291401</v>
      </c>
      <c r="P137">
        <f>Data_FAME!U144</f>
        <v>-0.17797318837057399</v>
      </c>
      <c r="Q137">
        <f>Data_FAME!W144</f>
        <v>1055036.57880294</v>
      </c>
      <c r="R137">
        <f>Data_FAME!X144</f>
        <v>1055036.57880294</v>
      </c>
      <c r="S137">
        <f>Data_FAME!Z144</f>
        <v>4.225939295750962E-2</v>
      </c>
      <c r="T137">
        <f>Data_FAME!AA144</f>
        <v>4.2259392957509599E-2</v>
      </c>
      <c r="U137">
        <f>Data_FAME!AD144</f>
        <v>607.45054732932329</v>
      </c>
      <c r="V137">
        <f>Data_FAME!AE144</f>
        <v>607.45054732932294</v>
      </c>
      <c r="W137">
        <f>Data_FAME!AH144</f>
        <v>80.435667692307661</v>
      </c>
      <c r="Y137">
        <f>Data_FAME!AL144</f>
        <v>4.6561641128818216</v>
      </c>
      <c r="Z137">
        <f>Data_FAME!AN144</f>
        <v>3.1702880850397506</v>
      </c>
      <c r="AA137">
        <f>Data_FAME!AO144</f>
        <v>3.1702880850397501</v>
      </c>
      <c r="AB137">
        <f>Data_FAME!AR144</f>
        <v>1.000816805335303</v>
      </c>
      <c r="AC137">
        <f>Data_FAME!AT144</f>
        <v>1.0033043549807392</v>
      </c>
      <c r="AD137">
        <f>Data_FAME!AV144</f>
        <v>158.37951875728999</v>
      </c>
      <c r="AE137">
        <f>Data_FAME!AW144</f>
        <v>158.37951875728999</v>
      </c>
      <c r="AF137">
        <f>Data_FAME!BB144</f>
        <v>4.9659010810981465</v>
      </c>
      <c r="AG137">
        <f>Data_FAME!BB144</f>
        <v>4.9659010810981465</v>
      </c>
      <c r="AH137">
        <f>Data_FAME!AS144</f>
        <v>1.0008168053352999</v>
      </c>
      <c r="AI137">
        <f>'Data_FAME (2)'!P144</f>
        <v>184.02080817158966</v>
      </c>
      <c r="AJ137">
        <f>Data_FAME!AI144</f>
        <v>80.435667692307703</v>
      </c>
      <c r="AM137">
        <f>'Data_FAME (2)'!BF144</f>
        <v>161</v>
      </c>
      <c r="AN137">
        <f>'Data_FAME (2)'!BG144</f>
        <v>293</v>
      </c>
      <c r="AO137">
        <f>'Data_FAME (2)'!BH144</f>
        <v>80</v>
      </c>
      <c r="AP137">
        <f>'Data_FAME (2)'!BI144</f>
        <v>466</v>
      </c>
    </row>
    <row r="138" spans="2:42" x14ac:dyDescent="0.35">
      <c r="B138" s="29">
        <f>Data_FAME!A145</f>
        <v>45199</v>
      </c>
      <c r="C138">
        <f>Data_FAME!B145</f>
        <v>131.40909339020666</v>
      </c>
      <c r="D138">
        <f>Data_FAME!C145</f>
        <v>131.40898548349898</v>
      </c>
      <c r="E138">
        <f>Data_FAME!D145</f>
        <v>131.237550087682</v>
      </c>
      <c r="F138">
        <f>Data_FAME!F145</f>
        <v>130.50744996352367</v>
      </c>
      <c r="G138">
        <f>Data_FAME!H145</f>
        <v>121.02850174497233</v>
      </c>
      <c r="H138">
        <f>Data_FAME!J145</f>
        <v>133.94549256344067</v>
      </c>
      <c r="I138">
        <f>'Data_FAME (2)'!L145</f>
        <v>135.31418721289461</v>
      </c>
      <c r="J138">
        <f>'Data_FAME (2)'!M145</f>
        <v>135.45306402774801</v>
      </c>
      <c r="K138">
        <f>'Data_FAME (2)'!O145</f>
        <v>172.22191183922098</v>
      </c>
      <c r="M138">
        <f>Data_FAME!Q145</f>
        <v>687839</v>
      </c>
      <c r="N138">
        <f>Data_FAME!R145</f>
        <v>687839</v>
      </c>
      <c r="O138">
        <f>Data_FAME!T145</f>
        <v>5.7638462520479397E-2</v>
      </c>
      <c r="P138">
        <f>Data_FAME!U145</f>
        <v>-0.29318426198509601</v>
      </c>
      <c r="Q138">
        <f>Data_FAME!W145</f>
        <v>1049448.4363411299</v>
      </c>
      <c r="R138">
        <f>Data_FAME!X145</f>
        <v>1049448.4363411299</v>
      </c>
      <c r="S138">
        <f>Data_FAME!Z145</f>
        <v>4.1046919085926135E-2</v>
      </c>
      <c r="T138">
        <f>Data_FAME!AA145</f>
        <v>4.1046919085926101E-2</v>
      </c>
      <c r="U138">
        <f>Data_FAME!AD145</f>
        <v>615.79900574392559</v>
      </c>
      <c r="V138">
        <f>Data_FAME!AE145</f>
        <v>615.79900574392605</v>
      </c>
      <c r="W138">
        <f>Data_FAME!AH145</f>
        <v>82.183743076923065</v>
      </c>
      <c r="Y138">
        <f>Data_FAME!AL145</f>
        <v>5.3521817426787672</v>
      </c>
      <c r="Z138">
        <f>Data_FAME!AN145</f>
        <v>3.9723033917262196</v>
      </c>
      <c r="AA138">
        <f>Data_FAME!AO145</f>
        <v>3.97230339172622</v>
      </c>
      <c r="AB138">
        <f>Data_FAME!AR145</f>
        <v>0.98603497028103182</v>
      </c>
      <c r="AC138">
        <f>Data_FAME!AT145</f>
        <v>0.9915020647227587</v>
      </c>
      <c r="AD138">
        <f>Data_FAME!AV145</f>
        <v>160.29233031787101</v>
      </c>
      <c r="AE138">
        <f>Data_FAME!AW145</f>
        <v>160.29233031787101</v>
      </c>
      <c r="AF138">
        <f>Data_FAME!BB145</f>
        <v>4.3007323969777032</v>
      </c>
      <c r="AG138">
        <f>Data_FAME!BB145</f>
        <v>4.3007323969777032</v>
      </c>
      <c r="AH138">
        <f>Data_FAME!AS145</f>
        <v>0.98602621638057697</v>
      </c>
      <c r="AI138">
        <f>'Data_FAME (2)'!P145</f>
        <v>171.94975224698337</v>
      </c>
      <c r="AJ138">
        <f>Data_FAME!AI145</f>
        <v>82.183743076923093</v>
      </c>
      <c r="AM138">
        <f>'Data_FAME (2)'!BF145</f>
        <v>161</v>
      </c>
      <c r="AN138">
        <f>'Data_FAME (2)'!BG145</f>
        <v>293</v>
      </c>
      <c r="AO138">
        <f>'Data_FAME (2)'!BH145</f>
        <v>80</v>
      </c>
      <c r="AP138">
        <f>'Data_FAME (2)'!BI145</f>
        <v>466</v>
      </c>
    </row>
    <row r="139" spans="2:42" x14ac:dyDescent="0.35">
      <c r="B139" s="29">
        <f>Data_FAME!A146</f>
        <v>45291</v>
      </c>
      <c r="C139">
        <f>Data_FAME!B146</f>
        <v>131.89417352940234</v>
      </c>
      <c r="D139">
        <f>Data_FAME!C146</f>
        <v>131.89406274308567</v>
      </c>
      <c r="E139">
        <f>Data_FAME!D146</f>
        <v>131.865840235045</v>
      </c>
      <c r="F139">
        <f>Data_FAME!F146</f>
        <v>132.22544667351403</v>
      </c>
      <c r="G139">
        <f>Data_FAME!H146</f>
        <v>120.86327822168199</v>
      </c>
      <c r="H139">
        <f>Data_FAME!J146</f>
        <v>134.63537879318199</v>
      </c>
      <c r="I139">
        <f>'Data_FAME (2)'!L146</f>
        <v>136.32307817365751</v>
      </c>
      <c r="J139">
        <f>'Data_FAME (2)'!M146</f>
        <v>136.72632584781965</v>
      </c>
      <c r="K139">
        <f>'Data_FAME (2)'!O146</f>
        <v>164.76988630137134</v>
      </c>
      <c r="M139">
        <f>Data_FAME!Q146</f>
        <v>685628</v>
      </c>
      <c r="N139">
        <f>Data_FAME!R146</f>
        <v>685628</v>
      </c>
      <c r="O139">
        <f>Data_FAME!T146</f>
        <v>-4.1490971855109797E-2</v>
      </c>
      <c r="P139">
        <f>Data_FAME!U146</f>
        <v>-1.11382408252509</v>
      </c>
      <c r="Q139">
        <f>Data_FAME!W146</f>
        <v>1056462.5491929902</v>
      </c>
      <c r="R139">
        <f>Data_FAME!X146</f>
        <v>1056462.5491929899</v>
      </c>
      <c r="S139">
        <f>Data_FAME!Z146</f>
        <v>3.8563577286524944E-2</v>
      </c>
      <c r="T139">
        <f>Data_FAME!AA146</f>
        <v>3.8563577286524903E-2</v>
      </c>
      <c r="U139">
        <f>Data_FAME!AD146</f>
        <v>619.54677295102533</v>
      </c>
      <c r="V139">
        <f>Data_FAME!AE146</f>
        <v>619.54677295102499</v>
      </c>
      <c r="W139">
        <f>Data_FAME!AH146</f>
        <v>81.170489230769249</v>
      </c>
      <c r="Y139">
        <f>Data_FAME!AL146</f>
        <v>5.2135114284374229</v>
      </c>
      <c r="Z139">
        <f>Data_FAME!AN146</f>
        <v>4.1423083631530204</v>
      </c>
      <c r="AA139">
        <f>Data_FAME!AO146</f>
        <v>4.1423083631530204</v>
      </c>
      <c r="AB139">
        <f>Data_FAME!AR146</f>
        <v>0.99413068767971202</v>
      </c>
      <c r="AC139">
        <f>Data_FAME!AT146</f>
        <v>0.99570331936825163</v>
      </c>
      <c r="AD139">
        <f>Data_FAME!AV146</f>
        <v>161.68688449742999</v>
      </c>
      <c r="AE139">
        <f>Data_FAME!AW146</f>
        <v>161.68688449742999</v>
      </c>
      <c r="AF139">
        <f>Data_FAME!BB146</f>
        <v>3.8582721147576637</v>
      </c>
      <c r="AG139">
        <f>Data_FAME!BB146</f>
        <v>3.8582721147576637</v>
      </c>
      <c r="AH139">
        <f>Data_FAME!AS146</f>
        <v>0.99411759541347999</v>
      </c>
      <c r="AI139">
        <f>'Data_FAME (2)'!P146</f>
        <v>164.65926949381233</v>
      </c>
      <c r="AJ139">
        <f>Data_FAME!AI146</f>
        <v>81.170489230769206</v>
      </c>
      <c r="AM139">
        <f>'Data_FAME (2)'!BF146</f>
        <v>161</v>
      </c>
      <c r="AN139">
        <f>'Data_FAME (2)'!BG146</f>
        <v>293</v>
      </c>
      <c r="AO139">
        <f>'Data_FAME (2)'!BH146</f>
        <v>80</v>
      </c>
      <c r="AP139">
        <f>'Data_FAME (2)'!BI146</f>
        <v>466</v>
      </c>
    </row>
    <row r="140" spans="2:42" x14ac:dyDescent="0.35">
      <c r="B140" s="29">
        <f>Data_FAME!A147</f>
        <v>45382</v>
      </c>
      <c r="C140">
        <f>Data_FAME!B147</f>
        <v>132.93148155459167</v>
      </c>
      <c r="D140">
        <f>Data_FAME!C147</f>
        <v>132.93137023569435</v>
      </c>
      <c r="E140">
        <f>Data_FAME!D147</f>
        <v>132.94048268817099</v>
      </c>
      <c r="F140">
        <f>Data_FAME!F147</f>
        <v>133.85388823178835</v>
      </c>
      <c r="G140">
        <f>Data_FAME!H147</f>
        <v>120.92668354098232</v>
      </c>
      <c r="H140">
        <f>Data_FAME!J147</f>
        <v>134.78759657255966</v>
      </c>
      <c r="I140">
        <f>'Data_FAME (2)'!L147</f>
        <v>137.78456336921667</v>
      </c>
      <c r="J140">
        <f>'Data_FAME (2)'!M147</f>
        <v>137.64184979520869</v>
      </c>
      <c r="K140">
        <f>'Data_FAME (2)'!O147</f>
        <v>165.502040768429</v>
      </c>
      <c r="M140">
        <f>Data_FAME!Q147</f>
        <v>691387</v>
      </c>
      <c r="N140">
        <f>Data_FAME!R147</f>
        <v>691387</v>
      </c>
      <c r="O140">
        <f>Data_FAME!T147</f>
        <v>-9.1557669896077207E-2</v>
      </c>
      <c r="P140">
        <f>Data_FAME!U147</f>
        <v>-1.5247888859279199</v>
      </c>
      <c r="Q140">
        <f>Data_FAME!W147</f>
        <v>1066389.7238912501</v>
      </c>
      <c r="R140">
        <f>Data_FAME!X147</f>
        <v>1066389.7238912501</v>
      </c>
      <c r="S140">
        <f>Data_FAME!Z147</f>
        <v>4.3428724324470563E-2</v>
      </c>
      <c r="T140">
        <f>Data_FAME!AA147</f>
        <v>4.3428724324470598E-2</v>
      </c>
      <c r="U140">
        <f>Data_FAME!AD147</f>
        <v>628.42396875249267</v>
      </c>
      <c r="V140">
        <f>Data_FAME!AE147</f>
        <v>628.42396875249301</v>
      </c>
      <c r="W140">
        <f>Data_FAME!AH147</f>
        <v>82.562649230769239</v>
      </c>
      <c r="Y140">
        <f>Data_FAME!AL147</f>
        <v>5.1704099426277175</v>
      </c>
      <c r="Z140">
        <f>Data_FAME!AN147</f>
        <v>4.2202339395962598</v>
      </c>
      <c r="AA140">
        <f>Data_FAME!AO147</f>
        <v>4.2202339395962598</v>
      </c>
      <c r="AB140">
        <f>Data_FAME!AR147</f>
        <v>0.98539577106166276</v>
      </c>
      <c r="AC140">
        <f>Data_FAME!AT147</f>
        <v>0.99373373763821604</v>
      </c>
      <c r="AD140">
        <f>Data_FAME!AV147</f>
        <v>163.280287066569</v>
      </c>
      <c r="AE140">
        <f>Data_FAME!AW147</f>
        <v>163.280287066569</v>
      </c>
      <c r="AF140">
        <f>Data_FAME!BB147</f>
        <v>3.6255376960250629</v>
      </c>
      <c r="AG140">
        <f>Data_FAME!BB147</f>
        <v>3.6255376960250629</v>
      </c>
      <c r="AH140">
        <f>Data_FAME!AS147</f>
        <v>0.98526455612131902</v>
      </c>
      <c r="AI140">
        <f>'Data_FAME (2)'!P147</f>
        <v>165.39168232649467</v>
      </c>
      <c r="AJ140">
        <f>Data_FAME!AI147</f>
        <v>82.562649230769196</v>
      </c>
      <c r="AM140">
        <f>'Data_FAME (2)'!BF147</f>
        <v>151.86216666666667</v>
      </c>
      <c r="AN140">
        <f>'Data_FAME (2)'!BG147</f>
        <v>286.49313333333339</v>
      </c>
      <c r="AO140">
        <f>'Data_FAME (2)'!BH147</f>
        <v>71.188066666666657</v>
      </c>
      <c r="AP140">
        <f>'Data_FAME (2)'!BI147</f>
        <v>490.4566333333334</v>
      </c>
    </row>
    <row r="141" spans="2:42" x14ac:dyDescent="0.35">
      <c r="B141" s="29">
        <f>Data_FAME!A148</f>
        <v>45473</v>
      </c>
      <c r="C141">
        <f>Data_FAME!B148</f>
        <v>133.22234748753701</v>
      </c>
      <c r="D141">
        <f>Data_FAME!C148</f>
        <v>133.22223686872098</v>
      </c>
      <c r="E141">
        <f>Data_FAME!D148</f>
        <v>133.424750027051</v>
      </c>
      <c r="F141">
        <f>Data_FAME!F148</f>
        <v>135.80223714560833</v>
      </c>
      <c r="G141">
        <f>Data_FAME!H148</f>
        <v>120.91884726252766</v>
      </c>
      <c r="H141">
        <f>Data_FAME!J148</f>
        <v>135.20987892006167</v>
      </c>
      <c r="I141">
        <f>'Data_FAME (2)'!L148</f>
        <v>138.48120007217258</v>
      </c>
      <c r="J141">
        <f>'Data_FAME (2)'!M148</f>
        <v>138.07178830301464</v>
      </c>
      <c r="K141">
        <f>'Data_FAME (2)'!O148</f>
        <v>153.86581221567965</v>
      </c>
      <c r="M141">
        <f>Data_FAME!Q148</f>
        <v>695793</v>
      </c>
      <c r="N141">
        <f>Data_FAME!R148</f>
        <v>695793</v>
      </c>
      <c r="O141">
        <f>Data_FAME!T148</f>
        <v>-0.110073229633269</v>
      </c>
      <c r="P141">
        <f>Data_FAME!U148</f>
        <v>-1.73167616316359</v>
      </c>
      <c r="Q141">
        <f>Data_FAME!W148</f>
        <v>1071657.20075212</v>
      </c>
      <c r="R141">
        <f>Data_FAME!X148</f>
        <v>1071657.20075212</v>
      </c>
      <c r="S141">
        <f>Data_FAME!Z148</f>
        <v>4.1961856860566929E-2</v>
      </c>
      <c r="T141">
        <f>Data_FAME!AA148</f>
        <v>4.1961856860566901E-2</v>
      </c>
      <c r="U141">
        <f>Data_FAME!AD148</f>
        <v>639.65113483333323</v>
      </c>
      <c r="V141">
        <f>Data_FAME!AE148</f>
        <v>639.651134833333</v>
      </c>
      <c r="W141">
        <f>Data_FAME!AH148</f>
        <v>82.934533846153855</v>
      </c>
      <c r="Y141">
        <f>Data_FAME!AL148</f>
        <v>5.1354500695877494</v>
      </c>
      <c r="Z141">
        <f>Data_FAME!AN148</f>
        <v>4.2986928055217453</v>
      </c>
      <c r="AA141">
        <f>Data_FAME!AO148</f>
        <v>4.2986928055217497</v>
      </c>
      <c r="AB141">
        <f>Data_FAME!AR148</f>
        <v>0.99611039237417776</v>
      </c>
      <c r="AC141">
        <f>Data_FAME!AT148</f>
        <v>1.0014505541874723</v>
      </c>
      <c r="AD141">
        <f>Data_FAME!AV148</f>
        <v>164.54910146574301</v>
      </c>
      <c r="AE141">
        <f>Data_FAME!AW148</f>
        <v>164.54910146574301</v>
      </c>
      <c r="AF141">
        <f>Data_FAME!BB148</f>
        <v>2.9793535419703137</v>
      </c>
      <c r="AG141">
        <f>Data_FAME!BB148</f>
        <v>2.9793535419703137</v>
      </c>
      <c r="AH141">
        <f>Data_FAME!AS148</f>
        <v>0.99574367761410199</v>
      </c>
      <c r="AI141">
        <f>'Data_FAME (2)'!P148</f>
        <v>154.53377610606631</v>
      </c>
      <c r="AJ141">
        <f>Data_FAME!AI148</f>
        <v>82.934533846153798</v>
      </c>
      <c r="AM141">
        <f>'Data_FAME (2)'!BF148</f>
        <v>152.29600000000002</v>
      </c>
      <c r="AN141">
        <f>'Data_FAME (2)'!BG148</f>
        <v>285.86950000000007</v>
      </c>
      <c r="AO141">
        <f>'Data_FAME (2)'!BH148</f>
        <v>71.750699999999995</v>
      </c>
      <c r="AP141">
        <f>'Data_FAME (2)'!BI148</f>
        <v>490.08380000000005</v>
      </c>
    </row>
    <row r="142" spans="2:42" x14ac:dyDescent="0.35">
      <c r="B142" s="29">
        <f>Data_FAME!A149</f>
        <v>45565</v>
      </c>
      <c r="C142">
        <f>Data_FAME!B149</f>
        <v>134.08796330977898</v>
      </c>
      <c r="D142">
        <f>Data_FAME!C149</f>
        <v>134.08785190812668</v>
      </c>
      <c r="E142">
        <f>Data_FAME!D149</f>
        <v>133.89840716548099</v>
      </c>
      <c r="F142">
        <f>Data_FAME!F149</f>
        <v>137.27101259654634</v>
      </c>
      <c r="G142">
        <f>Data_FAME!H149</f>
        <v>121.27105216560601</v>
      </c>
      <c r="H142">
        <f>Data_FAME!J149</f>
        <v>136.02411549978135</v>
      </c>
      <c r="I142">
        <f>'Data_FAME (2)'!L149</f>
        <v>138.93316761898757</v>
      </c>
      <c r="J142">
        <f>'Data_FAME (2)'!M149</f>
        <v>139.072846019624</v>
      </c>
      <c r="K142">
        <f>'Data_FAME (2)'!O149</f>
        <v>149.55706920458201</v>
      </c>
      <c r="M142">
        <f>Data_FAME!Q149</f>
        <v>697153</v>
      </c>
      <c r="N142">
        <f>Data_FAME!R149</f>
        <v>697153</v>
      </c>
      <c r="O142">
        <f>Data_FAME!T149</f>
        <v>-2.20319994621768E-2</v>
      </c>
      <c r="P142">
        <f>Data_FAME!U149</f>
        <v>-1.9585131581770701</v>
      </c>
      <c r="Q142">
        <f>Data_FAME!W149</f>
        <v>1084427.9393042901</v>
      </c>
      <c r="R142">
        <f>Data_FAME!X149</f>
        <v>1084427.9393042901</v>
      </c>
      <c r="S142">
        <f>Data_FAME!Z149</f>
        <v>4.2704924917390481E-2</v>
      </c>
      <c r="T142">
        <f>Data_FAME!AA149</f>
        <v>4.2704924917390502E-2</v>
      </c>
      <c r="U142">
        <f>Data_FAME!AD149</f>
        <v>647.74714124828927</v>
      </c>
      <c r="V142">
        <f>Data_FAME!AE149</f>
        <v>647.65280754390699</v>
      </c>
      <c r="W142">
        <f>Data_FAME!AH149</f>
        <v>84.298359090909102</v>
      </c>
      <c r="Y142">
        <f>Data_FAME!AL149</f>
        <v>4.9199347348286153</v>
      </c>
      <c r="Z142">
        <f>Data_FAME!AN149</f>
        <v>4.2201640026423801</v>
      </c>
      <c r="AA142">
        <f>Data_FAME!AO149</f>
        <v>4.2201640026423801</v>
      </c>
      <c r="AB142">
        <f>Data_FAME!AR149</f>
        <v>0.97483686557031102</v>
      </c>
      <c r="AC142">
        <f>Data_FAME!AT149</f>
        <v>0.98548416736121458</v>
      </c>
      <c r="AD142">
        <f>Data_FAME!AV149</f>
        <v>165.65327291666199</v>
      </c>
      <c r="AE142">
        <f>Data_FAME!AW149</f>
        <v>165.65327291666199</v>
      </c>
      <c r="AF142">
        <f>Data_FAME!BB149</f>
        <v>2.9717312535902067</v>
      </c>
      <c r="AG142">
        <f>Data_FAME!BB149</f>
        <v>2.9717312535902067</v>
      </c>
      <c r="AH142">
        <f>Data_FAME!AS149</f>
        <v>0.97587846557592905</v>
      </c>
      <c r="AI142">
        <f>'Data_FAME (2)'!P149</f>
        <v>148.98852119374368</v>
      </c>
      <c r="AJ142">
        <f>Data_FAME!AI149</f>
        <v>84.298359090909102</v>
      </c>
      <c r="AM142">
        <f>'Data_FAME (2)'!BF149</f>
        <v>152.29600000000002</v>
      </c>
      <c r="AN142">
        <f>'Data_FAME (2)'!BG149</f>
        <v>285.86950000000007</v>
      </c>
      <c r="AO142">
        <f>'Data_FAME (2)'!BH149</f>
        <v>71.750699999999995</v>
      </c>
      <c r="AP142">
        <f>'Data_FAME (2)'!BI149</f>
        <v>490.08380000000005</v>
      </c>
    </row>
    <row r="143" spans="2:42" x14ac:dyDescent="0.35">
      <c r="B143" s="29">
        <f>Data_FAME!A150</f>
        <v>45657</v>
      </c>
      <c r="C143">
        <f>Data_FAME!B150</f>
        <v>135.20297403581034</v>
      </c>
      <c r="D143">
        <f>Data_FAME!C150</f>
        <v>135.20286101816302</v>
      </c>
      <c r="E143">
        <f>Data_FAME!D150</f>
        <v>135.147844066792</v>
      </c>
      <c r="F143">
        <f>Data_FAME!F150</f>
        <v>138.60818734065035</v>
      </c>
      <c r="G143">
        <f>Data_FAME!H150</f>
        <v>121.98544568029934</v>
      </c>
      <c r="H143">
        <f>Data_FAME!J150</f>
        <v>137.28147953535199</v>
      </c>
      <c r="I143">
        <f>'Data_FAME (2)'!L150</f>
        <v>140.32157544154674</v>
      </c>
      <c r="J143">
        <f>'Data_FAME (2)'!M150</f>
        <v>140.745884534477</v>
      </c>
      <c r="K143">
        <f>'Data_FAME (2)'!O150</f>
        <v>151.11516830677633</v>
      </c>
      <c r="M143">
        <f>Data_FAME!Q150</f>
        <v>698832</v>
      </c>
      <c r="N143">
        <f>Data_FAME!R150</f>
        <v>698832</v>
      </c>
      <c r="O143">
        <f>Data_FAME!T150</f>
        <v>-0.28001204280877501</v>
      </c>
      <c r="P143">
        <f>Data_FAME!U150</f>
        <v>-1.51154375066114</v>
      </c>
      <c r="Q143">
        <f>Data_FAME!W150</f>
        <v>1077175.64425763</v>
      </c>
      <c r="R143">
        <f>Data_FAME!X150</f>
        <v>1077175.64425763</v>
      </c>
      <c r="S143">
        <f>Data_FAME!Z150</f>
        <v>4.3820529120987994E-2</v>
      </c>
      <c r="T143">
        <f>Data_FAME!AA150</f>
        <v>4.3820529120988001E-2</v>
      </c>
      <c r="U143">
        <f>Data_FAME!AD150</f>
        <v>657.68610279646566</v>
      </c>
      <c r="V143">
        <f>Data_FAME!AE150</f>
        <v>657.686102796466</v>
      </c>
      <c r="W143">
        <f>Data_FAME!AH150</f>
        <v>84.617049999999992</v>
      </c>
      <c r="Y143">
        <f>Data_FAME!AL150</f>
        <v>4.6685967691204642</v>
      </c>
      <c r="Z143">
        <f>Data_FAME!AN150</f>
        <v>4.0860013739660355</v>
      </c>
      <c r="AA143">
        <f>Data_FAME!AO150</f>
        <v>4.0860013739660399</v>
      </c>
      <c r="AB143">
        <f>Data_FAME!AR150</f>
        <v>0.97808842245821948</v>
      </c>
      <c r="AC143">
        <f>Data_FAME!AT150</f>
        <v>0.99193759479728227</v>
      </c>
      <c r="AD143">
        <f>Data_FAME!AV150</f>
        <v>166.71805296623401</v>
      </c>
      <c r="AE143">
        <f>Data_FAME!AW150</f>
        <v>166.71805296623401</v>
      </c>
      <c r="AF143">
        <f>Data_FAME!BB150</f>
        <v>3.4687852775411367</v>
      </c>
      <c r="AG143">
        <f>Data_FAME!BB150</f>
        <v>3.4687852775411367</v>
      </c>
      <c r="AH143">
        <f>Data_FAME!AS150</f>
        <v>0.97755443466796799</v>
      </c>
      <c r="AI143">
        <f>'Data_FAME (2)'!P150</f>
        <v>151.13460793001101</v>
      </c>
      <c r="AJ143">
        <f>Data_FAME!AI150</f>
        <v>84.617050000000006</v>
      </c>
      <c r="AM143">
        <f>'Data_FAME (2)'!BF150</f>
        <v>152.29600000000002</v>
      </c>
      <c r="AN143">
        <f>'Data_FAME (2)'!BG150</f>
        <v>285.86950000000007</v>
      </c>
      <c r="AO143">
        <f>'Data_FAME (2)'!BH150</f>
        <v>71.750699999999995</v>
      </c>
      <c r="AP143">
        <f>'Data_FAME (2)'!BI150</f>
        <v>490.08380000000005</v>
      </c>
    </row>
    <row r="144" spans="2:42" x14ac:dyDescent="0.35">
      <c r="B144" s="29">
        <f>Data_FAME!A151</f>
        <v>45747</v>
      </c>
      <c r="C144">
        <f>Data_FAME!B151</f>
        <v>136.61999737487733</v>
      </c>
      <c r="D144">
        <f>Data_FAME!C151</f>
        <v>136.61988343245136</v>
      </c>
      <c r="E144">
        <f>Data_FAME!D151</f>
        <v>136.70608672629501</v>
      </c>
      <c r="F144">
        <f>Data_FAME!F151</f>
        <v>140.45648146398665</v>
      </c>
      <c r="G144">
        <f>Data_FAME!H151</f>
        <v>122.43640114720533</v>
      </c>
      <c r="H144">
        <f>Data_FAME!J151</f>
        <v>139.12751205182465</v>
      </c>
      <c r="I144">
        <f>'Data_FAME (2)'!L151</f>
        <v>142.94393974827241</v>
      </c>
      <c r="J144">
        <f>'Data_FAME (2)'!M151</f>
        <v>142.80378423171166</v>
      </c>
      <c r="K144">
        <f>'Data_FAME (2)'!O151</f>
        <v>153.28627119419102</v>
      </c>
      <c r="M144">
        <f>Data_FAME!Q151</f>
        <v>703458</v>
      </c>
      <c r="N144">
        <f>Data_FAME!R151</f>
        <v>703458</v>
      </c>
      <c r="O144">
        <f>Data_FAME!T151</f>
        <v>-0.466899543641562</v>
      </c>
      <c r="P144">
        <f>Data_FAME!U151</f>
        <v>-1.3944296139165999</v>
      </c>
      <c r="Q144">
        <f>Data_FAME!W151</f>
        <v>1082073.20164865</v>
      </c>
      <c r="R144">
        <f>Data_FAME!X151</f>
        <v>1082073.20164865</v>
      </c>
      <c r="S144">
        <f>Data_FAME!Z151</f>
        <v>4.5345146408207804E-2</v>
      </c>
      <c r="T144">
        <f>Data_FAME!AA151</f>
        <v>4.5345146408207797E-2</v>
      </c>
      <c r="U144">
        <f>Data_FAME!AD151</f>
        <v>663.08369856984439</v>
      </c>
      <c r="V144">
        <f>Data_FAME!AE151</f>
        <v>663.08369856984405</v>
      </c>
      <c r="W144">
        <f>Data_FAME!AH151</f>
        <v>84.063576562500003</v>
      </c>
      <c r="Y144">
        <f>Data_FAME!AL151</f>
        <v>4.4356851821278571</v>
      </c>
      <c r="Z144">
        <f>Data_FAME!AN151</f>
        <v>3.9233525573188039</v>
      </c>
      <c r="AA144">
        <f>Data_FAME!AO151</f>
        <v>3.9233525573187999</v>
      </c>
      <c r="AB144">
        <f>Data_FAME!AR151</f>
        <v>0.99968260511129436</v>
      </c>
      <c r="AC144">
        <f>Data_FAME!AT151</f>
        <v>1.0077438695877434</v>
      </c>
      <c r="AD144">
        <f>Data_FAME!AV151</f>
        <v>168.371302786928</v>
      </c>
      <c r="AE144">
        <f>Data_FAME!AW151</f>
        <v>168.371302786928</v>
      </c>
      <c r="AF144">
        <f>Data_FAME!BB151</f>
        <v>3.8021957884789734</v>
      </c>
      <c r="AG144">
        <f>Data_FAME!BB151</f>
        <v>3.8021957884789734</v>
      </c>
      <c r="AH144">
        <f>Data_FAME!AS151</f>
        <v>0.99939408428411303</v>
      </c>
      <c r="AI144">
        <f>'Data_FAME (2)'!P151</f>
        <v>152.99907295223798</v>
      </c>
      <c r="AJ144">
        <f>Data_FAME!AI151</f>
        <v>84.063576562500003</v>
      </c>
      <c r="AM144">
        <f>'Data_FAME (2)'!BF151</f>
        <v>150.54340000000002</v>
      </c>
      <c r="AN144">
        <f>'Data_FAME (2)'!BG151</f>
        <v>287.15600000000001</v>
      </c>
      <c r="AO144">
        <f>'Data_FAME (2)'!BH151</f>
        <v>61.402300000000004</v>
      </c>
      <c r="AP144">
        <f>'Data_FAME (2)'!BI151</f>
        <v>500.89830000000001</v>
      </c>
    </row>
    <row r="145" spans="2:42" x14ac:dyDescent="0.35">
      <c r="B145" s="29">
        <f>Data_FAME!A152</f>
        <v>45838</v>
      </c>
      <c r="C145">
        <f>Data_FAME!B152</f>
        <v>137.87157296857666</v>
      </c>
      <c r="D145">
        <f>Data_FAME!C152</f>
        <v>137.87145836020034</v>
      </c>
      <c r="E145">
        <f>Data_FAME!D152</f>
        <v>138.040567430181</v>
      </c>
      <c r="F145">
        <f>Data_FAME!F152</f>
        <v>142.47560693236599</v>
      </c>
      <c r="G145">
        <f>Data_FAME!H152</f>
        <v>122.70050604669166</v>
      </c>
      <c r="H145">
        <f>Data_FAME!J152</f>
        <v>140.78270769030868</v>
      </c>
      <c r="I145">
        <f>'Data_FAME (2)'!L152</f>
        <v>144.80364069335494</v>
      </c>
      <c r="J145">
        <f>'Data_FAME (2)'!M152</f>
        <v>144.36322991967833</v>
      </c>
      <c r="K145">
        <f>'Data_FAME (2)'!O152</f>
        <v>152.26304878925799</v>
      </c>
      <c r="M145">
        <f>Data_FAME!Q152</f>
        <v>705403</v>
      </c>
      <c r="N145">
        <f>Data_FAME!R152</f>
        <v>705403</v>
      </c>
      <c r="O145">
        <f>Data_FAME!T152</f>
        <v>-0.53521003550503199</v>
      </c>
      <c r="P145">
        <f>Data_FAME!U152</f>
        <v>-1.8925383316451501</v>
      </c>
      <c r="Q145">
        <f>Data_FAME!W152</f>
        <v>1092607.0611972199</v>
      </c>
      <c r="R145">
        <f>Data_FAME!X152</f>
        <v>1092607.0611972201</v>
      </c>
      <c r="S145">
        <f>Data_FAME!Z152</f>
        <v>4.6601120168591983E-2</v>
      </c>
      <c r="T145">
        <f>Data_FAME!AA152</f>
        <v>4.6601120168591997E-2</v>
      </c>
      <c r="U145">
        <f>Data_FAME!AD152</f>
        <v>670.36599433333333</v>
      </c>
      <c r="V145">
        <f>Data_FAME!AE152</f>
        <v>670.36599433333299</v>
      </c>
      <c r="W145">
        <f>Data_FAME!AH152</f>
        <v>85.433744615384612</v>
      </c>
      <c r="Y145">
        <f>Data_FAME!AL152</f>
        <v>4.1790199336063454</v>
      </c>
      <c r="Z145">
        <f>Data_FAME!AN152</f>
        <v>3.7371024036571439</v>
      </c>
      <c r="AA145">
        <f>Data_FAME!AO152</f>
        <v>3.74254855750329</v>
      </c>
      <c r="AB145">
        <f>Data_FAME!AR152</f>
        <v>0.99181196376814584</v>
      </c>
      <c r="AC145">
        <f>Data_FAME!AT152</f>
        <v>1.0097548519137967</v>
      </c>
      <c r="AD145">
        <f>Data_FAME!AV152</f>
        <v>169.42097814848</v>
      </c>
      <c r="AE145">
        <f>Data_FAME!AW152</f>
        <v>169.42097814848</v>
      </c>
      <c r="AF145">
        <f>Data_FAME!BB152</f>
        <v>4.0110426112517032</v>
      </c>
      <c r="AG145">
        <f>Data_FAME!BB152</f>
        <v>4.0110426112517032</v>
      </c>
      <c r="AH145">
        <f>Data_FAME!AS152</f>
        <v>0.99106811490214497</v>
      </c>
      <c r="AI145">
        <f>'Data_FAME (2)'!P152</f>
        <v>153.38041108702831</v>
      </c>
      <c r="AJ145">
        <f>Data_FAME!AI152</f>
        <v>85.433744615384597</v>
      </c>
      <c r="AM145">
        <f>'Data_FAME (2)'!BF152</f>
        <v>151.14859999999999</v>
      </c>
      <c r="AN145">
        <f>'Data_FAME (2)'!BG152</f>
        <v>286.36329999999998</v>
      </c>
      <c r="AO145">
        <f>'Data_FAME (2)'!BH152</f>
        <v>61.652700000000003</v>
      </c>
      <c r="AP145">
        <f>'Data_FAME (2)'!BI152</f>
        <v>500.83539999999999</v>
      </c>
    </row>
    <row r="146" spans="2:42" x14ac:dyDescent="0.35">
      <c r="B146" s="29">
        <f>Data_FAME!A153</f>
        <v>45930</v>
      </c>
      <c r="C146">
        <f>Data_FAME!B153</f>
        <v>139.17555963047701</v>
      </c>
      <c r="D146">
        <f>Data_FAME!C153</f>
        <v>139.17544357323834</v>
      </c>
      <c r="E146">
        <f>Data_FAME!D153</f>
        <v>138.971878880872</v>
      </c>
      <c r="F146">
        <f>Data_FAME!F153</f>
        <v>143.83211377172699</v>
      </c>
      <c r="G146">
        <f>Data_FAME!H153</f>
        <v>123.188047588088</v>
      </c>
      <c r="H146">
        <f>Data_FAME!J153</f>
        <v>142.64322632545665</v>
      </c>
      <c r="I146">
        <f>'Data_FAME (2)'!L153</f>
        <v>146.02696034576954</v>
      </c>
      <c r="J146">
        <f>'Data_FAME (2)'!M153</f>
        <v>146.17238867412667</v>
      </c>
      <c r="K146">
        <f>'Data_FAME (2)'!O153</f>
        <v>153.78204155624601</v>
      </c>
      <c r="M146">
        <f>Data_FAME!Q153</f>
        <v>706813.80599999998</v>
      </c>
      <c r="N146">
        <f>Data_FAME!R153</f>
        <v>706813.80600000103</v>
      </c>
      <c r="P146">
        <f>Data_FAME!U153</f>
        <v>-1.69786080112064</v>
      </c>
      <c r="Q146">
        <f>Data_FAME!W153</f>
        <v>1088109.94184199</v>
      </c>
      <c r="R146">
        <f>Data_FAME!X153</f>
        <v>1088109.94184199</v>
      </c>
      <c r="S146">
        <f>Data_FAME!Z153</f>
        <v>4.8668947861507501E-2</v>
      </c>
      <c r="T146">
        <f>Data_FAME!AA153</f>
        <v>4.8668947861507501E-2</v>
      </c>
      <c r="U146">
        <f>Data_FAME!AD153</f>
        <v>674.7834835282016</v>
      </c>
      <c r="V146">
        <f>Data_FAME!AE153</f>
        <v>675.06649327891296</v>
      </c>
      <c r="W146">
        <f>Data_FAME!AH153</f>
        <v>84.985242424242387</v>
      </c>
      <c r="Y146">
        <f>Data_FAME!AL153</f>
        <v>3.9805726160952872</v>
      </c>
      <c r="Z146">
        <f>Data_FAME!AN153</f>
        <v>3.6234329511613601</v>
      </c>
      <c r="AA146">
        <f>Data_FAME!AO153</f>
        <v>3.6234329511613201</v>
      </c>
      <c r="AB146">
        <f>Data_FAME!AR153</f>
        <v>0.98826679418242003</v>
      </c>
      <c r="AC146">
        <f>Data_FAME!AT153</f>
        <v>1.0069459858891279</v>
      </c>
      <c r="AD146">
        <f>Data_FAME!AV153</f>
        <v>170.10291621232199</v>
      </c>
      <c r="AE146">
        <f>Data_FAME!AW153</f>
        <v>170.10291229246101</v>
      </c>
      <c r="AF146">
        <f>Data_FAME!BB153</f>
        <v>3.9691108090384266</v>
      </c>
      <c r="AG146">
        <f>'Data_FAME (2)'!BD153</f>
        <v>3.9691108090384266</v>
      </c>
      <c r="AH146">
        <f>Data_FAME!AS153</f>
        <v>0.98826679418242003</v>
      </c>
      <c r="AI146">
        <f>'Data_FAME (2)'!P153</f>
        <v>152.77857668371533</v>
      </c>
      <c r="AJ146">
        <f>Data_FAME!AI153</f>
        <v>84.985242424242401</v>
      </c>
      <c r="AM146">
        <f>'Data_FAME (2)'!BF153</f>
        <v>151.14859999999999</v>
      </c>
      <c r="AN146">
        <f>'Data_FAME (2)'!BG153</f>
        <v>286.36329999999998</v>
      </c>
      <c r="AO146">
        <f>'Data_FAME (2)'!BH153</f>
        <v>61.652700000000003</v>
      </c>
      <c r="AP146">
        <f>'Data_FAME (2)'!BI153</f>
        <v>500.83539999999999</v>
      </c>
    </row>
    <row r="147" spans="2:42" x14ac:dyDescent="0.35">
      <c r="B147" s="29">
        <f>Data_FAME!A154</f>
        <v>46022</v>
      </c>
      <c r="C147">
        <f>Data_FAME!B154</f>
        <v>139.91004121115301</v>
      </c>
      <c r="D147">
        <f>Data_FAME!C154</f>
        <v>139.90992456380835</v>
      </c>
      <c r="E147">
        <f>Data_FAME!D154</f>
        <v>139.85387475851701</v>
      </c>
      <c r="F147">
        <f>Data_FAME!F154</f>
        <v>144.83827054006869</v>
      </c>
      <c r="G147">
        <f>Data_FAME!H154</f>
        <v>123.51261210375033</v>
      </c>
      <c r="H147">
        <f>Data_FAME!J154</f>
        <v>144.14371658790932</v>
      </c>
      <c r="I147">
        <f>'Data_FAME (2)'!L154</f>
        <v>146.88063607211816</v>
      </c>
      <c r="J147">
        <f>'Data_FAME (2)'!M154</f>
        <v>147.33384530439099</v>
      </c>
      <c r="K147">
        <f>'Data_FAME (2)'!O154</f>
        <v>153.89556476809</v>
      </c>
      <c r="M147">
        <f>Data_FAME!Q154</f>
        <v>708934.24741800001</v>
      </c>
      <c r="N147">
        <f>Data_FAME!R154</f>
        <v>708934.24741800001</v>
      </c>
      <c r="P147">
        <f>Data_FAME!U154</f>
        <v>-1.8289475346294499</v>
      </c>
      <c r="Q147">
        <f>Data_FAME!W154</f>
        <v>1089925.4371734699</v>
      </c>
      <c r="R147">
        <f>Data_FAME!X154</f>
        <v>1089925.4371734699</v>
      </c>
      <c r="S147">
        <f>Data_FAME!Z154</f>
        <v>4.9697693483827299E-2</v>
      </c>
      <c r="T147">
        <f>Data_FAME!AA154</f>
        <v>4.9697693483827299E-2</v>
      </c>
      <c r="V147">
        <f>Data_FAME!AE154</f>
        <v>680.79358701624199</v>
      </c>
      <c r="Z147">
        <f>Data_FAME!AN154</f>
        <v>3.5100421622727738</v>
      </c>
      <c r="AA147">
        <f>Data_FAME!AO154</f>
        <v>3.51004216227278</v>
      </c>
      <c r="AB147">
        <f>Data_FAME!AR154</f>
        <v>0.98263826862659698</v>
      </c>
      <c r="AD147">
        <f>Data_FAME!AV154</f>
        <v>170.382489520956</v>
      </c>
      <c r="AE147">
        <f>Data_FAME!AW154</f>
        <v>170.382481275093</v>
      </c>
      <c r="AG147" s="84">
        <f>'[2]VAR expectations'!C155</f>
        <v>3.9221779082323089</v>
      </c>
      <c r="AH147">
        <f>Data_FAME!AS154</f>
        <v>0.98263826862659698</v>
      </c>
      <c r="AI147">
        <f>'Data_FAME (2)'!P154</f>
        <v>154.08739450073233</v>
      </c>
      <c r="AJ147">
        <f>Data_FAME!AI154</f>
        <v>84.479012844963606</v>
      </c>
      <c r="AM147">
        <f>'Data_FAME (2)'!BF154</f>
        <v>151.14859999999999</v>
      </c>
      <c r="AN147">
        <f>'Data_FAME (2)'!BG154</f>
        <v>286.36329999999998</v>
      </c>
      <c r="AO147">
        <f>'Data_FAME (2)'!BH154</f>
        <v>61.652700000000003</v>
      </c>
      <c r="AP147">
        <f>'Data_FAME (2)'!BI154</f>
        <v>500.83539999999999</v>
      </c>
    </row>
    <row r="148" spans="2:42" x14ac:dyDescent="0.35">
      <c r="B148" s="29">
        <f>Data_FAME!A155</f>
        <v>46112</v>
      </c>
      <c r="D148" s="29"/>
      <c r="E148">
        <f>Data_FAME!D155</f>
        <v>139.85387475851701</v>
      </c>
      <c r="I148">
        <f>'Data_FAME (2)'!L155</f>
        <v>148.75766743357539</v>
      </c>
      <c r="J148">
        <f>'Data_FAME (2)'!M155</f>
        <v>0</v>
      </c>
      <c r="K148">
        <f>'Data_FAME (2)'!O155</f>
        <v>0</v>
      </c>
      <c r="N148">
        <f>Data_FAME!R155</f>
        <v>711292.91185510205</v>
      </c>
      <c r="P148">
        <f>Data_FAME!U155</f>
        <v>-1.70401862015283</v>
      </c>
      <c r="R148">
        <f>Data_FAME!X155</f>
        <v>1088841.31067651</v>
      </c>
      <c r="T148">
        <f>Data_FAME!AA155</f>
        <v>5.04E-2</v>
      </c>
      <c r="V148">
        <f>Data_FAME!AE155</f>
        <v>686.71172566817597</v>
      </c>
      <c r="Z148">
        <f>Data_FAME!AN155</f>
        <v>3.4154218701783412</v>
      </c>
      <c r="AA148">
        <f>Data_FAME!AO155</f>
        <v>3.4154218701783599</v>
      </c>
      <c r="AD148">
        <f>Data_FAME!AV155</f>
        <v>170.76719307740299</v>
      </c>
      <c r="AE148">
        <f>Data_FAME!AW155</f>
        <v>170.76718206090399</v>
      </c>
      <c r="AG148" s="84">
        <f>'[2]VAR expectations'!C156</f>
        <v>3.4732571502074006</v>
      </c>
      <c r="AH148">
        <f>Data_FAME!AS155</f>
        <v>0.97725801282102598</v>
      </c>
      <c r="AI148">
        <f>'Data_FAME (2)'!P155</f>
        <v>152.38087813469932</v>
      </c>
      <c r="AJ148">
        <f>Data_FAME!AI155</f>
        <v>84.252155690230595</v>
      </c>
      <c r="AM148">
        <f>'Data_FAME (2)'!BF155</f>
        <v>146.375554361534</v>
      </c>
      <c r="AN148">
        <f>'Data_FAME (2)'!BG155</f>
        <v>277.06973480323131</v>
      </c>
      <c r="AO148">
        <f>'Data_FAME (2)'!BH155</f>
        <v>58.333980147965406</v>
      </c>
      <c r="AP148">
        <f>'Data_FAME (2)'!BI155</f>
        <v>518.22073068726934</v>
      </c>
    </row>
    <row r="149" spans="2:42" x14ac:dyDescent="0.35">
      <c r="B149" s="29">
        <f>Data_FAME!A156</f>
        <v>46203</v>
      </c>
      <c r="D149" s="29"/>
      <c r="E149">
        <f>Data_FAME!D156</f>
        <v>139.85387475851701</v>
      </c>
      <c r="I149">
        <f>'Data_FAME (2)'!L156</f>
        <v>149.8333956126439</v>
      </c>
      <c r="J149">
        <f>'Data_FAME (2)'!M156</f>
        <v>0</v>
      </c>
      <c r="K149">
        <f>'Data_FAME (2)'!O156</f>
        <v>0</v>
      </c>
      <c r="N149">
        <f>Data_FAME!R156</f>
        <v>713598.34737446101</v>
      </c>
      <c r="P149">
        <f>Data_FAME!U156</f>
        <v>-1.72374628924852</v>
      </c>
      <c r="R149">
        <f>Data_FAME!X156</f>
        <v>1089619.4555678</v>
      </c>
      <c r="T149">
        <f>Data_FAME!AA156</f>
        <v>5.0541252136230501E-2</v>
      </c>
      <c r="V149">
        <f>Data_FAME!AE156</f>
        <v>692.12433231406703</v>
      </c>
      <c r="Z149">
        <f>Data_FAME!AN156</f>
        <v>3.3219454284305874</v>
      </c>
      <c r="AA149">
        <f>Data_FAME!AO156</f>
        <v>3.3219454284305598</v>
      </c>
      <c r="AD149">
        <f>Data_FAME!AV156</f>
        <v>171.28774933981299</v>
      </c>
      <c r="AE149">
        <f>Data_FAME!AW156</f>
        <v>171.28773764493201</v>
      </c>
      <c r="AG149" s="84">
        <f>'[2]VAR expectations'!C157</f>
        <v>3.2071261939959093</v>
      </c>
      <c r="AH149">
        <f>Data_FAME!AS156</f>
        <v>0.97495040409969502</v>
      </c>
      <c r="AI149">
        <f>'Data_FAME (2)'!P156</f>
        <v>148.04946981781333</v>
      </c>
      <c r="AJ149">
        <f>Data_FAME!AI156</f>
        <v>84.117538990663405</v>
      </c>
      <c r="AM149">
        <f>'Data_FAME (2)'!BF156</f>
        <v>146.73083154230099</v>
      </c>
      <c r="AN149">
        <f>'Data_FAME (2)'!BG156</f>
        <v>276.43630220484698</v>
      </c>
      <c r="AO149">
        <f>'Data_FAME (2)'!BH156</f>
        <v>58.334970221948105</v>
      </c>
      <c r="AP149">
        <f>'Data_FAME (2)'!BI156</f>
        <v>518.49789603090403</v>
      </c>
    </row>
    <row r="150" spans="2:42" x14ac:dyDescent="0.35">
      <c r="B150" s="29">
        <f>Data_FAME!A157</f>
        <v>46295</v>
      </c>
      <c r="D150" s="29"/>
      <c r="E150">
        <f>Data_FAME!D157</f>
        <v>139.85387475851701</v>
      </c>
      <c r="I150">
        <f>'Data_FAME (2)'!L157</f>
        <v>149.92516243728829</v>
      </c>
      <c r="J150">
        <f>'Data_FAME (2)'!M157</f>
        <v>0</v>
      </c>
      <c r="K150">
        <f>'Data_FAME (2)'!O157</f>
        <v>0</v>
      </c>
      <c r="N150">
        <f>Data_FAME!R157</f>
        <v>716034.91942576098</v>
      </c>
      <c r="P150">
        <f>Data_FAME!U157</f>
        <v>-1.65585112434361</v>
      </c>
      <c r="R150">
        <f>Data_FAME!X157</f>
        <v>1090427.7764314399</v>
      </c>
      <c r="T150">
        <f>Data_FAME!AA157</f>
        <v>5.0498256683349597E-2</v>
      </c>
      <c r="V150">
        <f>Data_FAME!AE157</f>
        <v>697.38240086665701</v>
      </c>
      <c r="Z150">
        <f>Data_FAME!AN157</f>
        <v>3.3064317533109109</v>
      </c>
      <c r="AA150">
        <f>Data_FAME!AO157</f>
        <v>3.3064317533109602</v>
      </c>
      <c r="AD150">
        <f>Data_FAME!AV157</f>
        <v>172.081418574737</v>
      </c>
      <c r="AE150">
        <f>Data_FAME!AW157</f>
        <v>172.08140811910499</v>
      </c>
      <c r="AG150" s="84">
        <f>'[2]VAR expectations'!C158</f>
        <v>2.9284517086815716</v>
      </c>
      <c r="AH150">
        <f>Data_FAME!AS157</f>
        <v>0.97388426513513504</v>
      </c>
      <c r="AI150">
        <f>'Data_FAME (2)'!P157</f>
        <v>149.57110469809535</v>
      </c>
      <c r="AJ150">
        <f>Data_FAME!AI157</f>
        <v>83.985309784793699</v>
      </c>
      <c r="AM150">
        <f>'Data_FAME (2)'!BF157</f>
        <v>146.73083154230099</v>
      </c>
      <c r="AN150">
        <f>'Data_FAME (2)'!BG157</f>
        <v>276.43630220484698</v>
      </c>
      <c r="AO150">
        <f>'Data_FAME (2)'!BH157</f>
        <v>58.334970221948105</v>
      </c>
      <c r="AP150">
        <f>'Data_FAME (2)'!BI157</f>
        <v>518.49789603090403</v>
      </c>
    </row>
    <row r="151" spans="2:42" x14ac:dyDescent="0.35">
      <c r="B151" s="29">
        <f>Data_FAME!A158</f>
        <v>46387</v>
      </c>
      <c r="D151" s="29"/>
      <c r="E151">
        <f>Data_FAME!D158</f>
        <v>139.85387475851701</v>
      </c>
      <c r="I151">
        <f>'Data_FAME (2)'!L158</f>
        <v>151.6468940970955</v>
      </c>
      <c r="J151">
        <f>'Data_FAME (2)'!M158</f>
        <v>0</v>
      </c>
      <c r="K151">
        <f>'Data_FAME (2)'!O158</f>
        <v>0</v>
      </c>
      <c r="N151">
        <f>Data_FAME!R158</f>
        <v>718746.03962222603</v>
      </c>
      <c r="P151">
        <f>Data_FAME!U158</f>
        <v>-1.6089580674686299</v>
      </c>
      <c r="R151">
        <f>Data_FAME!X158</f>
        <v>1092228.237254</v>
      </c>
      <c r="T151">
        <f>Data_FAME!AA158</f>
        <v>5.0389561462402303E-2</v>
      </c>
      <c r="V151">
        <f>Data_FAME!AE158</f>
        <v>702.54561067007103</v>
      </c>
      <c r="Z151">
        <f>Data_FAME!AN158</f>
        <v>3.3371671628081843</v>
      </c>
      <c r="AA151">
        <f>Data_FAME!AO158</f>
        <v>3.3371671628081399</v>
      </c>
      <c r="AD151">
        <f>Data_FAME!AV158</f>
        <v>172.82847578608599</v>
      </c>
      <c r="AE151">
        <f>Data_FAME!AW158</f>
        <v>172.82846807827701</v>
      </c>
      <c r="AG151" s="84">
        <f>'[2]VAR expectations'!C159</f>
        <v>2.7607716912974269</v>
      </c>
      <c r="AH151">
        <f>Data_FAME!AS158</f>
        <v>0.97306004000609503</v>
      </c>
      <c r="AI151">
        <f>'Data_FAME (2)'!P158</f>
        <v>149.37928664772934</v>
      </c>
      <c r="AJ151">
        <f>Data_FAME!AI158</f>
        <v>83.853892259900505</v>
      </c>
      <c r="AM151">
        <f>'Data_FAME (2)'!BF158</f>
        <v>146.73083154230099</v>
      </c>
      <c r="AN151">
        <f>'Data_FAME (2)'!BG158</f>
        <v>276.43630220484698</v>
      </c>
      <c r="AO151">
        <f>'Data_FAME (2)'!BH158</f>
        <v>58.334970221948105</v>
      </c>
      <c r="AP151">
        <f>'Data_FAME (2)'!BI158</f>
        <v>518.49789603090403</v>
      </c>
    </row>
    <row r="152" spans="2:42" x14ac:dyDescent="0.35">
      <c r="B152" s="29">
        <f>Data_FAME!A159</f>
        <v>46477</v>
      </c>
      <c r="D152" s="29"/>
      <c r="E152">
        <f>Data_FAME!D159</f>
        <v>139.85387475851701</v>
      </c>
      <c r="I152">
        <f>'Data_FAME (2)'!L159</f>
        <v>0</v>
      </c>
      <c r="J152">
        <f>'Data_FAME (2)'!M159</f>
        <v>0</v>
      </c>
      <c r="K152">
        <f>'Data_FAME (2)'!O159</f>
        <v>0</v>
      </c>
      <c r="N152">
        <f>Data_FAME!R159</f>
        <v>721631.31287051097</v>
      </c>
      <c r="P152">
        <f>Data_FAME!U159</f>
        <v>-1.5371047022336699</v>
      </c>
      <c r="R152">
        <f>Data_FAME!X159</f>
        <v>1094167.3607731899</v>
      </c>
      <c r="T152">
        <f>Data_FAME!AA159</f>
        <v>5.0217890357971202E-2</v>
      </c>
      <c r="V152">
        <f>Data_FAME!AE159</f>
        <v>707.66288904065402</v>
      </c>
      <c r="Z152">
        <f>Data_FAME!AN159</f>
        <v>3.3768459883027679</v>
      </c>
      <c r="AA152">
        <f>Data_FAME!AO159</f>
        <v>3.3768459883027901</v>
      </c>
      <c r="AD152">
        <f>Data_FAME!AV159</f>
        <v>173.77927695589199</v>
      </c>
      <c r="AE152">
        <f>Data_FAME!AW159</f>
        <v>173.779273013031</v>
      </c>
      <c r="AG152" s="84">
        <f>'[2]VAR expectations'!C160</f>
        <v>2.6830773693323011</v>
      </c>
      <c r="AH152">
        <f>Data_FAME!AS159</f>
        <v>0.97240043564962397</v>
      </c>
      <c r="AI152">
        <f>'Data_FAME (2)'!P159</f>
        <v>148.753113303964</v>
      </c>
      <c r="AJ152">
        <f>Data_FAME!AI159</f>
        <v>83.722427852144094</v>
      </c>
      <c r="AM152">
        <f>'Data_FAME (2)'!BF159</f>
        <v>146.375554361534</v>
      </c>
      <c r="AN152">
        <f>'Data_FAME (2)'!BG159</f>
        <v>277.06973480323131</v>
      </c>
      <c r="AO152">
        <f>'Data_FAME (2)'!BH159</f>
        <v>58.333980147965406</v>
      </c>
      <c r="AP152">
        <f>'Data_FAME (2)'!BI159</f>
        <v>518.22073068726934</v>
      </c>
    </row>
    <row r="153" spans="2:42" x14ac:dyDescent="0.35">
      <c r="B153" s="29">
        <f>Data_FAME!A160</f>
        <v>46568</v>
      </c>
      <c r="D153" s="29"/>
      <c r="E153">
        <f>Data_FAME!D160</f>
        <v>139.85387475851701</v>
      </c>
      <c r="I153">
        <f>'Data_FAME (2)'!L160</f>
        <v>0</v>
      </c>
      <c r="J153">
        <f>'Data_FAME (2)'!M160</f>
        <v>0</v>
      </c>
      <c r="K153">
        <f>'Data_FAME (2)'!O160</f>
        <v>0</v>
      </c>
      <c r="N153">
        <f>Data_FAME!R160</f>
        <v>724747.90600725403</v>
      </c>
      <c r="P153">
        <f>Data_FAME!U160</f>
        <v>-1.45861193115651</v>
      </c>
      <c r="R153">
        <f>Data_FAME!X160</f>
        <v>1096113.20675422</v>
      </c>
      <c r="T153">
        <f>Data_FAME!AA160</f>
        <v>5.0030430030822803E-2</v>
      </c>
      <c r="V153">
        <f>Data_FAME!AE160</f>
        <v>712.79819208708398</v>
      </c>
      <c r="Z153">
        <f>Data_FAME!AN160</f>
        <v>3.4138166579784288</v>
      </c>
      <c r="AA153">
        <f>Data_FAME!AO160</f>
        <v>3.4138166579784199</v>
      </c>
      <c r="AD153">
        <f>Data_FAME!AV160</f>
        <v>174.72295514344299</v>
      </c>
      <c r="AE153">
        <f>Data_FAME!AW160</f>
        <v>174.72295555903199</v>
      </c>
      <c r="AG153" s="84">
        <f>'[2]VAR expectations'!C161</f>
        <v>2.6433548325797167</v>
      </c>
      <c r="AH153">
        <f>Data_FAME!AS160</f>
        <v>0.97421348895219395</v>
      </c>
      <c r="AI153">
        <f>'Data_FAME (2)'!P160</f>
        <v>149.369548623474</v>
      </c>
      <c r="AJ153">
        <f>Data_FAME!AI160</f>
        <v>83.591451351612804</v>
      </c>
      <c r="AM153">
        <f>'Data_FAME (2)'!BF160</f>
        <v>146.73083154230099</v>
      </c>
      <c r="AN153">
        <f>'Data_FAME (2)'!BG160</f>
        <v>276.43630220484698</v>
      </c>
      <c r="AO153">
        <f>'Data_FAME (2)'!BH160</f>
        <v>58.334970221948105</v>
      </c>
      <c r="AP153">
        <f>'Data_FAME (2)'!BI160</f>
        <v>518.49789603090403</v>
      </c>
    </row>
    <row r="154" spans="2:42" x14ac:dyDescent="0.35">
      <c r="B154" s="29">
        <f>Data_FAME!A161</f>
        <v>46660</v>
      </c>
      <c r="D154" s="29"/>
      <c r="E154">
        <f>Data_FAME!D161</f>
        <v>139.85387475851701</v>
      </c>
      <c r="I154">
        <f>'Data_FAME (2)'!L161</f>
        <v>0</v>
      </c>
      <c r="J154">
        <f>'Data_FAME (2)'!M161</f>
        <v>0</v>
      </c>
      <c r="K154">
        <f>'Data_FAME (2)'!O161</f>
        <v>0</v>
      </c>
      <c r="N154">
        <f>Data_FAME!R161</f>
        <v>727950.510140114</v>
      </c>
      <c r="P154">
        <f>Data_FAME!U161</f>
        <v>-1.37262816733981</v>
      </c>
      <c r="R154">
        <f>Data_FAME!X161</f>
        <v>1097963.23161644</v>
      </c>
      <c r="T154">
        <f>Data_FAME!AA161</f>
        <v>4.9742730140686003E-2</v>
      </c>
      <c r="V154">
        <f>Data_FAME!AE161</f>
        <v>717.99083705880105</v>
      </c>
      <c r="Z154">
        <f>Data_FAME!AN161</f>
        <v>3.444040802478292</v>
      </c>
      <c r="AA154">
        <f>Data_FAME!AO161</f>
        <v>3.4440408024783302</v>
      </c>
      <c r="AD154">
        <f>Data_FAME!AV161</f>
        <v>175.638269315977</v>
      </c>
      <c r="AE154">
        <f>Data_FAME!AW161</f>
        <v>175.63827432618299</v>
      </c>
      <c r="AG154" s="84">
        <f>'[2]VAR expectations'!C162</f>
        <v>2.6218392983045473</v>
      </c>
      <c r="AH154">
        <f>Data_FAME!AS161</f>
        <v>0.97436963436458002</v>
      </c>
      <c r="AI154">
        <f>'Data_FAME (2)'!P161</f>
        <v>149.917013975885</v>
      </c>
      <c r="AJ154">
        <f>Data_FAME!AI161</f>
        <v>83.462187269638207</v>
      </c>
      <c r="AM154">
        <f>'Data_FAME (2)'!BF161</f>
        <v>146.73083154230099</v>
      </c>
      <c r="AN154">
        <f>'Data_FAME (2)'!BG161</f>
        <v>276.43630220484698</v>
      </c>
      <c r="AO154">
        <f>'Data_FAME (2)'!BH161</f>
        <v>58.334970221948105</v>
      </c>
      <c r="AP154">
        <f>'Data_FAME (2)'!BI161</f>
        <v>518.49789603090403</v>
      </c>
    </row>
    <row r="155" spans="2:42" x14ac:dyDescent="0.35">
      <c r="B155" s="29">
        <f>Data_FAME!A162</f>
        <v>46752</v>
      </c>
      <c r="D155" s="29"/>
      <c r="E155">
        <f>Data_FAME!D162</f>
        <v>139.85387475851701</v>
      </c>
      <c r="I155">
        <f>'Data_FAME (2)'!L162</f>
        <v>0</v>
      </c>
      <c r="J155">
        <f>'Data_FAME (2)'!M162</f>
        <v>0</v>
      </c>
      <c r="K155">
        <f>'Data_FAME (2)'!O162</f>
        <v>0</v>
      </c>
      <c r="N155">
        <f>Data_FAME!R162</f>
        <v>731300.17225663899</v>
      </c>
      <c r="P155">
        <f>Data_FAME!U162</f>
        <v>-1.32762311426797</v>
      </c>
      <c r="R155">
        <f>Data_FAME!X162</f>
        <v>1100126.640955</v>
      </c>
      <c r="T155">
        <f>Data_FAME!AA162</f>
        <v>4.93616094589234E-2</v>
      </c>
      <c r="V155">
        <f>Data_FAME!AE162</f>
        <v>723.26555245850705</v>
      </c>
      <c r="Z155">
        <f>Data_FAME!AN162</f>
        <v>3.4691139532929061</v>
      </c>
      <c r="AA155">
        <f>Data_FAME!AO162</f>
        <v>3.4691139532928998</v>
      </c>
      <c r="AD155">
        <f>Data_FAME!AV162</f>
        <v>176.37232646091701</v>
      </c>
      <c r="AE155">
        <f>Data_FAME!AW162</f>
        <v>176.37233602181499</v>
      </c>
      <c r="AG155" s="84">
        <f>'[2]VAR expectations'!C163</f>
        <v>2.6092619946176669</v>
      </c>
      <c r="AH155">
        <f>Data_FAME!AS162</f>
        <v>0.97332130611155698</v>
      </c>
      <c r="AI155">
        <f>'Data_FAME (2)'!P162</f>
        <v>136.408607750436</v>
      </c>
      <c r="AJ155">
        <f>Data_FAME!AI162</f>
        <v>83.3355013115834</v>
      </c>
      <c r="AM155">
        <f>'Data_FAME (2)'!BF162</f>
        <v>146.73083154230099</v>
      </c>
      <c r="AN155">
        <f>'Data_FAME (2)'!BG162</f>
        <v>276.43630220484698</v>
      </c>
      <c r="AO155">
        <f>'Data_FAME (2)'!BH162</f>
        <v>58.334970221948105</v>
      </c>
      <c r="AP155">
        <f>'Data_FAME (2)'!BI162</f>
        <v>518.49789603090403</v>
      </c>
    </row>
    <row r="156" spans="2:42" x14ac:dyDescent="0.35">
      <c r="B156" s="29">
        <f>Data_FAME!A163</f>
        <v>46843</v>
      </c>
      <c r="D156" s="29"/>
      <c r="E156">
        <f>Data_FAME!D163</f>
        <v>139.85387475851701</v>
      </c>
      <c r="I156">
        <f>'Data_FAME (2)'!L163</f>
        <v>0</v>
      </c>
      <c r="J156">
        <f>'Data_FAME (2)'!M163</f>
        <v>0</v>
      </c>
      <c r="K156">
        <f>'Data_FAME (2)'!O163</f>
        <v>0</v>
      </c>
      <c r="N156">
        <f>Data_FAME!R163</f>
        <v>734695.69164024002</v>
      </c>
      <c r="P156">
        <f>Data_FAME!U163</f>
        <v>-1.33521531994846</v>
      </c>
      <c r="R156">
        <f>Data_FAME!X163</f>
        <v>1103179.9339079501</v>
      </c>
      <c r="T156">
        <f>Data_FAME!AA163</f>
        <v>4.89423727291525E-2</v>
      </c>
      <c r="V156">
        <f>Data_FAME!AE163</f>
        <v>728.68905009695197</v>
      </c>
      <c r="Z156">
        <f>Data_FAME!AN163</f>
        <v>3.4901567830587004</v>
      </c>
      <c r="AA156">
        <f>Data_FAME!AO163</f>
        <v>3.4901567830587501</v>
      </c>
      <c r="AD156">
        <f>Data_FAME!AV163</f>
        <v>177.09075915126701</v>
      </c>
      <c r="AE156">
        <f>Data_FAME!AW163</f>
        <v>177.09077302886399</v>
      </c>
      <c r="AG156" s="84">
        <f>'[2]VAR expectations'!C164</f>
        <v>2.6222315651748653</v>
      </c>
      <c r="AH156">
        <f>Data_FAME!AS163</f>
        <v>0.97211633808919795</v>
      </c>
      <c r="AI156">
        <f>'Data_FAME (2)'!P163</f>
        <v>134.597020957994</v>
      </c>
      <c r="AJ156">
        <f>Data_FAME!AI163</f>
        <v>83.211437656241699</v>
      </c>
      <c r="AM156">
        <f>'Data_FAME (2)'!BF163</f>
        <v>146.375554361534</v>
      </c>
      <c r="AN156">
        <f>'Data_FAME (2)'!BG163</f>
        <v>277.06973480323131</v>
      </c>
      <c r="AO156">
        <f>'Data_FAME (2)'!BH163</f>
        <v>58.333980147965406</v>
      </c>
      <c r="AP156">
        <f>'Data_FAME (2)'!BI163</f>
        <v>518.22073068726934</v>
      </c>
    </row>
    <row r="157" spans="2:42" x14ac:dyDescent="0.35">
      <c r="B157" s="29">
        <f>Data_FAME!A164</f>
        <v>46934</v>
      </c>
      <c r="D157" s="29"/>
      <c r="E157">
        <f>Data_FAME!D164</f>
        <v>139.85387475851701</v>
      </c>
      <c r="I157">
        <f>'Data_FAME (2)'!L164</f>
        <v>0</v>
      </c>
      <c r="J157">
        <f>'Data_FAME (2)'!M164</f>
        <v>0</v>
      </c>
      <c r="K157">
        <f>'Data_FAME (2)'!O164</f>
        <v>0</v>
      </c>
      <c r="N157">
        <f>Data_FAME!R164</f>
        <v>738059.61529833195</v>
      </c>
      <c r="P157">
        <f>Data_FAME!U164</f>
        <v>-1.2781853844341999</v>
      </c>
      <c r="R157">
        <f>Data_FAME!X164</f>
        <v>1105659.20896437</v>
      </c>
      <c r="T157">
        <f>Data_FAME!AA164</f>
        <v>4.8451841121511602E-2</v>
      </c>
      <c r="V157">
        <f>Data_FAME!AE164</f>
        <v>734.32553792978899</v>
      </c>
      <c r="Z157">
        <f>Data_FAME!AN164</f>
        <v>3.5168930717220932</v>
      </c>
      <c r="AA157">
        <f>Data_FAME!AO164</f>
        <v>3.5168930717220901</v>
      </c>
      <c r="AD157">
        <f>Data_FAME!AV164</f>
        <v>177.87613067075699</v>
      </c>
      <c r="AE157">
        <f>Data_FAME!AW164</f>
        <v>177.876148516867</v>
      </c>
      <c r="AG157" s="84">
        <f>'[2]VAR expectations'!C165</f>
        <v>2.6420012529145853</v>
      </c>
      <c r="AH157">
        <f>Data_FAME!AS164</f>
        <v>0.97121443038946198</v>
      </c>
      <c r="AI157">
        <f>'Data_FAME (2)'!P164</f>
        <v>133.93664670680934</v>
      </c>
      <c r="AJ157">
        <f>Data_FAME!AI164</f>
        <v>83.089805120932098</v>
      </c>
      <c r="AM157">
        <f>'Data_FAME (2)'!BF164</f>
        <v>146.73083154230099</v>
      </c>
      <c r="AN157">
        <f>'Data_FAME (2)'!BG164</f>
        <v>276.43630220484698</v>
      </c>
      <c r="AO157">
        <f>'Data_FAME (2)'!BH164</f>
        <v>58.334970221948105</v>
      </c>
      <c r="AP157">
        <f>'Data_FAME (2)'!BI164</f>
        <v>518.49789603090403</v>
      </c>
    </row>
    <row r="158" spans="2:42" x14ac:dyDescent="0.35">
      <c r="B158" s="29">
        <f>Data_FAME!A165</f>
        <v>47026</v>
      </c>
      <c r="D158" s="29"/>
      <c r="E158">
        <f>Data_FAME!D165</f>
        <v>139.85387475851701</v>
      </c>
      <c r="I158">
        <f>'Data_FAME (2)'!L165</f>
        <v>0</v>
      </c>
      <c r="J158">
        <f>'Data_FAME (2)'!M165</f>
        <v>0</v>
      </c>
      <c r="K158">
        <f>'Data_FAME (2)'!O165</f>
        <v>0</v>
      </c>
      <c r="N158">
        <f>Data_FAME!R165</f>
        <v>741431.61655705504</v>
      </c>
      <c r="P158">
        <f>Data_FAME!U165</f>
        <v>-1.2382119096300199</v>
      </c>
      <c r="R158">
        <f>Data_FAME!X165</f>
        <v>1108222.4800271599</v>
      </c>
      <c r="T158">
        <f>Data_FAME!AA165</f>
        <v>4.7972323811722797E-2</v>
      </c>
      <c r="V158">
        <f>Data_FAME!AE165</f>
        <v>740.21051973020997</v>
      </c>
      <c r="Z158">
        <f>Data_FAME!AN165</f>
        <v>3.5462896142256732</v>
      </c>
      <c r="AA158">
        <f>Data_FAME!AO165</f>
        <v>3.5462896142256901</v>
      </c>
      <c r="AD158">
        <f>Data_FAME!AV165</f>
        <v>178.61288574780099</v>
      </c>
      <c r="AE158">
        <f>Data_FAME!AW165</f>
        <v>178.61290713688399</v>
      </c>
      <c r="AG158" s="84">
        <f>'[2]VAR expectations'!C166</f>
        <v>2.6284768304375015</v>
      </c>
      <c r="AH158">
        <f>Data_FAME!AS165</f>
        <v>0.97018548636511204</v>
      </c>
      <c r="AI158">
        <f>'Data_FAME (2)'!P165</f>
        <v>134.87224690357067</v>
      </c>
      <c r="AJ158">
        <f>Data_FAME!AI165</f>
        <v>82.970359088415194</v>
      </c>
      <c r="AM158">
        <f>'Data_FAME (2)'!BF165</f>
        <v>146.73083154230099</v>
      </c>
      <c r="AN158">
        <f>'Data_FAME (2)'!BG165</f>
        <v>276.43630220484698</v>
      </c>
      <c r="AO158">
        <f>'Data_FAME (2)'!BH165</f>
        <v>58.334970221948105</v>
      </c>
      <c r="AP158">
        <f>'Data_FAME (2)'!BI165</f>
        <v>518.49789603090403</v>
      </c>
    </row>
    <row r="159" spans="2:42" x14ac:dyDescent="0.35">
      <c r="B159" s="29">
        <f>Data_FAME!A166</f>
        <v>47118</v>
      </c>
      <c r="D159" s="29"/>
      <c r="E159">
        <f>Data_FAME!D166</f>
        <v>139.85387475851701</v>
      </c>
      <c r="I159">
        <f>'Data_FAME (2)'!L166</f>
        <v>0</v>
      </c>
      <c r="J159">
        <f>'Data_FAME (2)'!M166</f>
        <v>0</v>
      </c>
      <c r="K159">
        <f>'Data_FAME (2)'!O166</f>
        <v>0</v>
      </c>
      <c r="N159">
        <f>Data_FAME!R166</f>
        <v>744811.57016706897</v>
      </c>
      <c r="P159">
        <f>Data_FAME!U166</f>
        <v>-1.18236813630448</v>
      </c>
      <c r="R159">
        <f>Data_FAME!X166</f>
        <v>1110769.0656971999</v>
      </c>
      <c r="T159">
        <f>Data_FAME!AA166</f>
        <v>4.74063814951051E-2</v>
      </c>
      <c r="V159">
        <f>Data_FAME!AE166</f>
        <v>746.352515508696</v>
      </c>
      <c r="Z159">
        <f>Data_FAME!AN166</f>
        <v>3.5778306393228192</v>
      </c>
      <c r="AA159">
        <f>Data_FAME!AO166</f>
        <v>3.5778306393228001</v>
      </c>
      <c r="AD159">
        <f>Data_FAME!AV166</f>
        <v>179.20769818602599</v>
      </c>
      <c r="AE159">
        <f>Data_FAME!AW166</f>
        <v>179.20772265029501</v>
      </c>
      <c r="AG159" s="84">
        <f>'[2]VAR expectations'!C167</f>
        <v>2.6276946779965229</v>
      </c>
      <c r="AH159">
        <f>Data_FAME!AS166</f>
        <v>0.96942555925380702</v>
      </c>
      <c r="AI159">
        <f>'Data_FAME (2)'!P166</f>
        <v>135.45873632521233</v>
      </c>
      <c r="AJ159">
        <f>Data_FAME!AI166</f>
        <v>82.852814967888094</v>
      </c>
      <c r="AM159">
        <f>'Data_FAME (2)'!BF166</f>
        <v>146.73083154230099</v>
      </c>
      <c r="AN159">
        <f>'Data_FAME (2)'!BG166</f>
        <v>276.43630220484698</v>
      </c>
      <c r="AO159">
        <f>'Data_FAME (2)'!BH166</f>
        <v>58.334970221948105</v>
      </c>
      <c r="AP159">
        <f>'Data_FAME (2)'!BI166</f>
        <v>518.49789603090403</v>
      </c>
    </row>
  </sheetData>
  <conditionalFormatting sqref="C1:K1 M1:W1 Y1:AF1 AH1:AJ1">
    <cfRule type="containsText" dxfId="0" priority="1" operator="containsText" text="L">
      <formula>NOT(ISERROR(SEARCH("L",C1)))</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F9035A-B373-4B90-9039-F40F673BCEA3}">
  <dimension ref="A1:BT167"/>
  <sheetViews>
    <sheetView topLeftCell="A6" zoomScale="70" zoomScaleNormal="70" workbookViewId="0">
      <pane xSplit="1" ySplit="5" topLeftCell="AX92" activePane="bottomRight" state="frozen"/>
      <selection activeCell="A6" sqref="A6"/>
      <selection pane="topRight" activeCell="B6" sqref="B6"/>
      <selection pane="bottomLeft" activeCell="A11" sqref="A11"/>
      <selection pane="bottomRight" activeCell="BC6" sqref="BC6"/>
    </sheetView>
  </sheetViews>
  <sheetFormatPr defaultRowHeight="14.5" x14ac:dyDescent="0.35"/>
  <cols>
    <col min="1" max="1" width="26.6328125" style="25" customWidth="1"/>
    <col min="2" max="2" width="41.1796875" style="25" customWidth="1"/>
    <col min="3" max="4" width="39" style="25" customWidth="1"/>
    <col min="5" max="5" width="0.1796875" style="54" customWidth="1"/>
    <col min="6" max="16" width="26.6328125" style="25" customWidth="1"/>
    <col min="17" max="17" width="0.1796875" style="33" customWidth="1"/>
    <col min="18" max="20" width="14.6328125" style="25" customWidth="1"/>
    <col min="21" max="21" width="8.81640625" style="25" customWidth="1"/>
    <col min="22" max="22" width="16.6328125" style="25" customWidth="1"/>
    <col min="23" max="23" width="13.7265625" style="25" customWidth="1"/>
    <col min="24" max="25" width="11.7265625" style="25" bestFit="1" customWidth="1"/>
    <col min="26" max="26" width="8.7265625" style="25"/>
    <col min="27" max="29" width="13.36328125" style="25" customWidth="1"/>
    <col min="30" max="30" width="0.1796875" style="33" customWidth="1"/>
    <col min="31" max="32" width="32.7265625" style="25" customWidth="1"/>
    <col min="33" max="33" width="14.90625" style="25" customWidth="1"/>
    <col min="34" max="34" width="0.1796875" style="33" customWidth="1"/>
    <col min="35" max="37" width="14.54296875" style="25" customWidth="1"/>
    <col min="38" max="38" width="0.1796875" style="33" customWidth="1"/>
    <col min="39" max="39" width="38" style="25" customWidth="1"/>
    <col min="40" max="40" width="8.08984375" style="25" customWidth="1"/>
    <col min="41" max="43" width="30.1796875" style="25" customWidth="1"/>
    <col min="44" max="44" width="0.1796875" style="33" customWidth="1"/>
    <col min="45" max="45" width="14" style="25" customWidth="1"/>
    <col min="46" max="47" width="21.453125" style="25" customWidth="1"/>
    <col min="48" max="48" width="15.6328125" style="33" customWidth="1"/>
    <col min="49" max="50" width="25.6328125" style="25" customWidth="1"/>
    <col min="51" max="51" width="0.1796875" style="33" customWidth="1"/>
    <col min="52" max="52" width="25.6328125" style="25" customWidth="1"/>
    <col min="53" max="53" width="18.08984375" style="25" customWidth="1"/>
    <col min="54" max="54" width="17.08984375" style="25" customWidth="1"/>
    <col min="55" max="56" width="13.6328125" style="25" customWidth="1"/>
    <col min="57" max="57" width="1.453125" style="54" customWidth="1"/>
    <col min="58" max="58" width="8.7265625" style="76"/>
    <col min="59" max="61" width="8.7265625" style="25"/>
    <col min="62" max="62" width="25.1796875" style="25" customWidth="1"/>
    <col min="63" max="65" width="8.7265625" style="76"/>
    <col min="66" max="16384" width="8.7265625" style="25"/>
  </cols>
  <sheetData>
    <row r="1" spans="1:65" s="33" customFormat="1" x14ac:dyDescent="0.35">
      <c r="C1" s="39" t="s">
        <v>165</v>
      </c>
      <c r="D1" s="39" t="s">
        <v>166</v>
      </c>
      <c r="E1" s="54"/>
      <c r="BE1" s="54"/>
      <c r="BF1" s="75"/>
      <c r="BK1" s="75"/>
      <c r="BL1" s="75"/>
      <c r="BM1" s="75"/>
    </row>
    <row r="2" spans="1:65" s="33" customFormat="1" x14ac:dyDescent="0.35">
      <c r="C2" s="39" t="s">
        <v>145</v>
      </c>
      <c r="D2" s="39" t="s">
        <v>124</v>
      </c>
      <c r="E2" s="55"/>
      <c r="AU2" s="33" t="s">
        <v>4</v>
      </c>
      <c r="AZ2" s="33" t="s">
        <v>114</v>
      </c>
      <c r="BE2" s="54"/>
      <c r="BF2" s="75"/>
      <c r="BK2" s="75"/>
      <c r="BL2" s="75"/>
      <c r="BM2" s="75"/>
    </row>
    <row r="3" spans="1:65" x14ac:dyDescent="0.35">
      <c r="A3" s="25" t="s">
        <v>99</v>
      </c>
      <c r="B3" s="25" t="s">
        <v>40</v>
      </c>
      <c r="F3" s="25" t="s">
        <v>150</v>
      </c>
      <c r="H3" s="25" t="s">
        <v>149</v>
      </c>
      <c r="J3" s="25" t="s">
        <v>151</v>
      </c>
      <c r="O3" s="25" t="s">
        <v>154</v>
      </c>
      <c r="R3" s="100" t="s">
        <v>101</v>
      </c>
      <c r="S3" s="100"/>
      <c r="T3" s="100"/>
      <c r="U3" s="100"/>
      <c r="V3" s="100"/>
      <c r="W3" s="100"/>
      <c r="X3" s="100"/>
      <c r="Y3" s="100"/>
      <c r="Z3" s="100"/>
      <c r="AA3" s="100"/>
      <c r="AB3" s="28"/>
      <c r="AC3" s="28"/>
      <c r="AD3" s="34"/>
      <c r="AE3" s="100" t="s">
        <v>102</v>
      </c>
      <c r="AF3" s="100"/>
      <c r="AG3" s="100"/>
      <c r="AH3" s="34"/>
      <c r="AI3" s="25" t="s">
        <v>103</v>
      </c>
      <c r="AM3" s="25" t="s">
        <v>109</v>
      </c>
      <c r="AO3" s="25" t="s">
        <v>194</v>
      </c>
      <c r="AS3" s="25" t="s">
        <v>161</v>
      </c>
      <c r="AU3" s="25" t="s">
        <v>264</v>
      </c>
      <c r="AV3" s="25"/>
      <c r="AW3" s="25" t="s">
        <v>197</v>
      </c>
      <c r="AZ3" s="100" t="s">
        <v>162</v>
      </c>
      <c r="BA3" s="100"/>
      <c r="BG3" s="25" t="s">
        <v>272</v>
      </c>
    </row>
    <row r="4" spans="1:65" x14ac:dyDescent="0.35">
      <c r="AV4" s="25"/>
      <c r="AZ4" s="100"/>
      <c r="BA4" s="100"/>
    </row>
    <row r="5" spans="1:65" ht="43.5" x14ac:dyDescent="0.35">
      <c r="A5" s="25" t="s">
        <v>100</v>
      </c>
      <c r="B5" s="25" t="s">
        <v>141</v>
      </c>
      <c r="C5" s="25" t="s">
        <v>146</v>
      </c>
      <c r="D5" s="25" t="s">
        <v>163</v>
      </c>
      <c r="F5" s="25" t="s">
        <v>142</v>
      </c>
      <c r="G5" s="25" t="s">
        <v>147</v>
      </c>
      <c r="H5" s="25" t="s">
        <v>143</v>
      </c>
      <c r="I5" s="25" t="s">
        <v>148</v>
      </c>
      <c r="J5" s="25" t="s">
        <v>152</v>
      </c>
      <c r="K5" s="25" t="s">
        <v>153</v>
      </c>
      <c r="M5" s="25" t="s">
        <v>243</v>
      </c>
      <c r="N5" s="25" t="s">
        <v>244</v>
      </c>
      <c r="O5" s="25" t="s">
        <v>144</v>
      </c>
      <c r="P5" s="25" t="s">
        <v>155</v>
      </c>
      <c r="R5" s="100" t="s">
        <v>51</v>
      </c>
      <c r="S5" s="100"/>
      <c r="T5" s="100"/>
      <c r="U5" s="100" t="s">
        <v>104</v>
      </c>
      <c r="V5" s="100"/>
      <c r="W5" s="100"/>
      <c r="X5" s="25" t="s">
        <v>105</v>
      </c>
      <c r="AA5" s="25" t="s">
        <v>107</v>
      </c>
      <c r="AE5" s="25" t="s">
        <v>106</v>
      </c>
      <c r="AI5" s="25" t="s">
        <v>61</v>
      </c>
      <c r="AM5" s="25" t="s">
        <v>108</v>
      </c>
      <c r="AO5" s="51" t="s">
        <v>195</v>
      </c>
      <c r="AP5" s="51"/>
      <c r="AV5" s="25"/>
    </row>
    <row r="6" spans="1:65" s="30" customFormat="1" ht="28.5" customHeight="1" x14ac:dyDescent="0.35">
      <c r="A6" s="30" t="s">
        <v>128</v>
      </c>
      <c r="B6" s="30" t="str">
        <f>"conv2qa(X12(stifidx.m,MULT," &amp; TEXT($C$2,"yyyy""m""m") &amp; "," &amp; TEXT($D$2,"yyyy""m""m") &amp; "))"</f>
        <v>conv2qa(X12(stifidx.m,MULT,1990m2,2025m12))</v>
      </c>
      <c r="C6" s="30" t="str">
        <f>"conv2qa(X12(fprojm(stifidx_clothingadjusted.m,stifidx.m,""L""),MULT," &amp; TEXT(C2,"yyyy""m""m") &amp; "," &amp; TEXT(D2,"yyyy""m""m") &amp; "))"</f>
        <v>conv2qa(X12(fprojm(stifidx_clothingadjusted.m,stifidx.m,"L"),MULT,1990m2,2025m12))</v>
      </c>
      <c r="D6" s="30" t="s">
        <v>164</v>
      </c>
      <c r="E6" s="54"/>
      <c r="F6" s="30" t="str">
        <f>"conv2qa(X12(stif_srv.m,MULT," &amp; TEXT($C$2,"yyyy""m""m") &amp; "," &amp; TEXT($D$2,"yyyy""m""m") &amp; "))"</f>
        <v>conv2qa(X12(stif_srv.m,MULT,1990m2,2025m12))</v>
      </c>
      <c r="H6" s="30" t="str">
        <f>"conv2qa(X12(stif_gds_xeatfnab.m,MULT," &amp; TEXT($C$2,"yyyy""m""m") &amp; "," &amp; TEXT($D$2,"yyyy""m""m") &amp; "))"</f>
        <v>conv2qa(X12(stif_gds_xeatfnab.m,MULT,1990m2,2025m12))</v>
      </c>
      <c r="J6" s="30" t="str">
        <f>"conv2qa(X12(stif_fnab.m,MULT," &amp; TEXT($C$2,"yyyy""m""m") &amp; "," &amp; TEXT($D$2,"yyyy""m""m") &amp; "))"</f>
        <v>conv2qa(X12(stif_fnab.m,MULT,1990m2,2025m12))</v>
      </c>
      <c r="L6" s="30" t="str">
        <f>"conv2qa(cpi_aggregation(stif_fnab.m, booze.m, fags.m,#,#,#,#,#,#,#,#,#,#,#,#,#,#,#,#,#))"</f>
        <v>conv2qa(cpi_aggregation(stif_fnab.m, booze.m, fags.m,#,#,#,#,#,#,#,#,#,#,#,#,#,#,#,#,#))</v>
      </c>
      <c r="M6" s="30" t="str">
        <f>"conv2qa(X12(cpi_aggregation(stif_fnab.m, booze.m, fags.m,#,#,#,#,#,#,#,#,#,#,#,#,#,#,#,#,#),MULT," &amp; TEXT($C$2,"yyyy""m""m") &amp; "," &amp; TEXT($D$2,"yyyy""m""m") &amp; "))"</f>
        <v>conv2qa(X12(cpi_aggregation(stif_fnab.m, booze.m, fags.m,#,#,#,#,#,#,#,#,#,#,#,#,#,#,#,#,#),MULT,1990m2,2025m12))</v>
      </c>
      <c r="O6" s="30" t="str">
        <f>"conv2qa(X12(stif_pu.m,MULT," &amp; TEXT($C$2,"yyyy""m""m") &amp; "," &amp; TEXT($D$2,"yyyy""m""m") &amp; "))"</f>
        <v>conv2qa(X12(stif_pu.m,MULT,1990m2,2025m12))</v>
      </c>
      <c r="P6" s="30" t="s">
        <v>312</v>
      </c>
      <c r="Q6" s="33"/>
      <c r="R6" s="30" t="s">
        <v>131</v>
      </c>
      <c r="S6" s="30" t="s">
        <v>132</v>
      </c>
      <c r="T6" s="30" t="s">
        <v>25</v>
      </c>
      <c r="U6" s="30" t="s">
        <v>111</v>
      </c>
      <c r="V6" s="30" t="s">
        <v>133</v>
      </c>
      <c r="W6" s="30" t="s">
        <v>25</v>
      </c>
      <c r="X6" s="30" t="s">
        <v>110</v>
      </c>
      <c r="Y6" s="30" t="s">
        <v>134</v>
      </c>
      <c r="Z6" s="30" t="s">
        <v>25</v>
      </c>
      <c r="AA6" s="30" t="s">
        <v>112</v>
      </c>
      <c r="AB6" s="30" t="s">
        <v>135</v>
      </c>
      <c r="AC6" s="30" t="s">
        <v>25</v>
      </c>
      <c r="AD6" s="33"/>
      <c r="AE6" s="31" t="s">
        <v>137</v>
      </c>
      <c r="AF6" s="32" t="s">
        <v>136</v>
      </c>
      <c r="AG6" s="30" t="s">
        <v>25</v>
      </c>
      <c r="AH6" s="33"/>
      <c r="AI6" s="30" t="s">
        <v>138</v>
      </c>
      <c r="AJ6" s="32" t="s">
        <v>139</v>
      </c>
      <c r="AK6" s="30" t="s">
        <v>25</v>
      </c>
      <c r="AL6" s="33"/>
      <c r="AM6" s="30" t="s">
        <v>140</v>
      </c>
      <c r="AO6" s="32" t="s">
        <v>196</v>
      </c>
      <c r="AP6" s="32" t="s">
        <v>230</v>
      </c>
      <c r="AQ6" s="32" t="s">
        <v>25</v>
      </c>
      <c r="AR6" s="36"/>
      <c r="AS6" s="30" t="s">
        <v>193</v>
      </c>
      <c r="AT6" s="30" t="s">
        <v>226</v>
      </c>
      <c r="AU6" s="30" t="s">
        <v>269</v>
      </c>
      <c r="AW6" s="30" t="s">
        <v>199</v>
      </c>
      <c r="AX6" s="30" t="s">
        <v>227</v>
      </c>
      <c r="AY6" s="33"/>
      <c r="AZ6" s="30" t="s">
        <v>113</v>
      </c>
      <c r="BA6" s="30" t="s">
        <v>115</v>
      </c>
      <c r="BB6" s="30" t="s">
        <v>200</v>
      </c>
      <c r="BC6" s="30" t="s">
        <v>260</v>
      </c>
      <c r="BE6" s="54"/>
      <c r="BF6" s="73"/>
      <c r="BG6" s="30" t="s">
        <v>274</v>
      </c>
      <c r="BH6" s="30" t="s">
        <v>275</v>
      </c>
      <c r="BI6" s="30" t="s">
        <v>276</v>
      </c>
      <c r="BK6" s="73" t="s">
        <v>273</v>
      </c>
      <c r="BL6" s="73" t="s">
        <v>313</v>
      </c>
      <c r="BM6" s="73" t="s">
        <v>314</v>
      </c>
    </row>
    <row r="7" spans="1:65" s="30" customFormat="1" ht="28.5" customHeight="1" x14ac:dyDescent="0.35">
      <c r="A7" s="30" t="s">
        <v>129</v>
      </c>
      <c r="E7" s="54"/>
      <c r="Q7" s="33"/>
      <c r="AD7" s="33"/>
      <c r="AE7" s="32"/>
      <c r="AF7" s="32"/>
      <c r="AH7" s="33"/>
      <c r="AL7" s="33"/>
      <c r="AR7" s="33"/>
      <c r="AY7" s="33"/>
      <c r="BE7" s="54"/>
      <c r="BF7" s="73"/>
      <c r="BK7" s="73"/>
      <c r="BL7" s="73"/>
      <c r="BM7" s="73"/>
    </row>
    <row r="8" spans="1:65" s="30" customFormat="1" ht="71.5" customHeight="1" x14ac:dyDescent="0.35">
      <c r="A8" s="38" t="s">
        <v>130</v>
      </c>
      <c r="B8" s="40" t="s">
        <v>157</v>
      </c>
      <c r="C8" s="37" t="s">
        <v>15</v>
      </c>
      <c r="E8" s="54"/>
      <c r="F8" s="37" t="s">
        <v>156</v>
      </c>
      <c r="H8" s="37" t="s">
        <v>158</v>
      </c>
      <c r="J8" s="37" t="s">
        <v>159</v>
      </c>
      <c r="O8" s="37" t="s">
        <v>160</v>
      </c>
      <c r="Q8" s="33"/>
      <c r="AD8" s="33"/>
      <c r="AE8" s="32" t="s">
        <v>58</v>
      </c>
      <c r="AF8" s="32"/>
      <c r="AH8" s="33"/>
      <c r="AL8" s="33"/>
      <c r="AR8" s="33"/>
      <c r="AY8" s="33"/>
      <c r="AZ8" s="64" t="s">
        <v>258</v>
      </c>
      <c r="BA8" s="64" t="s">
        <v>259</v>
      </c>
      <c r="BB8" s="64" t="s">
        <v>261</v>
      </c>
      <c r="BC8" s="64" t="s">
        <v>262</v>
      </c>
      <c r="BD8" s="64"/>
      <c r="BE8" s="54"/>
      <c r="BF8" s="74" t="s">
        <v>316</v>
      </c>
      <c r="BG8" s="30" t="s">
        <v>149</v>
      </c>
      <c r="BH8" s="30" t="s">
        <v>154</v>
      </c>
      <c r="BI8" s="30" t="s">
        <v>150</v>
      </c>
      <c r="BK8" s="74" t="s">
        <v>151</v>
      </c>
      <c r="BL8" s="74" t="s">
        <v>279</v>
      </c>
      <c r="BM8" s="74" t="s">
        <v>315</v>
      </c>
    </row>
    <row r="9" spans="1:65" s="63" customFormat="1" ht="28.5" customHeight="1" x14ac:dyDescent="0.35">
      <c r="A9" s="60" t="s">
        <v>202</v>
      </c>
      <c r="B9" s="60" t="s">
        <v>71</v>
      </c>
      <c r="C9" s="60" t="s">
        <v>203</v>
      </c>
      <c r="D9" s="60" t="s">
        <v>204</v>
      </c>
      <c r="E9" s="61"/>
      <c r="F9" s="60" t="s">
        <v>207</v>
      </c>
      <c r="G9" s="60" t="s">
        <v>208</v>
      </c>
      <c r="H9" s="60" t="s">
        <v>206</v>
      </c>
      <c r="I9" s="60" t="s">
        <v>209</v>
      </c>
      <c r="J9" s="60" t="s">
        <v>205</v>
      </c>
      <c r="K9" s="60" t="s">
        <v>210</v>
      </c>
      <c r="L9" s="60" t="s">
        <v>287</v>
      </c>
      <c r="M9" s="60" t="s">
        <v>246</v>
      </c>
      <c r="N9" s="60" t="s">
        <v>247</v>
      </c>
      <c r="O9" s="60" t="s">
        <v>211</v>
      </c>
      <c r="P9" s="60" t="s">
        <v>212</v>
      </c>
      <c r="Q9" s="62"/>
      <c r="R9" s="60" t="s">
        <v>213</v>
      </c>
      <c r="S9" s="60" t="s">
        <v>214</v>
      </c>
      <c r="T9" s="60"/>
      <c r="U9" s="60" t="s">
        <v>215</v>
      </c>
      <c r="V9" s="60" t="s">
        <v>216</v>
      </c>
      <c r="W9" s="60"/>
      <c r="X9" s="60" t="s">
        <v>87</v>
      </c>
      <c r="Y9" s="60" t="s">
        <v>217</v>
      </c>
      <c r="Z9" s="60"/>
      <c r="AA9" s="60" t="s">
        <v>218</v>
      </c>
      <c r="AB9" s="60" t="s">
        <v>219</v>
      </c>
      <c r="AC9" s="60"/>
      <c r="AD9" s="62"/>
      <c r="AE9" s="59" t="s">
        <v>220</v>
      </c>
      <c r="AF9" s="59" t="s">
        <v>221</v>
      </c>
      <c r="AG9" s="60"/>
      <c r="AH9" s="62"/>
      <c r="AI9" s="60" t="s">
        <v>222</v>
      </c>
      <c r="AJ9" s="60" t="s">
        <v>223</v>
      </c>
      <c r="AK9" s="60"/>
      <c r="AL9" s="62"/>
      <c r="AM9" s="60" t="s">
        <v>224</v>
      </c>
      <c r="AN9" s="60"/>
      <c r="AO9" s="60" t="s">
        <v>225</v>
      </c>
      <c r="AP9" s="60" t="s">
        <v>231</v>
      </c>
      <c r="AQ9" s="60"/>
      <c r="AR9" s="62"/>
      <c r="AS9" s="60" t="s">
        <v>192</v>
      </c>
      <c r="AT9" s="60" t="s">
        <v>228</v>
      </c>
      <c r="AU9" s="60" t="s">
        <v>268</v>
      </c>
      <c r="AW9" s="60" t="s">
        <v>198</v>
      </c>
      <c r="AX9" s="60" t="s">
        <v>229</v>
      </c>
      <c r="AY9" s="62"/>
      <c r="AZ9" s="60"/>
      <c r="BB9" s="63" t="s">
        <v>270</v>
      </c>
      <c r="BD9" s="63" t="s">
        <v>293</v>
      </c>
      <c r="BE9" s="66"/>
      <c r="BF9" s="77" t="s">
        <v>321</v>
      </c>
      <c r="BG9" s="63" t="s">
        <v>318</v>
      </c>
      <c r="BH9" s="63" t="s">
        <v>319</v>
      </c>
      <c r="BI9" s="63" t="s">
        <v>320</v>
      </c>
      <c r="BK9" s="77"/>
      <c r="BL9" s="77"/>
      <c r="BM9" s="77"/>
    </row>
    <row r="10" spans="1:65" x14ac:dyDescent="0.35">
      <c r="A10" s="52" t="str">
        <f>[3]!FAMEData("FAMEDATE", "1990", "2028", 0,"Quarterly", "Down", "Heading", "Normal")</f>
        <v>FAMEDATE</v>
      </c>
      <c r="B10" s="52" t="str">
        <f>[3]!FAMEData(B6, "1990", "2029", 0,"Quarterly", "Down", "Heading", "Normal")</f>
        <v>conv2qa(X12(stifidx.m,MULT,1990m2,2025m12))</v>
      </c>
      <c r="C10" s="52" t="str">
        <f>[3]!FAMEData(C6, "1990", "2028", 0,"Quarterly", "Down", "Heading", "Normal")</f>
        <v>conv2qa(X12(fprojm(stifidx_clothingadjusted.m,stifidx.m,"L"),MULT,1990m2,2025m12))</v>
      </c>
      <c r="D10" s="52" t="str">
        <f>[3]!FAMEData(D6, "1990", "2028", 0,"Quarterly", "Down", "Heading", "Normal")</f>
        <v>N25_cpisa_FIN.q</v>
      </c>
      <c r="E10" s="56"/>
      <c r="F10" s="52" t="str">
        <f>[3]!FAMEData(F6, "1990", "2028", 0,"Quarterly", "Down", "Heading", "Normal")</f>
        <v>conv2qa(X12(stif_srv.m,MULT,1990m2,2025m12))</v>
      </c>
      <c r="G10" s="52"/>
      <c r="H10" s="52" t="str">
        <f>[3]!FAMEData(H6, "1990", "2028", 0,"Quarterly", "Down", "Heading", "Normal")</f>
        <v>conv2qa(X12(stif_gds_xeatfnab.m,MULT,1990m2,2025m12))</v>
      </c>
      <c r="I10" s="52"/>
      <c r="J10" s="52" t="str">
        <f>[3]!FAMEData(J6, "1990", "2028", 0,"Quarterly", "Down", "Heading", "Normal")</f>
        <v>conv2qa(X12(stif_fnab.m,MULT,1990m2,2025m12))</v>
      </c>
      <c r="K10" s="52"/>
      <c r="L10" s="52" t="str">
        <f>[3]!FAMEData(L6, "1990", "2028", 0,"Quarterly", "Down", "Heading", "Normal")</f>
        <v>conv2qa(cpi_aggregation(stif_fnab.m, booze.m, fags.m,#,#,#,#,#,#,#,#,#,#,#,#,#,#,#,#,#))</v>
      </c>
      <c r="M10" s="52" t="str">
        <f>[3]!FAMEData(M6, "1990", "2028", 0,"Quarterly", "Down", "Heading", "Normal")</f>
        <v>conv2qa(X12(cpi_aggregation(stif_fnab.m, booze.m, fags.m,#,#,#,#,#,#,#,#,#,#,#,#,#,#,#,#,#),MULT,1990m2,2025m12))</v>
      </c>
      <c r="N10" s="52"/>
      <c r="O10" s="52" t="str">
        <f>[3]!FAMEData(O6, "1990", "2028", 0,"Quarterly", "Down", "Heading", "Normal")</f>
        <v>Refresh</v>
      </c>
      <c r="P10" s="52" t="str">
        <f>[3]!FAMEData(P6, "1990", "2028", 0,"Quarterly", "Down", "Heading", "Normal")</f>
        <v>conv2qa(X12(stif_pu.m,MULT,1990m2,2028m12))</v>
      </c>
      <c r="Q10" s="52" t="str">
        <f>[3]!FAMEData(Q6, "1990", "2028", 0,"Quarterly", "Down", "Heading", "Normal")</f>
        <v>Refresh</v>
      </c>
      <c r="R10" s="52" t="str">
        <f>[3]!FAMEData(R6, "1990", "2028", 0,"Quarterly", "Down", "Heading", "Normal")</f>
        <v>mod_gdpkp.q</v>
      </c>
      <c r="S10" s="52" t="str">
        <f>[3]!FAMEData(S6, "1990", "2028", 0,"Quarterly", "Down", "Heading", "Normal")</f>
        <v>Refresh</v>
      </c>
      <c r="T10" s="52"/>
      <c r="U10" s="52" t="str">
        <f>[3]!FAMEData(U6, "1990", "2028", 0,"Quarterly", "Down", "Heading", "Normal")</f>
        <v>mod_capu.q</v>
      </c>
      <c r="V10" s="52" t="str">
        <f>[3]!FAMEData(V6, "1990", "2028", 0,"Quarterly", "Down", "Heading", "Normal")</f>
        <v>Refresh</v>
      </c>
      <c r="W10" s="52"/>
      <c r="X10" s="52" t="str">
        <f>[3]!FAMEData(X6, "1990", "2028", 0,"Quarterly", "Down", "Heading", "Normal")</f>
        <v>mod_hrs.q</v>
      </c>
      <c r="Y10" s="52" t="str">
        <f>[3]!FAMEData(Y6, "1990", "2028", 0,"Quarterly", "Down", "Heading", "Normal")</f>
        <v>Refresh</v>
      </c>
      <c r="Z10" s="52"/>
      <c r="AA10" s="52" t="str">
        <f>[3]!FAMEData(AA6, "1990", "2028", 0,"Quarterly", "Down", "Heading", "Normal")</f>
        <v>mod_unemp.q</v>
      </c>
      <c r="AB10" s="52" t="str">
        <f>[3]!FAMEData(AB6, "1990", "2028", 0,"Quarterly", "Down", "Heading", "Normal")</f>
        <v>Refresh</v>
      </c>
      <c r="AC10" s="52"/>
      <c r="AD10" s="52" t="e">
        <f>[3]!FAMEData(AD6, "1990", "2028", 0,"Quarterly", "Down", "Heading", "Normal")</f>
        <v>#N/A</v>
      </c>
      <c r="AE10" s="52" t="str">
        <f>[3]!FAMEData(AE6, "1990", "2028", 0,"Quarterly", "Down", "Heading", "Normal")</f>
        <v>conv2qa(OVERLAY(KAJ2_DP.M,KAJ2_HIST.M))</v>
      </c>
      <c r="AF10" s="52" t="str">
        <f>[3]!FAMEData(AF6, "1990", "2028", 0,"Quarterly", "Down", "Heading", "Normal")</f>
        <v>Refresh</v>
      </c>
      <c r="AG10" s="52"/>
      <c r="AH10" s="52" t="e">
        <f>[3]!FAMEData(AH6, "1990", "2028", 0,"Quarterly", "Down", "Heading", "Normal")</f>
        <v>#N/A</v>
      </c>
      <c r="AI10" s="52" t="str">
        <f>[3]!FAMEData(AI6, "1990", "2028", 0,"Quarterly", "Down", "Heading", "Normal")</f>
        <v>CONV2QA(SERI.B)</v>
      </c>
      <c r="AJ10" s="52" t="str">
        <f>[3]!FAMEData(AJ6, "1990", "2028", 0,"Quarterly", "Down", "Heading", "Normal")</f>
        <v>Refresh</v>
      </c>
      <c r="AK10" s="52"/>
      <c r="AL10" s="52" t="e">
        <f>[3]!FAMEData(AL6, "1990", "2028", 0,"Quarterly", "Down", "Heading", "Normal")</f>
        <v>#N/A</v>
      </c>
      <c r="AM10" s="52" t="str">
        <f>[3]!FAMEData(AM6, "1990", "2028", 0,"Quarterly", "Down", "Heading", "Normal")</f>
        <v>Refresh</v>
      </c>
      <c r="AN10" s="52"/>
      <c r="AO10" s="52" t="str">
        <f>[3]!FAMEData(AO6, "1990", "2028", 0,"Quarterly", "Down", "Heading", "Normal")</f>
        <v>mod_rgawqe.q</v>
      </c>
      <c r="AP10" s="52" t="str">
        <f>[3]!FAMEData(AP6, "1990", "2028", 0,"Quarterly", "Down", "Heading", "Normal")</f>
        <v>Refresh</v>
      </c>
      <c r="AQ10" s="52"/>
      <c r="AR10" s="52" t="e">
        <f>[3]!FAMEData(AR6, "1990", "2028", 0,"Quarterly", "Down", "Heading", "Normal")</f>
        <v>#N/A</v>
      </c>
      <c r="AS10" s="52" t="str">
        <f>[3]!FAMEData(AS6, "1990", "2028", 0,"Quarterly", "Down", "Heading", "Normal")</f>
        <v>mod_pmdef.q</v>
      </c>
      <c r="AT10" s="52" t="str">
        <f>[3]!FAMEData(AT6, "1990", "2028", 0,"Quarterly", "Down", "Heading", "Normal")</f>
        <v>N25_pmdef_FIN.q</v>
      </c>
      <c r="AU10" s="52" t="str">
        <f>[3]!FAMEData(AU6, "1990", "2028", 0,"Quarterly", "Down", "Heading", "Normal")</f>
        <v>Refresh</v>
      </c>
      <c r="AV10" s="65"/>
      <c r="AW10" s="52" t="str">
        <f>[3]!FAMEData(AW6, "1990", "2028", 0,"Quarterly", "Down", "Heading", "Normal")</f>
        <v>mod_cpif.q</v>
      </c>
      <c r="AX10" s="52" t="str">
        <f>[3]!FAMEData(AX6, "1990", "2028", 0,"Quarterly", "Down", "Heading", "Normal")</f>
        <v>Refresh</v>
      </c>
      <c r="AY10" s="53"/>
      <c r="AZ10" s="52" t="str">
        <f>[3]!FAMEData(AZ6, "1990", "2028", 0,"Quarterly", "Down", "Heading", "Normal")</f>
        <v>PUB12MEDIAN.Q</v>
      </c>
      <c r="BA10" s="52" t="str">
        <f>[3]!FAMEData(BA6, "1990", "2028", 0,"Quarterly", "Down", "Heading", "Normal")</f>
        <v>CONV2QA(cgrp.m)</v>
      </c>
      <c r="BB10" s="52" t="str">
        <f>[3]!FAMEData(BB6, "1990", "2028", 0,"Quarterly", "Down", "Heading", "Normal")</f>
        <v>fprojm(PUB12MEDIAN.Q,CONV2QA(cgrp.m),""L"")</v>
      </c>
      <c r="BC10" s="52" t="str">
        <f>[3]!FAMEData(BC6, "1990", "2028", 0,"Quarterly", "Down", "Heading", "Normal")</f>
        <v>Refresh</v>
      </c>
      <c r="BD10" s="52"/>
      <c r="BF10" s="78"/>
      <c r="BG10" s="68" t="str">
        <f>[3]!FAMEData(BG6, "1990", "2028", 0,"Quarterly", "Down", "Heading", "Normal")</f>
        <v>CONV2QA(STIF_GDS_XEATFNAB_wgt.m)</v>
      </c>
      <c r="BH10" s="68" t="str">
        <f>[3]!FAMEData(BH6, "1990", "2028", 0,"Quarterly", "Down", "Heading", "Normal")</f>
        <v>CONV2QA(stif_pu_wgt.m)</v>
      </c>
      <c r="BI10" s="68" t="str">
        <f>[3]!FAMEData(BI6, "1990", "2028", 0,"Quarterly", "Down", "Heading", "Normal")</f>
        <v>CONV2QA(stif_srv_wgt.m)</v>
      </c>
      <c r="BJ10" s="72"/>
      <c r="BK10" s="78" t="str">
        <f>[3]!FAMEData(BK6, "1990", "2028", 0,"Quarterly", "Down", "Heading", "Normal")</f>
        <v>CONV2QA(stif_fnab_wgt.m)</v>
      </c>
      <c r="BL10" s="78" t="str">
        <f>[3]!FAMEData(BL6, "1990", "2028", 0,"Quarterly", "Down", "Heading", "Normal")</f>
        <v>CONV2QA(booze_wgt.m)</v>
      </c>
      <c r="BM10" s="78" t="str">
        <f>[3]!FAMEData(BM6, "1990", "2028", 0,"Quarterly", "Down", "Heading", "Normal")</f>
        <v>CONV2QA(fags_wgt.m)</v>
      </c>
    </row>
    <row r="11" spans="1:65" x14ac:dyDescent="0.35">
      <c r="A11" s="26">
        <v>32963</v>
      </c>
      <c r="B11" s="41"/>
      <c r="C11" s="41"/>
      <c r="D11" s="41">
        <v>54.233281969628599</v>
      </c>
      <c r="E11" s="57"/>
      <c r="F11" s="26"/>
      <c r="G11" s="26"/>
      <c r="H11" s="26"/>
      <c r="I11" s="26"/>
      <c r="J11" s="26"/>
      <c r="K11" s="26"/>
      <c r="L11" s="42">
        <v>45.32367190520953</v>
      </c>
      <c r="M11" s="42"/>
      <c r="N11" s="26"/>
      <c r="O11" s="26"/>
      <c r="P11" s="42"/>
      <c r="Q11" s="35"/>
      <c r="R11" s="42">
        <v>379458</v>
      </c>
      <c r="S11" s="42">
        <v>379458</v>
      </c>
      <c r="T11" s="42"/>
      <c r="U11" s="42">
        <v>-0.70757742522029998</v>
      </c>
      <c r="V11" s="42">
        <v>0.97333792182347401</v>
      </c>
      <c r="W11" s="42"/>
      <c r="X11" s="42">
        <v>908133</v>
      </c>
      <c r="Y11" s="42">
        <v>908133</v>
      </c>
      <c r="Z11" s="42"/>
      <c r="AA11" s="41">
        <v>6.9332964295599223E-2</v>
      </c>
      <c r="AB11" s="41">
        <v>6.9332964295599195E-2</v>
      </c>
      <c r="AC11" s="42"/>
      <c r="AD11" s="49"/>
      <c r="AE11" s="42">
        <v>183.54770633596502</v>
      </c>
      <c r="AF11" s="42">
        <v>183.54770633596499</v>
      </c>
      <c r="AG11" s="42"/>
      <c r="AH11" s="49"/>
      <c r="AI11" s="42">
        <v>92.432746153846125</v>
      </c>
      <c r="AJ11" s="42">
        <v>92.432746153846196</v>
      </c>
      <c r="AK11" s="42"/>
      <c r="AL11" s="49"/>
      <c r="AM11" s="42"/>
      <c r="AN11" s="42"/>
      <c r="AO11" s="25">
        <v>14.875</v>
      </c>
      <c r="AP11" s="25">
        <v>14.875</v>
      </c>
      <c r="AS11" s="25">
        <v>0.57372025162397178</v>
      </c>
      <c r="AT11" s="25">
        <v>0.573720251623972</v>
      </c>
      <c r="AU11" s="25">
        <v>0.60812747329848538</v>
      </c>
      <c r="AV11" s="39"/>
      <c r="AW11" s="25">
        <v>66.518783389874997</v>
      </c>
      <c r="AX11" s="25">
        <v>66.518783389874997</v>
      </c>
      <c r="AZ11" s="25">
        <v>8.1689655172413804</v>
      </c>
      <c r="BB11" s="25">
        <v>8.1689655172413804</v>
      </c>
      <c r="BC11" s="25">
        <v>7.7756321839080478</v>
      </c>
      <c r="BF11" s="76">
        <f>+BK11+BL11+BM11</f>
        <v>251</v>
      </c>
      <c r="BG11" s="25">
        <v>359</v>
      </c>
      <c r="BH11" s="25">
        <v>96</v>
      </c>
      <c r="BI11" s="25">
        <v>294</v>
      </c>
      <c r="BK11" s="76">
        <v>185</v>
      </c>
      <c r="BL11" s="76">
        <v>26</v>
      </c>
      <c r="BM11" s="76">
        <v>40</v>
      </c>
    </row>
    <row r="12" spans="1:65" x14ac:dyDescent="0.35">
      <c r="A12" s="26">
        <v>33054</v>
      </c>
      <c r="B12" s="41">
        <v>55.216191585426863</v>
      </c>
      <c r="C12" s="41">
        <v>53.449600719032667</v>
      </c>
      <c r="D12" s="41">
        <v>55.931591322318802</v>
      </c>
      <c r="E12" s="57"/>
      <c r="F12" s="42">
        <v>37.291624274552866</v>
      </c>
      <c r="G12" s="42"/>
      <c r="H12" s="42">
        <v>109.49190013681634</v>
      </c>
      <c r="I12" s="42"/>
      <c r="J12" s="42">
        <v>55.346351848943236</v>
      </c>
      <c r="K12" s="42"/>
      <c r="L12" s="42">
        <v>46.75746120613271</v>
      </c>
      <c r="M12" s="42">
        <v>46.254605437496444</v>
      </c>
      <c r="N12" s="42"/>
      <c r="O12" s="42">
        <v>33.809154638834293</v>
      </c>
      <c r="P12" s="42">
        <v>33.809154638834293</v>
      </c>
      <c r="Q12" s="35"/>
      <c r="R12" s="42">
        <v>381997</v>
      </c>
      <c r="S12" s="42">
        <v>381997</v>
      </c>
      <c r="T12" s="42"/>
      <c r="U12" s="42">
        <v>-1.14838076915072</v>
      </c>
      <c r="V12" s="42">
        <v>0.93596216232234697</v>
      </c>
      <c r="W12" s="42"/>
      <c r="X12" s="42">
        <v>906588.83668137901</v>
      </c>
      <c r="Y12" s="42">
        <v>906588.83668137901</v>
      </c>
      <c r="Z12" s="42"/>
      <c r="AA12" s="41">
        <v>6.9184780730552578E-2</v>
      </c>
      <c r="AB12" s="41">
        <v>6.9184780730552606E-2</v>
      </c>
      <c r="AC12" s="42"/>
      <c r="AD12" s="49"/>
      <c r="AE12" s="42">
        <v>189.32838142245336</v>
      </c>
      <c r="AF12" s="42">
        <v>189.32838142245299</v>
      </c>
      <c r="AG12" s="42"/>
      <c r="AH12" s="49"/>
      <c r="AI12" s="42">
        <v>93.068646153846188</v>
      </c>
      <c r="AJ12" s="42">
        <v>93.068646153846203</v>
      </c>
      <c r="AK12" s="42"/>
      <c r="AL12" s="49"/>
      <c r="AM12" s="42">
        <v>14.519134065851121</v>
      </c>
      <c r="AN12" s="42"/>
      <c r="AO12" s="25">
        <v>14.875</v>
      </c>
      <c r="AP12" s="25">
        <v>14.875</v>
      </c>
      <c r="AS12" s="25">
        <v>0.57773628183261783</v>
      </c>
      <c r="AT12" s="25">
        <v>0.57773628183261805</v>
      </c>
      <c r="AU12" s="25">
        <v>0.6098526576198996</v>
      </c>
      <c r="AV12" s="39"/>
      <c r="AW12" s="25">
        <v>67.416856196276896</v>
      </c>
      <c r="AX12" s="25">
        <v>67.416856196276797</v>
      </c>
      <c r="AZ12" s="25">
        <v>9.0307167235494905</v>
      </c>
      <c r="BB12" s="25">
        <v>9.0307167235494905</v>
      </c>
      <c r="BC12" s="25">
        <v>8.6373833902161579</v>
      </c>
      <c r="BF12" s="76">
        <f t="shared" ref="BF12:BF75" si="0">+BK12+BL12+BM12</f>
        <v>251</v>
      </c>
      <c r="BG12" s="25">
        <v>359</v>
      </c>
      <c r="BH12" s="25">
        <v>96</v>
      </c>
      <c r="BI12" s="25">
        <v>294</v>
      </c>
      <c r="BK12" s="76">
        <v>185</v>
      </c>
      <c r="BL12" s="76">
        <v>26</v>
      </c>
      <c r="BM12" s="76">
        <v>40</v>
      </c>
    </row>
    <row r="13" spans="1:65" x14ac:dyDescent="0.35">
      <c r="A13" s="26">
        <v>33146</v>
      </c>
      <c r="B13" s="41">
        <v>56.369272175671995</v>
      </c>
      <c r="C13" s="41">
        <v>54.565684938206665</v>
      </c>
      <c r="D13" s="41">
        <v>56.730637996250898</v>
      </c>
      <c r="E13" s="57"/>
      <c r="F13" s="42">
        <v>38.226403878555232</v>
      </c>
      <c r="G13" s="42"/>
      <c r="H13" s="42">
        <v>110.77076285444734</v>
      </c>
      <c r="I13" s="42"/>
      <c r="J13" s="42">
        <v>56.069624655318997</v>
      </c>
      <c r="K13" s="42"/>
      <c r="L13" s="42">
        <v>46.959971894554542</v>
      </c>
      <c r="M13" s="42">
        <v>47.031490592501832</v>
      </c>
      <c r="N13" s="42"/>
      <c r="O13" s="42">
        <v>35.502013895344398</v>
      </c>
      <c r="P13" s="42">
        <v>35.502013895344398</v>
      </c>
      <c r="Q13" s="35"/>
      <c r="R13" s="42">
        <v>377831</v>
      </c>
      <c r="S13" s="42">
        <v>377831</v>
      </c>
      <c r="T13" s="42"/>
      <c r="U13" s="42">
        <v>-1.73582211509128</v>
      </c>
      <c r="V13" s="42">
        <v>-0.79049292193250098</v>
      </c>
      <c r="W13" s="42"/>
      <c r="X13" s="42">
        <v>901813.5</v>
      </c>
      <c r="Y13" s="42">
        <v>901813.5</v>
      </c>
      <c r="Z13" s="42"/>
      <c r="AA13" s="41">
        <v>7.0779646965352869E-2</v>
      </c>
      <c r="AB13" s="41">
        <v>7.0779646965352896E-2</v>
      </c>
      <c r="AC13" s="42"/>
      <c r="AD13" s="49"/>
      <c r="AE13" s="42">
        <v>193.61239028955765</v>
      </c>
      <c r="AF13" s="42">
        <v>193.61239028955799</v>
      </c>
      <c r="AG13" s="42"/>
      <c r="AH13" s="49"/>
      <c r="AI13" s="42">
        <v>99.445967692307718</v>
      </c>
      <c r="AJ13" s="42">
        <v>99.445967692307704</v>
      </c>
      <c r="AK13" s="42"/>
      <c r="AL13" s="49"/>
      <c r="AM13" s="42">
        <v>14.37720433578346</v>
      </c>
      <c r="AN13" s="42"/>
      <c r="AO13" s="25">
        <v>14.875</v>
      </c>
      <c r="AP13" s="25">
        <v>14.875</v>
      </c>
      <c r="AS13" s="25">
        <v>0.55930606445823672</v>
      </c>
      <c r="AT13" s="25">
        <v>0.55930606445823705</v>
      </c>
      <c r="AU13" s="25">
        <v>0.59130692616469749</v>
      </c>
      <c r="AV13" s="39"/>
      <c r="AW13" s="25">
        <v>68.109697877208006</v>
      </c>
      <c r="AX13" s="25">
        <v>68.109697877208006</v>
      </c>
      <c r="AZ13" s="25">
        <v>9.4972899728997309</v>
      </c>
      <c r="BB13" s="25">
        <v>9.4972899728997309</v>
      </c>
      <c r="BC13" s="25">
        <v>9.1039566395663982</v>
      </c>
      <c r="BF13" s="76">
        <f t="shared" si="0"/>
        <v>251</v>
      </c>
      <c r="BG13" s="25">
        <v>359</v>
      </c>
      <c r="BH13" s="25">
        <v>96</v>
      </c>
      <c r="BI13" s="25">
        <v>294</v>
      </c>
      <c r="BK13" s="76">
        <v>185</v>
      </c>
      <c r="BL13" s="76">
        <v>26</v>
      </c>
      <c r="BM13" s="76">
        <v>40</v>
      </c>
    </row>
    <row r="14" spans="1:65" x14ac:dyDescent="0.35">
      <c r="A14" s="26">
        <v>33238</v>
      </c>
      <c r="B14" s="41">
        <v>57.494731664187164</v>
      </c>
      <c r="C14" s="41">
        <v>55.655628375298626</v>
      </c>
      <c r="D14" s="41">
        <v>57.774359197016103</v>
      </c>
      <c r="E14" s="57"/>
      <c r="F14" s="42">
        <v>39.201502982242765</v>
      </c>
      <c r="G14" s="42"/>
      <c r="H14" s="42">
        <v>112.05036881814966</v>
      </c>
      <c r="I14" s="42"/>
      <c r="J14" s="42">
        <v>57.00354222623023</v>
      </c>
      <c r="K14" s="42"/>
      <c r="L14" s="42">
        <v>47.504509669761184</v>
      </c>
      <c r="M14" s="42">
        <v>47.936473709297566</v>
      </c>
      <c r="N14" s="42"/>
      <c r="O14" s="42">
        <v>36.7234809134996</v>
      </c>
      <c r="P14" s="42">
        <v>36.7234809134996</v>
      </c>
      <c r="Q14" s="35"/>
      <c r="R14" s="42">
        <v>375916</v>
      </c>
      <c r="S14" s="42">
        <v>375916</v>
      </c>
      <c r="T14" s="42"/>
      <c r="U14" s="42">
        <v>-2.1830843037202499</v>
      </c>
      <c r="V14" s="42">
        <v>-1.17066625766309</v>
      </c>
      <c r="W14" s="42"/>
      <c r="X14" s="42">
        <v>892410.87280372798</v>
      </c>
      <c r="Y14" s="42">
        <v>892410.87280372798</v>
      </c>
      <c r="Z14" s="42"/>
      <c r="AA14" s="41">
        <v>7.4650615746506152E-2</v>
      </c>
      <c r="AB14" s="41">
        <v>7.4650615746506194E-2</v>
      </c>
      <c r="AC14" s="42"/>
      <c r="AD14" s="49"/>
      <c r="AE14" s="42">
        <v>197.31140602088567</v>
      </c>
      <c r="AF14" s="42">
        <v>197.31140602088601</v>
      </c>
      <c r="AG14" s="42"/>
      <c r="AH14" s="49"/>
      <c r="AI14" s="42">
        <v>99.67085757575758</v>
      </c>
      <c r="AJ14" s="42">
        <v>99.670857575757594</v>
      </c>
      <c r="AK14" s="42"/>
      <c r="AL14" s="49"/>
      <c r="AM14" s="42">
        <v>13.268016121679572</v>
      </c>
      <c r="AN14" s="42"/>
      <c r="AO14" s="25">
        <v>13.953099999999999</v>
      </c>
      <c r="AP14" s="25">
        <v>13.953099999999999</v>
      </c>
      <c r="AS14" s="25">
        <v>0.56615028760994612</v>
      </c>
      <c r="AT14" s="25">
        <v>0.56615028760994601</v>
      </c>
      <c r="AU14" s="25">
        <v>0.58850350164239951</v>
      </c>
      <c r="AV14" s="39"/>
      <c r="AW14" s="25">
        <v>69.420329761126396</v>
      </c>
      <c r="AX14" s="25">
        <v>69.420329761126396</v>
      </c>
      <c r="AZ14" s="25">
        <v>7.8728070175438596</v>
      </c>
      <c r="BB14" s="25">
        <v>7.8728070175438596</v>
      </c>
      <c r="BC14" s="25">
        <v>7.4794736842105269</v>
      </c>
      <c r="BF14" s="76">
        <f t="shared" si="0"/>
        <v>251</v>
      </c>
      <c r="BG14" s="25">
        <v>359</v>
      </c>
      <c r="BH14" s="25">
        <v>96</v>
      </c>
      <c r="BI14" s="25">
        <v>294</v>
      </c>
      <c r="BK14" s="76">
        <v>185</v>
      </c>
      <c r="BL14" s="76">
        <v>26</v>
      </c>
      <c r="BM14" s="76">
        <v>40</v>
      </c>
    </row>
    <row r="15" spans="1:65" x14ac:dyDescent="0.35">
      <c r="A15" s="26">
        <v>33328</v>
      </c>
      <c r="B15" s="41">
        <v>58.131185452734833</v>
      </c>
      <c r="C15" s="41">
        <v>56.271617746901363</v>
      </c>
      <c r="D15" s="41">
        <v>58.016017188587</v>
      </c>
      <c r="E15" s="57"/>
      <c r="F15" s="42">
        <v>40.047703963848164</v>
      </c>
      <c r="G15" s="42"/>
      <c r="H15" s="42">
        <v>112.98292320290068</v>
      </c>
      <c r="I15" s="42"/>
      <c r="J15" s="42">
        <v>57.575943972722108</v>
      </c>
      <c r="K15" s="42"/>
      <c r="L15" s="42">
        <v>48.473465698477717</v>
      </c>
      <c r="M15" s="42">
        <v>48.483131383979732</v>
      </c>
      <c r="N15" s="42"/>
      <c r="O15" s="42">
        <v>36.121607192467437</v>
      </c>
      <c r="P15" s="42">
        <v>36.121607192467437</v>
      </c>
      <c r="Q15" s="35"/>
      <c r="R15" s="42">
        <v>374060</v>
      </c>
      <c r="S15" s="42">
        <v>374060</v>
      </c>
      <c r="T15" s="42"/>
      <c r="U15" s="42">
        <v>-2.9343664499033002</v>
      </c>
      <c r="V15" s="42">
        <v>-1.2558560340162299</v>
      </c>
      <c r="W15" s="42"/>
      <c r="X15" s="42">
        <v>881370.82656137203</v>
      </c>
      <c r="Y15" s="42">
        <v>881370.82656137203</v>
      </c>
      <c r="Z15" s="42"/>
      <c r="AA15" s="41">
        <v>7.996948259120544E-2</v>
      </c>
      <c r="AB15" s="41">
        <v>7.9969482591205399E-2</v>
      </c>
      <c r="AC15" s="42"/>
      <c r="AD15" s="49"/>
      <c r="AE15" s="42">
        <v>199.57143358397801</v>
      </c>
      <c r="AF15" s="42">
        <v>199.57143358397801</v>
      </c>
      <c r="AG15" s="42"/>
      <c r="AH15" s="49"/>
      <c r="AI15" s="42">
        <v>99.118131250000033</v>
      </c>
      <c r="AJ15" s="42">
        <v>99.118131250000005</v>
      </c>
      <c r="AK15" s="42"/>
      <c r="AL15" s="49"/>
      <c r="AM15" s="42">
        <v>12.723411354180067</v>
      </c>
      <c r="AN15" s="42"/>
      <c r="AO15" s="25">
        <v>13.3992</v>
      </c>
      <c r="AP15" s="25">
        <v>13.3992</v>
      </c>
      <c r="AS15" s="25">
        <v>0.56293381600692527</v>
      </c>
      <c r="AT15" s="25">
        <v>0.56293381600692505</v>
      </c>
      <c r="AU15" s="25">
        <v>0.59734507128964698</v>
      </c>
      <c r="AV15" s="39"/>
      <c r="AW15" s="25">
        <v>70.402483766075505</v>
      </c>
      <c r="AX15" s="25">
        <v>70.402483766075505</v>
      </c>
      <c r="AZ15" s="25">
        <v>7.5657894736842097</v>
      </c>
      <c r="BB15" s="25">
        <v>7.5657894736842097</v>
      </c>
      <c r="BC15" s="25">
        <v>7.172456140350878</v>
      </c>
      <c r="BF15" s="76">
        <f t="shared" si="0"/>
        <v>242</v>
      </c>
      <c r="BG15" s="25">
        <v>363</v>
      </c>
      <c r="BH15" s="25">
        <v>93</v>
      </c>
      <c r="BI15" s="25">
        <v>302</v>
      </c>
      <c r="BK15" s="76">
        <v>177</v>
      </c>
      <c r="BL15" s="76">
        <v>27</v>
      </c>
      <c r="BM15" s="76">
        <v>38</v>
      </c>
    </row>
    <row r="16" spans="1:65" x14ac:dyDescent="0.35">
      <c r="A16" s="26">
        <v>33419</v>
      </c>
      <c r="B16" s="41">
        <v>59.827704954277003</v>
      </c>
      <c r="C16" s="41">
        <v>57.913600425599732</v>
      </c>
      <c r="D16" s="41">
        <v>60.594819667292199</v>
      </c>
      <c r="E16" s="57"/>
      <c r="F16" s="42">
        <v>41.709305981920032</v>
      </c>
      <c r="G16" s="42"/>
      <c r="H16" s="42">
        <v>115.13720255660066</v>
      </c>
      <c r="I16" s="42"/>
      <c r="J16" s="42">
        <v>58.34442148265083</v>
      </c>
      <c r="K16" s="42"/>
      <c r="L16" s="42">
        <v>50.505217226354112</v>
      </c>
      <c r="M16" s="42">
        <v>49.975838107653509</v>
      </c>
      <c r="N16" s="42"/>
      <c r="O16" s="42">
        <v>37.362097967286438</v>
      </c>
      <c r="P16" s="42">
        <v>37.362097967286438</v>
      </c>
      <c r="Q16" s="35"/>
      <c r="R16" s="42">
        <v>373608</v>
      </c>
      <c r="S16" s="42">
        <v>373608</v>
      </c>
      <c r="T16" s="42"/>
      <c r="U16" s="42">
        <v>-3.33123280559813</v>
      </c>
      <c r="V16" s="42">
        <v>-1.27302398435022</v>
      </c>
      <c r="W16" s="42"/>
      <c r="X16" s="42">
        <v>869788.47453239001</v>
      </c>
      <c r="Y16" s="42">
        <v>869788.47453239001</v>
      </c>
      <c r="Z16" s="42"/>
      <c r="AA16" s="41">
        <v>8.6627037925400635E-2</v>
      </c>
      <c r="AB16" s="41">
        <v>8.6627037925400593E-2</v>
      </c>
      <c r="AC16" s="42"/>
      <c r="AD16" s="49"/>
      <c r="AE16" s="42">
        <v>204.08803666260067</v>
      </c>
      <c r="AF16" s="42">
        <v>204.08803666260101</v>
      </c>
      <c r="AG16" s="42"/>
      <c r="AH16" s="49"/>
      <c r="AI16" s="42">
        <v>96.421141538461526</v>
      </c>
      <c r="AJ16" s="42">
        <v>96.421141538461498</v>
      </c>
      <c r="AK16" s="42"/>
      <c r="AL16" s="49"/>
      <c r="AM16" s="42">
        <v>11.097573864825145</v>
      </c>
      <c r="AN16" s="42"/>
      <c r="AO16" s="25">
        <v>11.7379</v>
      </c>
      <c r="AP16" s="25">
        <v>11.7379</v>
      </c>
      <c r="AS16" s="25">
        <v>0.57235316241459289</v>
      </c>
      <c r="AT16" s="25">
        <v>0.572353162414593</v>
      </c>
      <c r="AU16" s="25">
        <v>0.60942136153954596</v>
      </c>
      <c r="AV16" s="39"/>
      <c r="AW16" s="25">
        <v>71.079088515400599</v>
      </c>
      <c r="AX16" s="25">
        <v>71.079088515400599</v>
      </c>
      <c r="AZ16" s="25">
        <v>5.9789789789789802</v>
      </c>
      <c r="BB16" s="25">
        <v>5.9789789789789802</v>
      </c>
      <c r="BC16" s="25">
        <v>5.5856456456456485</v>
      </c>
      <c r="BF16" s="76">
        <f t="shared" si="0"/>
        <v>242</v>
      </c>
      <c r="BG16" s="25">
        <v>363</v>
      </c>
      <c r="BH16" s="25">
        <v>93</v>
      </c>
      <c r="BI16" s="25">
        <v>302</v>
      </c>
      <c r="BK16" s="76">
        <v>177</v>
      </c>
      <c r="BL16" s="76">
        <v>27</v>
      </c>
      <c r="BM16" s="76">
        <v>38</v>
      </c>
    </row>
    <row r="17" spans="1:65" x14ac:dyDescent="0.35">
      <c r="A17" s="26">
        <v>33511</v>
      </c>
      <c r="B17" s="41">
        <v>60.749440789809292</v>
      </c>
      <c r="C17" s="41">
        <v>58.805692102677</v>
      </c>
      <c r="D17" s="41">
        <v>61.129416749893501</v>
      </c>
      <c r="E17" s="57"/>
      <c r="F17" s="42">
        <v>42.4781141266049</v>
      </c>
      <c r="G17" s="42"/>
      <c r="H17" s="42">
        <v>116.636780741392</v>
      </c>
      <c r="I17" s="42"/>
      <c r="J17" s="42">
        <v>58.88671171153036</v>
      </c>
      <c r="K17" s="42"/>
      <c r="L17" s="42">
        <v>50.449028644295417</v>
      </c>
      <c r="M17" s="42">
        <v>50.515685671761865</v>
      </c>
      <c r="N17" s="42"/>
      <c r="O17" s="42">
        <v>38.223615390125794</v>
      </c>
      <c r="P17" s="42">
        <v>38.223615390125794</v>
      </c>
      <c r="Q17" s="35"/>
      <c r="R17" s="42">
        <v>372878</v>
      </c>
      <c r="S17" s="42">
        <v>372878</v>
      </c>
      <c r="T17" s="42"/>
      <c r="U17" s="42">
        <v>-3.47575243392513</v>
      </c>
      <c r="V17" s="42">
        <v>-1.25208629859234</v>
      </c>
      <c r="W17" s="42"/>
      <c r="X17" s="42">
        <v>859520.45991488104</v>
      </c>
      <c r="Y17" s="42">
        <v>859520.45991488104</v>
      </c>
      <c r="Z17" s="42"/>
      <c r="AA17" s="41">
        <v>9.1591329540298097E-2</v>
      </c>
      <c r="AB17" s="41">
        <v>9.1591329540298097E-2</v>
      </c>
      <c r="AC17" s="42"/>
      <c r="AD17" s="49"/>
      <c r="AE17" s="42">
        <v>208.22440089272936</v>
      </c>
      <c r="AF17" s="42">
        <v>208.22440089272899</v>
      </c>
      <c r="AG17" s="42"/>
      <c r="AH17" s="49"/>
      <c r="AI17" s="42">
        <v>95.722653030303022</v>
      </c>
      <c r="AJ17" s="42">
        <v>95.722653030302993</v>
      </c>
      <c r="AK17" s="42"/>
      <c r="AL17" s="49"/>
      <c r="AM17" s="42">
        <v>10.28206162039378</v>
      </c>
      <c r="AN17" s="42"/>
      <c r="AO17" s="25">
        <v>10.7981</v>
      </c>
      <c r="AP17" s="25">
        <v>10.7981</v>
      </c>
      <c r="AS17" s="25">
        <v>0.5835604915964423</v>
      </c>
      <c r="AT17" s="25">
        <v>0.58356049159644197</v>
      </c>
      <c r="AU17" s="25">
        <v>0.6193411713876773</v>
      </c>
      <c r="AV17" s="39"/>
      <c r="AW17" s="25">
        <v>71.9463898783563</v>
      </c>
      <c r="AX17" s="25">
        <v>71.9463898783563</v>
      </c>
      <c r="AZ17" s="25">
        <v>5.0018518518518498</v>
      </c>
      <c r="BB17" s="25">
        <v>5.0018518518518498</v>
      </c>
      <c r="BC17" s="25">
        <v>4.6085185185185171</v>
      </c>
      <c r="BF17" s="76">
        <f t="shared" si="0"/>
        <v>242</v>
      </c>
      <c r="BG17" s="25">
        <v>363</v>
      </c>
      <c r="BH17" s="25">
        <v>93</v>
      </c>
      <c r="BI17" s="25">
        <v>302</v>
      </c>
      <c r="BK17" s="76">
        <v>177</v>
      </c>
      <c r="BL17" s="76">
        <v>27</v>
      </c>
      <c r="BM17" s="76">
        <v>38</v>
      </c>
    </row>
    <row r="18" spans="1:65" x14ac:dyDescent="0.35">
      <c r="A18" s="26">
        <v>33603</v>
      </c>
      <c r="B18" s="41">
        <v>61.537100221838671</v>
      </c>
      <c r="C18" s="41">
        <v>59.56866274387027</v>
      </c>
      <c r="D18" s="41">
        <v>61.822884689644098</v>
      </c>
      <c r="E18" s="57"/>
      <c r="F18" s="42">
        <v>43.254295895819865</v>
      </c>
      <c r="G18" s="42"/>
      <c r="H18" s="42">
        <v>117.83569409846933</v>
      </c>
      <c r="I18" s="42"/>
      <c r="J18" s="42">
        <v>59.515813210515205</v>
      </c>
      <c r="K18" s="42"/>
      <c r="L18" s="42">
        <v>50.749747049208274</v>
      </c>
      <c r="M18" s="42">
        <v>51.223587624452058</v>
      </c>
      <c r="N18" s="42"/>
      <c r="O18" s="42">
        <v>38.311036996073334</v>
      </c>
      <c r="P18" s="42">
        <v>38.311036996073334</v>
      </c>
      <c r="Q18" s="35"/>
      <c r="R18" s="42">
        <v>373357</v>
      </c>
      <c r="S18" s="42">
        <v>373357</v>
      </c>
      <c r="T18" s="42"/>
      <c r="U18" s="42">
        <v>-3.11828746683311</v>
      </c>
      <c r="V18" s="42">
        <v>-1.04179082374105</v>
      </c>
      <c r="W18" s="42"/>
      <c r="X18" s="42">
        <v>851930</v>
      </c>
      <c r="Y18" s="42">
        <v>851930</v>
      </c>
      <c r="Z18" s="42"/>
      <c r="AA18" s="41">
        <v>9.4575165690640672E-2</v>
      </c>
      <c r="AB18" s="41">
        <v>9.45751656906407E-2</v>
      </c>
      <c r="AC18" s="42"/>
      <c r="AD18" s="49"/>
      <c r="AE18" s="42">
        <v>211.35106106915802</v>
      </c>
      <c r="AF18" s="42">
        <v>211.35106106915799</v>
      </c>
      <c r="AG18" s="42"/>
      <c r="AH18" s="49"/>
      <c r="AI18" s="42">
        <v>96.172296969696959</v>
      </c>
      <c r="AJ18" s="42">
        <v>96.172296969697001</v>
      </c>
      <c r="AK18" s="42"/>
      <c r="AL18" s="49"/>
      <c r="AM18" s="42">
        <v>10.071213271927746</v>
      </c>
      <c r="AN18" s="42"/>
      <c r="AO18" s="25">
        <v>10.375</v>
      </c>
      <c r="AP18" s="25">
        <v>10.375</v>
      </c>
      <c r="AS18" s="25">
        <v>0.57552587133425459</v>
      </c>
      <c r="AT18" s="25">
        <v>0.57552587133425503</v>
      </c>
      <c r="AU18" s="25">
        <v>0.61287173018237429</v>
      </c>
      <c r="AV18" s="39"/>
      <c r="AW18" s="25">
        <v>72.918163833604595</v>
      </c>
      <c r="AX18" s="25">
        <v>72.918163833604595</v>
      </c>
      <c r="AZ18" s="25">
        <v>4.8059006211180098</v>
      </c>
      <c r="BB18" s="25">
        <v>4.8059006211180098</v>
      </c>
      <c r="BC18" s="25">
        <v>4.4125672877846771</v>
      </c>
      <c r="BF18" s="76">
        <f t="shared" si="0"/>
        <v>242</v>
      </c>
      <c r="BG18" s="25">
        <v>363</v>
      </c>
      <c r="BH18" s="25">
        <v>93</v>
      </c>
      <c r="BI18" s="25">
        <v>302</v>
      </c>
      <c r="BK18" s="76">
        <v>177</v>
      </c>
      <c r="BL18" s="76">
        <v>27</v>
      </c>
      <c r="BM18" s="76">
        <v>38</v>
      </c>
    </row>
    <row r="19" spans="1:65" x14ac:dyDescent="0.35">
      <c r="A19" s="26">
        <v>33694</v>
      </c>
      <c r="B19" s="41">
        <v>62.131083405294937</v>
      </c>
      <c r="C19" s="41">
        <v>60.143593028297367</v>
      </c>
      <c r="D19" s="41">
        <v>62.056833757766803</v>
      </c>
      <c r="E19" s="57"/>
      <c r="F19" s="42">
        <v>43.882110843311438</v>
      </c>
      <c r="G19" s="42"/>
      <c r="H19" s="42">
        <v>118.757900186519</v>
      </c>
      <c r="I19" s="42"/>
      <c r="J19" s="42">
        <v>59.959978113155671</v>
      </c>
      <c r="K19" s="42"/>
      <c r="L19" s="42">
        <v>51.685556939946309</v>
      </c>
      <c r="M19" s="42">
        <v>51.670967304986732</v>
      </c>
      <c r="N19" s="42"/>
      <c r="O19" s="42">
        <v>38.258535476206298</v>
      </c>
      <c r="P19" s="42">
        <v>38.258535476206298</v>
      </c>
      <c r="Q19" s="35"/>
      <c r="R19" s="42">
        <v>373317</v>
      </c>
      <c r="S19" s="42">
        <v>373317</v>
      </c>
      <c r="T19" s="42"/>
      <c r="U19" s="42">
        <v>-3.3500750834114399</v>
      </c>
      <c r="V19" s="42">
        <v>-1.1690212902225201</v>
      </c>
      <c r="W19" s="42"/>
      <c r="X19" s="42">
        <v>847165.672400048</v>
      </c>
      <c r="Y19" s="42">
        <v>847165.672400048</v>
      </c>
      <c r="Z19" s="42"/>
      <c r="AA19" s="41">
        <v>9.7007586400674348E-2</v>
      </c>
      <c r="AB19" s="41">
        <v>9.7007586400674306E-2</v>
      </c>
      <c r="AC19" s="42"/>
      <c r="AD19" s="49"/>
      <c r="AE19" s="42">
        <v>215.27102599427334</v>
      </c>
      <c r="AF19" s="42">
        <v>215.271025994273</v>
      </c>
      <c r="AG19" s="42"/>
      <c r="AH19" s="49"/>
      <c r="AI19" s="42">
        <v>95.797952307692313</v>
      </c>
      <c r="AJ19" s="42">
        <v>95.797952307692299</v>
      </c>
      <c r="AK19" s="42"/>
      <c r="AL19" s="49"/>
      <c r="AM19" s="42">
        <v>10.079291582068219</v>
      </c>
      <c r="AN19" s="42"/>
      <c r="AO19" s="25">
        <v>10.375</v>
      </c>
      <c r="AP19" s="25">
        <v>10.375</v>
      </c>
      <c r="AS19" s="25">
        <v>0.56924051970001055</v>
      </c>
      <c r="AT19" s="25">
        <v>0.56924051970001099</v>
      </c>
      <c r="AU19" s="25">
        <v>0.61394997038325816</v>
      </c>
      <c r="AV19" s="39"/>
      <c r="AW19" s="25">
        <v>73.684025681945599</v>
      </c>
      <c r="AX19" s="25">
        <v>73.684025681945599</v>
      </c>
      <c r="AZ19" s="25">
        <v>4.7386666666666697</v>
      </c>
      <c r="BB19" s="25">
        <v>4.7386666666666697</v>
      </c>
      <c r="BC19" s="25">
        <v>4.3453333333333362</v>
      </c>
      <c r="BF19" s="76">
        <f t="shared" si="0"/>
        <v>244</v>
      </c>
      <c r="BG19" s="25">
        <v>360</v>
      </c>
      <c r="BH19" s="25">
        <v>91</v>
      </c>
      <c r="BI19" s="25">
        <v>305</v>
      </c>
      <c r="BK19" s="76">
        <v>172</v>
      </c>
      <c r="BL19" s="76">
        <v>31</v>
      </c>
      <c r="BM19" s="76">
        <v>41</v>
      </c>
    </row>
    <row r="20" spans="1:65" x14ac:dyDescent="0.35">
      <c r="A20" s="26">
        <v>33785</v>
      </c>
      <c r="B20" s="41">
        <v>62.4167594688139</v>
      </c>
      <c r="C20" s="41">
        <v>60.420046812210501</v>
      </c>
      <c r="D20" s="41">
        <v>63.194402722248903</v>
      </c>
      <c r="E20" s="57"/>
      <c r="F20" s="42">
        <v>44.452914048608669</v>
      </c>
      <c r="G20" s="42"/>
      <c r="H20" s="42">
        <v>118.72539056332867</v>
      </c>
      <c r="I20" s="42"/>
      <c r="J20" s="42">
        <v>59.723829092337773</v>
      </c>
      <c r="K20" s="42"/>
      <c r="L20" s="42">
        <v>52.427892317282243</v>
      </c>
      <c r="M20" s="42">
        <v>51.90605960661896</v>
      </c>
      <c r="N20" s="42"/>
      <c r="O20" s="42">
        <v>38.383854997426397</v>
      </c>
      <c r="P20" s="42">
        <v>38.383854997426397</v>
      </c>
      <c r="Q20" s="35"/>
      <c r="R20" s="42">
        <v>372751</v>
      </c>
      <c r="S20" s="42">
        <v>372751</v>
      </c>
      <c r="T20" s="42"/>
      <c r="U20" s="42">
        <v>-3.1236344924994501</v>
      </c>
      <c r="V20" s="42">
        <v>-1.82036137777175</v>
      </c>
      <c r="W20" s="42"/>
      <c r="X20" s="42">
        <v>847646.6033612641</v>
      </c>
      <c r="Y20" s="42">
        <v>847646.60336126399</v>
      </c>
      <c r="Z20" s="42"/>
      <c r="AA20" s="41">
        <v>9.7853939595134387E-2</v>
      </c>
      <c r="AB20" s="41">
        <v>9.7853939595134401E-2</v>
      </c>
      <c r="AC20" s="42"/>
      <c r="AD20" s="49"/>
      <c r="AE20" s="42">
        <v>216.526339515307</v>
      </c>
      <c r="AF20" s="42">
        <v>216.526339515307</v>
      </c>
      <c r="AG20" s="42"/>
      <c r="AH20" s="49"/>
      <c r="AI20" s="42">
        <v>97.573481538461522</v>
      </c>
      <c r="AJ20" s="42">
        <v>97.573481538461493</v>
      </c>
      <c r="AK20" s="42"/>
      <c r="AL20" s="49"/>
      <c r="AM20" s="42">
        <v>9.7404194085445663</v>
      </c>
      <c r="AN20" s="42"/>
      <c r="AO20" s="25">
        <v>10.0471</v>
      </c>
      <c r="AP20" s="25">
        <v>10.0471</v>
      </c>
      <c r="AS20" s="25">
        <v>0.56506053653116295</v>
      </c>
      <c r="AT20" s="25">
        <v>0.56506053653116295</v>
      </c>
      <c r="AU20" s="25">
        <v>0.60791182525830856</v>
      </c>
      <c r="AV20" s="39"/>
      <c r="AW20" s="25">
        <v>74.734655129201599</v>
      </c>
      <c r="AX20" s="25">
        <v>74.734655129201599</v>
      </c>
      <c r="AZ20" s="25">
        <v>4.4401197604790399</v>
      </c>
      <c r="BB20" s="25">
        <v>4.4401197604790399</v>
      </c>
      <c r="BC20" s="25">
        <v>4.0467864271457064</v>
      </c>
      <c r="BF20" s="76">
        <f t="shared" si="0"/>
        <v>244</v>
      </c>
      <c r="BG20" s="25">
        <v>360</v>
      </c>
      <c r="BH20" s="25">
        <v>91</v>
      </c>
      <c r="BI20" s="25">
        <v>305</v>
      </c>
      <c r="BK20" s="76">
        <v>172</v>
      </c>
      <c r="BL20" s="76">
        <v>31</v>
      </c>
      <c r="BM20" s="76">
        <v>41</v>
      </c>
    </row>
    <row r="21" spans="1:65" x14ac:dyDescent="0.35">
      <c r="A21" s="26">
        <v>33877</v>
      </c>
      <c r="B21" s="41">
        <v>62.691058712735099</v>
      </c>
      <c r="C21" s="41">
        <v>60.685211317566292</v>
      </c>
      <c r="D21" s="41">
        <v>63.067373070646497</v>
      </c>
      <c r="E21" s="57"/>
      <c r="F21" s="42">
        <v>44.967908340780205</v>
      </c>
      <c r="G21" s="42"/>
      <c r="H21" s="42">
        <v>118.80744931931766</v>
      </c>
      <c r="I21" s="42"/>
      <c r="J21" s="42">
        <v>59.567454280380275</v>
      </c>
      <c r="K21" s="42"/>
      <c r="L21" s="42">
        <v>51.973210861627933</v>
      </c>
      <c r="M21" s="42">
        <v>52.023965354781559</v>
      </c>
      <c r="N21" s="42"/>
      <c r="O21" s="42">
        <v>38.275281667821559</v>
      </c>
      <c r="P21" s="42">
        <v>38.275281667821559</v>
      </c>
      <c r="Q21" s="35"/>
      <c r="R21" s="42">
        <v>374537</v>
      </c>
      <c r="S21" s="42">
        <v>374537</v>
      </c>
      <c r="T21" s="42"/>
      <c r="U21" s="42">
        <v>-3.3243309108990502</v>
      </c>
      <c r="V21" s="42">
        <v>-0.85749752343428898</v>
      </c>
      <c r="W21" s="42"/>
      <c r="X21" s="42">
        <v>840427.10225013108</v>
      </c>
      <c r="Y21" s="42">
        <v>840427.10225013096</v>
      </c>
      <c r="Z21" s="42"/>
      <c r="AA21" s="41">
        <v>9.9370553576170126E-2</v>
      </c>
      <c r="AB21" s="41">
        <v>9.9370553576170098E-2</v>
      </c>
      <c r="AC21" s="42"/>
      <c r="AD21" s="49"/>
      <c r="AE21" s="42">
        <v>219.44680835597001</v>
      </c>
      <c r="AF21" s="42">
        <v>219.44680835597001</v>
      </c>
      <c r="AG21" s="42"/>
      <c r="AH21" s="49"/>
      <c r="AI21" s="42">
        <v>96.710815151515149</v>
      </c>
      <c r="AJ21" s="42">
        <v>96.710815151515106</v>
      </c>
      <c r="AK21" s="42"/>
      <c r="AL21" s="49"/>
      <c r="AM21" s="42">
        <v>9.6958130388677173</v>
      </c>
      <c r="AN21" s="42"/>
      <c r="AO21" s="25">
        <v>9.7673000000000005</v>
      </c>
      <c r="AP21" s="25">
        <v>9.7673000000000005</v>
      </c>
      <c r="AS21" s="25">
        <v>0.56539813585775345</v>
      </c>
      <c r="AT21" s="25">
        <v>0.565398135857753</v>
      </c>
      <c r="AU21" s="25">
        <v>0.60273627229406623</v>
      </c>
      <c r="AV21" s="39"/>
      <c r="AW21" s="25">
        <v>75.563564955926395</v>
      </c>
      <c r="AX21" s="25">
        <v>75.563564955926395</v>
      </c>
      <c r="AZ21" s="25">
        <v>4.2347670250896101</v>
      </c>
      <c r="BB21" s="25">
        <v>4.2347670250896101</v>
      </c>
      <c r="BC21" s="25">
        <v>3.841433691756277</v>
      </c>
      <c r="BF21" s="76">
        <f t="shared" si="0"/>
        <v>244</v>
      </c>
      <c r="BG21" s="25">
        <v>360</v>
      </c>
      <c r="BH21" s="25">
        <v>91</v>
      </c>
      <c r="BI21" s="25">
        <v>305</v>
      </c>
      <c r="BK21" s="76">
        <v>172</v>
      </c>
      <c r="BL21" s="76">
        <v>31</v>
      </c>
      <c r="BM21" s="76">
        <v>41</v>
      </c>
    </row>
    <row r="22" spans="1:65" x14ac:dyDescent="0.35">
      <c r="A22" s="26">
        <v>33969</v>
      </c>
      <c r="B22" s="41">
        <v>63.195465801053132</v>
      </c>
      <c r="C22" s="41">
        <v>61.173855932004834</v>
      </c>
      <c r="D22" s="41">
        <v>63.467566748781898</v>
      </c>
      <c r="E22" s="57"/>
      <c r="F22" s="42">
        <v>45.533478783815497</v>
      </c>
      <c r="G22" s="42"/>
      <c r="H22" s="42">
        <v>118.62097406673733</v>
      </c>
      <c r="I22" s="42"/>
      <c r="J22" s="42">
        <v>60.084591825017334</v>
      </c>
      <c r="K22" s="42"/>
      <c r="L22" s="42">
        <v>52.154689155401819</v>
      </c>
      <c r="M22" s="42">
        <v>52.659248452748166</v>
      </c>
      <c r="N22" s="42"/>
      <c r="O22" s="42">
        <v>38.984401383308665</v>
      </c>
      <c r="P22" s="42">
        <v>38.984401383308665</v>
      </c>
      <c r="Q22" s="35"/>
      <c r="R22" s="42">
        <v>377418</v>
      </c>
      <c r="S22" s="42">
        <v>377418</v>
      </c>
      <c r="T22" s="42"/>
      <c r="U22" s="42">
        <v>-3.22792512017485</v>
      </c>
      <c r="V22" s="42">
        <v>-0.276643282957102</v>
      </c>
      <c r="W22" s="42"/>
      <c r="X22" s="42">
        <v>832788.38929611305</v>
      </c>
      <c r="Y22" s="42">
        <v>832788.38929611305</v>
      </c>
      <c r="Z22" s="42"/>
      <c r="AA22" s="41">
        <v>0.10371119014131988</v>
      </c>
      <c r="AB22" s="41">
        <v>0.10371119014132001</v>
      </c>
      <c r="AC22" s="42"/>
      <c r="AD22" s="49"/>
      <c r="AE22" s="42">
        <v>221.35145700249566</v>
      </c>
      <c r="AF22" s="42">
        <v>221.35145700249601</v>
      </c>
      <c r="AG22" s="42"/>
      <c r="AH22" s="49"/>
      <c r="AI22" s="42">
        <v>84.845339393939398</v>
      </c>
      <c r="AJ22" s="42">
        <v>84.845339393939398</v>
      </c>
      <c r="AK22" s="42"/>
      <c r="AL22" s="49"/>
      <c r="AM22" s="42">
        <v>7.1698731862977807</v>
      </c>
      <c r="AN22" s="42"/>
      <c r="AO22" s="25">
        <v>7.5312999999999999</v>
      </c>
      <c r="AP22" s="25">
        <v>7.5312999999999999</v>
      </c>
      <c r="AS22" s="25">
        <v>0.5992042325601511</v>
      </c>
      <c r="AT22" s="25">
        <v>0.59920423256015098</v>
      </c>
      <c r="AU22" s="25">
        <v>0.64263115972676832</v>
      </c>
      <c r="AV22" s="39"/>
      <c r="AW22" s="25">
        <v>76.644092739992601</v>
      </c>
      <c r="AX22" s="25">
        <v>76.644092739992601</v>
      </c>
      <c r="AZ22" s="25">
        <v>3.92620481927711</v>
      </c>
      <c r="BB22" s="25">
        <v>3.92620481927711</v>
      </c>
      <c r="BC22" s="25">
        <v>3.5328714859437773</v>
      </c>
      <c r="BF22" s="76">
        <f t="shared" si="0"/>
        <v>244</v>
      </c>
      <c r="BG22" s="25">
        <v>360</v>
      </c>
      <c r="BH22" s="25">
        <v>91</v>
      </c>
      <c r="BI22" s="25">
        <v>305</v>
      </c>
      <c r="BK22" s="76">
        <v>172</v>
      </c>
      <c r="BL22" s="76">
        <v>31</v>
      </c>
      <c r="BM22" s="76">
        <v>41</v>
      </c>
    </row>
    <row r="23" spans="1:65" x14ac:dyDescent="0.35">
      <c r="A23" s="26">
        <v>34059</v>
      </c>
      <c r="B23" s="41">
        <v>63.53193020186643</v>
      </c>
      <c r="C23" s="41">
        <v>61.499755172608069</v>
      </c>
      <c r="D23" s="41">
        <v>63.530913989290802</v>
      </c>
      <c r="E23" s="57"/>
      <c r="F23" s="42">
        <v>46.101572867905595</v>
      </c>
      <c r="G23" s="42"/>
      <c r="H23" s="42">
        <v>118.15538890068565</v>
      </c>
      <c r="I23" s="42"/>
      <c r="J23" s="42">
        <v>60.484174909547029</v>
      </c>
      <c r="K23" s="42"/>
      <c r="L23" s="42">
        <v>53.053855847429134</v>
      </c>
      <c r="M23" s="42">
        <v>53.005409324479238</v>
      </c>
      <c r="N23" s="42"/>
      <c r="O23" s="42">
        <v>39.38310843762067</v>
      </c>
      <c r="P23" s="42">
        <v>39.38310843762067</v>
      </c>
      <c r="Q23" s="35"/>
      <c r="R23" s="42">
        <v>379370</v>
      </c>
      <c r="S23" s="42">
        <v>379370</v>
      </c>
      <c r="T23" s="42"/>
      <c r="U23" s="42">
        <v>-3.07809986196462</v>
      </c>
      <c r="V23" s="42">
        <v>-0.54416477323701196</v>
      </c>
      <c r="W23" s="42"/>
      <c r="X23" s="42">
        <v>832300.52652868198</v>
      </c>
      <c r="Y23" s="42">
        <v>832300.52652868198</v>
      </c>
      <c r="Z23" s="42"/>
      <c r="AA23" s="41">
        <v>0.10618491017822621</v>
      </c>
      <c r="AB23" s="41">
        <v>0.106184910178226</v>
      </c>
      <c r="AC23" s="42"/>
      <c r="AD23" s="49"/>
      <c r="AE23" s="42">
        <v>221.58356772406134</v>
      </c>
      <c r="AF23" s="42">
        <v>221.583567724061</v>
      </c>
      <c r="AG23" s="42"/>
      <c r="AH23" s="49"/>
      <c r="AI23" s="42">
        <v>83.282759374999998</v>
      </c>
      <c r="AJ23" s="42">
        <v>83.282759374999998</v>
      </c>
      <c r="AK23" s="42"/>
      <c r="AL23" s="49"/>
      <c r="AM23" s="42">
        <v>5.949426858425535</v>
      </c>
      <c r="AN23" s="42"/>
      <c r="AO23" s="25">
        <v>6.1289999999999996</v>
      </c>
      <c r="AP23" s="25">
        <v>6.1289999999999996</v>
      </c>
      <c r="AS23" s="25">
        <v>0.62407767545615744</v>
      </c>
      <c r="AT23" s="25">
        <v>0.624077675456157</v>
      </c>
      <c r="AU23" s="25">
        <v>0.67454706967292977</v>
      </c>
      <c r="AV23" s="39"/>
      <c r="AW23" s="25">
        <v>77.756407822478593</v>
      </c>
      <c r="AX23" s="25">
        <v>77.756407822478593</v>
      </c>
      <c r="AZ23" s="25">
        <v>3.4645161290322601</v>
      </c>
      <c r="BB23" s="25">
        <v>3.4645161290322601</v>
      </c>
      <c r="BC23" s="25">
        <v>3.071182795698927</v>
      </c>
      <c r="BF23" s="76">
        <f t="shared" si="0"/>
        <v>228</v>
      </c>
      <c r="BG23" s="25">
        <v>343</v>
      </c>
      <c r="BH23" s="25">
        <v>91</v>
      </c>
      <c r="BI23" s="25">
        <v>338</v>
      </c>
      <c r="BK23" s="76">
        <v>159</v>
      </c>
      <c r="BL23" s="76">
        <v>30</v>
      </c>
      <c r="BM23" s="76">
        <v>39</v>
      </c>
    </row>
    <row r="24" spans="1:65" x14ac:dyDescent="0.35">
      <c r="A24" s="26">
        <v>34150</v>
      </c>
      <c r="B24" s="41">
        <v>63.996848002475566</v>
      </c>
      <c r="C24" s="41">
        <v>61.949764317056065</v>
      </c>
      <c r="D24" s="41">
        <v>64.7566328175498</v>
      </c>
      <c r="E24" s="57"/>
      <c r="F24" s="42">
        <v>46.686643041853067</v>
      </c>
      <c r="G24" s="42"/>
      <c r="H24" s="42">
        <v>118.57890610132166</v>
      </c>
      <c r="I24" s="42"/>
      <c r="J24" s="42">
        <v>60.784936770682293</v>
      </c>
      <c r="K24" s="42"/>
      <c r="L24" s="42">
        <v>53.927931330654673</v>
      </c>
      <c r="M24" s="42">
        <v>53.428432042166968</v>
      </c>
      <c r="N24" s="42"/>
      <c r="O24" s="42">
        <v>39.523785467379668</v>
      </c>
      <c r="P24" s="42">
        <v>39.523785467379668</v>
      </c>
      <c r="Q24" s="35"/>
      <c r="R24" s="42">
        <v>381045</v>
      </c>
      <c r="S24" s="42">
        <v>381045</v>
      </c>
      <c r="T24" s="42"/>
      <c r="U24" s="42">
        <v>-2.4044848941749599</v>
      </c>
      <c r="V24" s="42">
        <v>-0.59339326014458804</v>
      </c>
      <c r="W24" s="42"/>
      <c r="X24" s="42">
        <v>832584.025663023</v>
      </c>
      <c r="Y24" s="42">
        <v>832584.025663023</v>
      </c>
      <c r="Z24" s="42"/>
      <c r="AA24" s="41">
        <v>0.10384780448570599</v>
      </c>
      <c r="AB24" s="41">
        <v>0.10384780448570601</v>
      </c>
      <c r="AC24" s="42"/>
      <c r="AD24" s="49"/>
      <c r="AE24" s="42">
        <v>223.67856582770636</v>
      </c>
      <c r="AF24" s="42">
        <v>223.678565827706</v>
      </c>
      <c r="AG24" s="42"/>
      <c r="AH24" s="49"/>
      <c r="AI24" s="42">
        <v>85.352039999999974</v>
      </c>
      <c r="AJ24" s="42">
        <v>85.352040000000002</v>
      </c>
      <c r="AK24" s="42"/>
      <c r="AL24" s="49"/>
      <c r="AM24" s="42">
        <v>5.5694080717546814</v>
      </c>
      <c r="AN24" s="42"/>
      <c r="AO24" s="25">
        <v>5.875</v>
      </c>
      <c r="AP24" s="25">
        <v>5.875</v>
      </c>
      <c r="AS24" s="25">
        <v>0.62651505325205015</v>
      </c>
      <c r="AT24" s="25">
        <v>0.62651505325205004</v>
      </c>
      <c r="AU24" s="25">
        <v>0.68036956675770266</v>
      </c>
      <c r="AV24" s="39"/>
      <c r="AW24" s="25">
        <v>78.895589636320096</v>
      </c>
      <c r="AX24" s="25">
        <v>78.895589636320096</v>
      </c>
      <c r="AZ24" s="25">
        <v>3.34772727272727</v>
      </c>
      <c r="BB24" s="25">
        <v>3.34772727272727</v>
      </c>
      <c r="BC24" s="25">
        <v>2.9543939393939369</v>
      </c>
      <c r="BF24" s="76">
        <f t="shared" si="0"/>
        <v>228</v>
      </c>
      <c r="BG24" s="25">
        <v>343</v>
      </c>
      <c r="BH24" s="25">
        <v>91</v>
      </c>
      <c r="BI24" s="25">
        <v>338</v>
      </c>
      <c r="BK24" s="76">
        <v>159</v>
      </c>
      <c r="BL24" s="76">
        <v>30</v>
      </c>
      <c r="BM24" s="76">
        <v>39</v>
      </c>
    </row>
    <row r="25" spans="1:65" x14ac:dyDescent="0.35">
      <c r="A25" s="26">
        <v>34242</v>
      </c>
      <c r="B25" s="41">
        <v>64.4972866224836</v>
      </c>
      <c r="C25" s="41">
        <v>62.433588771950269</v>
      </c>
      <c r="D25" s="41">
        <v>64.869250134010002</v>
      </c>
      <c r="E25" s="57"/>
      <c r="F25" s="42">
        <v>47.176895989155007</v>
      </c>
      <c r="G25" s="42"/>
      <c r="H25" s="42">
        <v>119.20962696258333</v>
      </c>
      <c r="I25" s="42"/>
      <c r="J25" s="42">
        <v>61.295574045478702</v>
      </c>
      <c r="K25" s="42"/>
      <c r="L25" s="42">
        <v>53.965643278032928</v>
      </c>
      <c r="M25" s="42">
        <v>53.998699977941364</v>
      </c>
      <c r="N25" s="42"/>
      <c r="O25" s="42">
        <v>39.39781324010773</v>
      </c>
      <c r="P25" s="42">
        <v>39.39781324010773</v>
      </c>
      <c r="Q25" s="35"/>
      <c r="R25" s="42">
        <v>384524</v>
      </c>
      <c r="S25" s="42">
        <v>384524</v>
      </c>
      <c r="T25" s="42"/>
      <c r="U25" s="42">
        <v>-2.38280293276775</v>
      </c>
      <c r="V25" s="42">
        <v>-5.04613111472536E-2</v>
      </c>
      <c r="W25" s="42"/>
      <c r="X25" s="42">
        <v>832444.73440997791</v>
      </c>
      <c r="Y25" s="42">
        <v>832444.73440997803</v>
      </c>
      <c r="Z25" s="42"/>
      <c r="AA25" s="41">
        <v>0.10246574148315253</v>
      </c>
      <c r="AB25" s="41">
        <v>0.102465741483153</v>
      </c>
      <c r="AC25" s="42"/>
      <c r="AD25" s="49"/>
      <c r="AE25" s="42">
        <v>225.80810930871564</v>
      </c>
      <c r="AF25" s="42">
        <v>225.80810930871601</v>
      </c>
      <c r="AG25" s="42"/>
      <c r="AH25" s="49"/>
      <c r="AI25" s="42">
        <v>86.533156060606075</v>
      </c>
      <c r="AJ25" s="42">
        <v>86.533156060606103</v>
      </c>
      <c r="AK25" s="42"/>
      <c r="AL25" s="49"/>
      <c r="AM25" s="42">
        <v>5.519212450068431</v>
      </c>
      <c r="AN25" s="42"/>
      <c r="AO25" s="25">
        <v>5.875</v>
      </c>
      <c r="AP25" s="25">
        <v>5.875</v>
      </c>
      <c r="AS25" s="25">
        <v>0.62414488624342357</v>
      </c>
      <c r="AT25" s="25">
        <v>0.62414488624342401</v>
      </c>
      <c r="AU25" s="25">
        <v>0.68425123148088451</v>
      </c>
      <c r="AV25" s="39"/>
      <c r="AW25" s="25">
        <v>80.151838656988502</v>
      </c>
      <c r="AX25" s="25">
        <v>80.151838656988602</v>
      </c>
      <c r="AZ25" s="25">
        <v>3.1859504132231402</v>
      </c>
      <c r="BB25" s="25">
        <v>3.1859504132231402</v>
      </c>
      <c r="BC25" s="25">
        <v>2.7926170798898071</v>
      </c>
      <c r="BF25" s="76">
        <f t="shared" si="0"/>
        <v>228</v>
      </c>
      <c r="BG25" s="25">
        <v>343</v>
      </c>
      <c r="BH25" s="25">
        <v>91</v>
      </c>
      <c r="BI25" s="25">
        <v>338</v>
      </c>
      <c r="BK25" s="76">
        <v>159</v>
      </c>
      <c r="BL25" s="76">
        <v>30</v>
      </c>
      <c r="BM25" s="76">
        <v>39</v>
      </c>
    </row>
    <row r="26" spans="1:65" x14ac:dyDescent="0.35">
      <c r="A26" s="26">
        <v>34334</v>
      </c>
      <c r="B26" s="41">
        <v>64.750264497790781</v>
      </c>
      <c r="C26" s="41">
        <v>62.678950888402859</v>
      </c>
      <c r="D26" s="41">
        <v>65.008345926661704</v>
      </c>
      <c r="E26" s="57"/>
      <c r="F26" s="42">
        <v>47.6723422506129</v>
      </c>
      <c r="G26" s="42"/>
      <c r="H26" s="42">
        <v>119.03906096316099</v>
      </c>
      <c r="I26" s="42"/>
      <c r="J26" s="42">
        <v>60.778047086707339</v>
      </c>
      <c r="K26" s="42"/>
      <c r="L26" s="42">
        <v>53.473328227902499</v>
      </c>
      <c r="M26" s="42">
        <v>54.000073339644437</v>
      </c>
      <c r="N26" s="42"/>
      <c r="O26" s="42">
        <v>39.660196340928131</v>
      </c>
      <c r="P26" s="42">
        <v>39.660196340928131</v>
      </c>
      <c r="Q26" s="35"/>
      <c r="R26" s="42">
        <v>387143</v>
      </c>
      <c r="S26" s="42">
        <v>387143</v>
      </c>
      <c r="T26" s="42"/>
      <c r="U26" s="42">
        <v>-2.3305543875258499</v>
      </c>
      <c r="V26" s="42">
        <v>0.15649197178517699</v>
      </c>
      <c r="W26" s="42"/>
      <c r="X26" s="42">
        <v>831573.15470854903</v>
      </c>
      <c r="Y26" s="42">
        <v>831573.15470854903</v>
      </c>
      <c r="Z26" s="42"/>
      <c r="AA26" s="41">
        <v>0.1025229437742452</v>
      </c>
      <c r="AB26" s="41">
        <v>0.10252294377424501</v>
      </c>
      <c r="AC26" s="42"/>
      <c r="AD26" s="49"/>
      <c r="AE26" s="42">
        <v>227.54137243375763</v>
      </c>
      <c r="AF26" s="42">
        <v>227.541372433758</v>
      </c>
      <c r="AG26" s="42"/>
      <c r="AH26" s="49"/>
      <c r="AI26" s="42">
        <v>86.406393939393951</v>
      </c>
      <c r="AJ26" s="42">
        <v>86.406393939393894</v>
      </c>
      <c r="AK26" s="42"/>
      <c r="AL26" s="49"/>
      <c r="AM26" s="42">
        <v>5.1839392659977621</v>
      </c>
      <c r="AN26" s="42"/>
      <c r="AO26" s="25">
        <v>5.6641000000000004</v>
      </c>
      <c r="AP26" s="25">
        <v>5.6641000000000004</v>
      </c>
      <c r="AS26" s="25">
        <v>0.62868246207847567</v>
      </c>
      <c r="AT26" s="25">
        <v>0.628682462078476</v>
      </c>
      <c r="AU26" s="25">
        <v>0.68403558344070758</v>
      </c>
      <c r="AV26" s="39"/>
      <c r="AW26" s="25">
        <v>81.297582169794097</v>
      </c>
      <c r="AX26" s="25">
        <v>81.297582169794097</v>
      </c>
      <c r="AZ26" s="25">
        <v>2.88616714697406</v>
      </c>
      <c r="BB26" s="25">
        <v>2.88616714697406</v>
      </c>
      <c r="BC26" s="25">
        <v>2.4928338136407269</v>
      </c>
      <c r="BF26" s="76">
        <f t="shared" si="0"/>
        <v>228</v>
      </c>
      <c r="BG26" s="25">
        <v>343</v>
      </c>
      <c r="BH26" s="25">
        <v>91</v>
      </c>
      <c r="BI26" s="25">
        <v>338</v>
      </c>
      <c r="BK26" s="76">
        <v>159</v>
      </c>
      <c r="BL26" s="76">
        <v>30</v>
      </c>
      <c r="BM26" s="76">
        <v>39</v>
      </c>
    </row>
    <row r="27" spans="1:65" x14ac:dyDescent="0.35">
      <c r="A27" s="26">
        <v>34424</v>
      </c>
      <c r="B27" s="41">
        <v>65.02081928690302</v>
      </c>
      <c r="C27" s="41">
        <v>62.940870555546667</v>
      </c>
      <c r="D27" s="41">
        <v>65.101858519793893</v>
      </c>
      <c r="E27" s="57"/>
      <c r="F27" s="42">
        <v>47.988126293211167</v>
      </c>
      <c r="G27" s="42"/>
      <c r="H27" s="42">
        <v>119.14640121792768</v>
      </c>
      <c r="I27" s="42"/>
      <c r="J27" s="42">
        <v>60.740680960006706</v>
      </c>
      <c r="K27" s="42"/>
      <c r="L27" s="42">
        <v>54.301680538730579</v>
      </c>
      <c r="M27" s="42">
        <v>54.218510308080234</v>
      </c>
      <c r="N27" s="42"/>
      <c r="O27" s="42">
        <v>40.078752034654762</v>
      </c>
      <c r="P27" s="42">
        <v>40.078752034654762</v>
      </c>
      <c r="Q27" s="35"/>
      <c r="R27" s="42">
        <v>391026</v>
      </c>
      <c r="S27" s="42">
        <v>391026</v>
      </c>
      <c r="T27" s="42"/>
      <c r="U27" s="42">
        <v>-2.1549480257019198</v>
      </c>
      <c r="V27" s="42">
        <v>0.30331437171952702</v>
      </c>
      <c r="W27" s="42"/>
      <c r="X27" s="42">
        <v>837116.52329329599</v>
      </c>
      <c r="Y27" s="42">
        <v>837116.52329329599</v>
      </c>
      <c r="Z27" s="42"/>
      <c r="AA27" s="41">
        <v>9.9458205115915674E-2</v>
      </c>
      <c r="AB27" s="41">
        <v>9.9458205115915702E-2</v>
      </c>
      <c r="AC27" s="42"/>
      <c r="AD27" s="49"/>
      <c r="AE27" s="42">
        <v>230.04423408384332</v>
      </c>
      <c r="AF27" s="42">
        <v>230.04423408384301</v>
      </c>
      <c r="AG27" s="42"/>
      <c r="AH27" s="49"/>
      <c r="AI27" s="42">
        <v>86.703606249999993</v>
      </c>
      <c r="AJ27" s="42">
        <v>86.703606250000007</v>
      </c>
      <c r="AK27" s="42"/>
      <c r="AL27" s="49"/>
      <c r="AM27" s="42">
        <v>4.8815340742350504</v>
      </c>
      <c r="AN27" s="42"/>
      <c r="AO27" s="25">
        <v>5.2241999999999997</v>
      </c>
      <c r="AP27" s="25">
        <v>5.2241999999999997</v>
      </c>
      <c r="AS27" s="25">
        <v>0.63090928884413355</v>
      </c>
      <c r="AT27" s="25">
        <v>0.630909288844134</v>
      </c>
      <c r="AU27" s="25">
        <v>0.69287715308795528</v>
      </c>
      <c r="AV27" s="39"/>
      <c r="AW27" s="25">
        <v>82.692450915923899</v>
      </c>
      <c r="AX27" s="25">
        <v>82.6924509159238</v>
      </c>
      <c r="AZ27" s="25">
        <v>3.2086206896551701</v>
      </c>
      <c r="BB27" s="25">
        <v>3.2086206896551701</v>
      </c>
      <c r="BC27" s="25">
        <v>2.815287356321837</v>
      </c>
      <c r="BF27" s="76">
        <f t="shared" si="0"/>
        <v>226</v>
      </c>
      <c r="BG27" s="25">
        <v>336</v>
      </c>
      <c r="BH27" s="25">
        <v>90</v>
      </c>
      <c r="BI27" s="25">
        <v>348</v>
      </c>
      <c r="BK27" s="76">
        <v>157</v>
      </c>
      <c r="BL27" s="76">
        <v>30</v>
      </c>
      <c r="BM27" s="76">
        <v>39</v>
      </c>
    </row>
    <row r="28" spans="1:65" x14ac:dyDescent="0.35">
      <c r="A28" s="26">
        <v>34515</v>
      </c>
      <c r="B28" s="41">
        <v>65.324632375729365</v>
      </c>
      <c r="C28" s="41">
        <v>63.2351052869545</v>
      </c>
      <c r="D28" s="41">
        <v>66.050726445088202</v>
      </c>
      <c r="E28" s="57"/>
      <c r="F28" s="42">
        <v>48.26460358160957</v>
      </c>
      <c r="G28" s="42"/>
      <c r="H28" s="42">
        <v>118.77672295423501</v>
      </c>
      <c r="I28" s="42"/>
      <c r="J28" s="42">
        <v>61.331603633076462</v>
      </c>
      <c r="K28" s="42"/>
      <c r="L28" s="42">
        <v>54.948681024992652</v>
      </c>
      <c r="M28" s="42">
        <v>54.491475939598466</v>
      </c>
      <c r="N28" s="42"/>
      <c r="O28" s="42">
        <v>41.279609163116397</v>
      </c>
      <c r="P28" s="42">
        <v>41.279609163116397</v>
      </c>
      <c r="Q28" s="35"/>
      <c r="R28" s="42">
        <v>394588</v>
      </c>
      <c r="S28" s="42">
        <v>394588</v>
      </c>
      <c r="T28" s="42"/>
      <c r="U28" s="42">
        <v>-1.8902415186823101</v>
      </c>
      <c r="V28" s="42">
        <v>1.11444986761619</v>
      </c>
      <c r="W28" s="42"/>
      <c r="X28" s="42">
        <v>839176.160317812</v>
      </c>
      <c r="Y28" s="42">
        <v>839176.160317812</v>
      </c>
      <c r="Z28" s="42"/>
      <c r="AA28" s="41">
        <v>9.7064574632825543E-2</v>
      </c>
      <c r="AB28" s="41">
        <v>9.7064574632825501E-2</v>
      </c>
      <c r="AC28" s="42"/>
      <c r="AD28" s="49"/>
      <c r="AE28" s="42">
        <v>231.55457980808001</v>
      </c>
      <c r="AF28" s="42">
        <v>231.55457980808001</v>
      </c>
      <c r="AG28" s="42"/>
      <c r="AH28" s="49"/>
      <c r="AI28" s="42">
        <v>85.538535384615429</v>
      </c>
      <c r="AJ28" s="42">
        <v>85.5385353846154</v>
      </c>
      <c r="AK28" s="42"/>
      <c r="AL28" s="49"/>
      <c r="AM28" s="42">
        <v>4.8082219128841466</v>
      </c>
      <c r="AN28" s="42"/>
      <c r="AO28" s="25">
        <v>5.125</v>
      </c>
      <c r="AP28" s="25">
        <v>5.125</v>
      </c>
      <c r="AS28" s="25">
        <v>0.63940329911924576</v>
      </c>
      <c r="AT28" s="25">
        <v>0.63940329911924598</v>
      </c>
      <c r="AU28" s="25">
        <v>0.7010717786146724</v>
      </c>
      <c r="AV28" s="39"/>
      <c r="AW28" s="25">
        <v>84.269600645513194</v>
      </c>
      <c r="AX28" s="25">
        <v>84.269600645513194</v>
      </c>
      <c r="AZ28" s="25">
        <v>3.1549999999999998</v>
      </c>
      <c r="BB28" s="25">
        <v>3.1549999999999998</v>
      </c>
      <c r="BC28" s="25">
        <v>2.7616666666666663</v>
      </c>
      <c r="BF28" s="76">
        <f t="shared" si="0"/>
        <v>226</v>
      </c>
      <c r="BG28" s="25">
        <v>336</v>
      </c>
      <c r="BH28" s="25">
        <v>90</v>
      </c>
      <c r="BI28" s="25">
        <v>348</v>
      </c>
      <c r="BK28" s="76">
        <v>157</v>
      </c>
      <c r="BL28" s="76">
        <v>30</v>
      </c>
      <c r="BM28" s="76">
        <v>39</v>
      </c>
    </row>
    <row r="29" spans="1:65" x14ac:dyDescent="0.35">
      <c r="A29" s="26">
        <v>34607</v>
      </c>
      <c r="B29" s="41">
        <v>65.621737895866701</v>
      </c>
      <c r="C29" s="41">
        <v>63.52176146033716</v>
      </c>
      <c r="D29" s="41">
        <v>65.980675792885293</v>
      </c>
      <c r="E29" s="57"/>
      <c r="F29" s="42">
        <v>48.640043345850636</v>
      </c>
      <c r="G29" s="42"/>
      <c r="H29" s="42">
        <v>118.51837675013799</v>
      </c>
      <c r="I29" s="42"/>
      <c r="J29" s="42">
        <v>61.588139819223407</v>
      </c>
      <c r="K29" s="42"/>
      <c r="L29" s="42">
        <v>54.772537447964176</v>
      </c>
      <c r="M29" s="42">
        <v>54.782983499099295</v>
      </c>
      <c r="N29" s="42"/>
      <c r="O29" s="42">
        <v>41.775476150460001</v>
      </c>
      <c r="P29" s="42">
        <v>41.775476150460001</v>
      </c>
      <c r="Q29" s="35"/>
      <c r="R29" s="42">
        <v>398566</v>
      </c>
      <c r="S29" s="42">
        <v>398566</v>
      </c>
      <c r="T29" s="42"/>
      <c r="U29" s="42">
        <v>-0.89749585955484101</v>
      </c>
      <c r="V29" s="42">
        <v>1.1474289285560899</v>
      </c>
      <c r="W29" s="42"/>
      <c r="X29" s="42">
        <v>846279.947046182</v>
      </c>
      <c r="Y29" s="42">
        <v>846279.947046182</v>
      </c>
      <c r="Z29" s="42"/>
      <c r="AA29" s="41">
        <v>9.3597848351929691E-2</v>
      </c>
      <c r="AB29" s="41">
        <v>9.3597848351929705E-2</v>
      </c>
      <c r="AC29" s="42"/>
      <c r="AD29" s="49"/>
      <c r="AE29" s="42">
        <v>234.16959246722732</v>
      </c>
      <c r="AF29" s="42">
        <v>234.16959246722701</v>
      </c>
      <c r="AG29" s="42"/>
      <c r="AH29" s="49"/>
      <c r="AI29" s="42">
        <v>84.860907575757551</v>
      </c>
      <c r="AJ29" s="42">
        <v>84.860907575757594</v>
      </c>
      <c r="AK29" s="42"/>
      <c r="AL29" s="49"/>
      <c r="AM29" s="42">
        <v>5.1061792634746332</v>
      </c>
      <c r="AN29" s="42"/>
      <c r="AO29" s="25">
        <v>5.2404000000000002</v>
      </c>
      <c r="AP29" s="25">
        <v>5.2404000000000002</v>
      </c>
      <c r="AS29" s="25">
        <v>0.65472511385816523</v>
      </c>
      <c r="AT29" s="25">
        <v>0.65472511385816501</v>
      </c>
      <c r="AU29" s="25">
        <v>0.71681408554757642</v>
      </c>
      <c r="AV29" s="39"/>
      <c r="AW29" s="25">
        <v>85.120003165084299</v>
      </c>
      <c r="AX29" s="25">
        <v>85.120003165084299</v>
      </c>
      <c r="AZ29" s="25">
        <v>3.0286738351254501</v>
      </c>
      <c r="BB29" s="25">
        <v>3.0286738351254501</v>
      </c>
      <c r="BC29" s="25">
        <v>2.635340501792117</v>
      </c>
      <c r="BF29" s="76">
        <f t="shared" si="0"/>
        <v>226</v>
      </c>
      <c r="BG29" s="25">
        <v>336</v>
      </c>
      <c r="BH29" s="25">
        <v>90</v>
      </c>
      <c r="BI29" s="25">
        <v>348</v>
      </c>
      <c r="BK29" s="76">
        <v>157</v>
      </c>
      <c r="BL29" s="76">
        <v>30</v>
      </c>
      <c r="BM29" s="76">
        <v>39</v>
      </c>
    </row>
    <row r="30" spans="1:65" x14ac:dyDescent="0.35">
      <c r="A30" s="26">
        <v>34699</v>
      </c>
      <c r="B30" s="41">
        <v>65.912582331441968</v>
      </c>
      <c r="C30" s="41">
        <v>63.803961572886266</v>
      </c>
      <c r="D30" s="41">
        <v>66.179096779029507</v>
      </c>
      <c r="E30" s="57"/>
      <c r="F30" s="42">
        <v>49.004766879317266</v>
      </c>
      <c r="G30" s="42"/>
      <c r="H30" s="42">
        <v>118.55559124023932</v>
      </c>
      <c r="I30" s="42"/>
      <c r="J30" s="42">
        <v>61.875363737782969</v>
      </c>
      <c r="K30" s="42"/>
      <c r="L30" s="42">
        <v>54.603760167486968</v>
      </c>
      <c r="M30" s="42">
        <v>55.135842945445766</v>
      </c>
      <c r="N30" s="42"/>
      <c r="O30" s="42">
        <v>41.798390673254538</v>
      </c>
      <c r="P30" s="42">
        <v>41.798390673254538</v>
      </c>
      <c r="Q30" s="35"/>
      <c r="R30" s="42">
        <v>400279</v>
      </c>
      <c r="S30" s="42">
        <v>400279</v>
      </c>
      <c r="T30" s="42"/>
      <c r="U30" s="42">
        <v>-0.71066549708172699</v>
      </c>
      <c r="V30" s="42">
        <v>0.878650622475591</v>
      </c>
      <c r="W30" s="42"/>
      <c r="X30" s="42">
        <v>852968.83687369491</v>
      </c>
      <c r="Y30" s="42">
        <v>852968.83687369502</v>
      </c>
      <c r="Z30" s="42"/>
      <c r="AA30" s="41">
        <v>8.9637806404163842E-2</v>
      </c>
      <c r="AB30" s="41">
        <v>8.96378064041638E-2</v>
      </c>
      <c r="AC30" s="42"/>
      <c r="AD30" s="49"/>
      <c r="AE30" s="42">
        <v>236.72082950550066</v>
      </c>
      <c r="AF30" s="42">
        <v>236.720829505501</v>
      </c>
      <c r="AG30" s="42"/>
      <c r="AH30" s="49"/>
      <c r="AI30" s="42">
        <v>85.889747692307736</v>
      </c>
      <c r="AJ30" s="42">
        <v>85.889747692307694</v>
      </c>
      <c r="AK30" s="42"/>
      <c r="AL30" s="49"/>
      <c r="AM30" s="42">
        <v>5.7427096362979206</v>
      </c>
      <c r="AN30" s="42"/>
      <c r="AO30" s="25">
        <v>5.7519999999999998</v>
      </c>
      <c r="AP30" s="25">
        <v>5.7519999999999998</v>
      </c>
      <c r="AS30" s="25">
        <v>0.65627644753460146</v>
      </c>
      <c r="AT30" s="25">
        <v>0.65627644753460102</v>
      </c>
      <c r="AU30" s="25">
        <v>0.71379501298510162</v>
      </c>
      <c r="AV30" s="39"/>
      <c r="AW30" s="25">
        <v>85.632466176109801</v>
      </c>
      <c r="AX30" s="25">
        <v>85.632466176109801</v>
      </c>
      <c r="AZ30" s="25">
        <v>2.8823529411764701</v>
      </c>
      <c r="BB30" s="25">
        <v>2.8823529411764701</v>
      </c>
      <c r="BC30" s="25">
        <v>2.489019607843137</v>
      </c>
      <c r="BF30" s="76">
        <f t="shared" si="0"/>
        <v>226</v>
      </c>
      <c r="BG30" s="25">
        <v>336</v>
      </c>
      <c r="BH30" s="25">
        <v>90</v>
      </c>
      <c r="BI30" s="25">
        <v>348</v>
      </c>
      <c r="BK30" s="76">
        <v>157</v>
      </c>
      <c r="BL30" s="76">
        <v>30</v>
      </c>
      <c r="BM30" s="76">
        <v>39</v>
      </c>
    </row>
    <row r="31" spans="1:65" x14ac:dyDescent="0.35">
      <c r="A31" s="26">
        <v>34789</v>
      </c>
      <c r="B31" s="41">
        <v>66.559844354851734</v>
      </c>
      <c r="C31" s="41">
        <v>64.4312294479992</v>
      </c>
      <c r="D31" s="41">
        <v>66.706655279352006</v>
      </c>
      <c r="E31" s="57"/>
      <c r="F31" s="42">
        <v>49.447546501436932</v>
      </c>
      <c r="G31" s="42"/>
      <c r="H31" s="42">
        <v>119.14164346657334</v>
      </c>
      <c r="I31" s="42"/>
      <c r="J31" s="42">
        <v>62.654413297710768</v>
      </c>
      <c r="K31" s="42"/>
      <c r="L31" s="42">
        <v>56.093767092886033</v>
      </c>
      <c r="M31" s="42">
        <v>55.986111840281374</v>
      </c>
      <c r="N31" s="42"/>
      <c r="O31" s="42">
        <v>42.653622935310864</v>
      </c>
      <c r="P31" s="42">
        <v>42.653622935310864</v>
      </c>
      <c r="Q31" s="35"/>
      <c r="R31" s="42">
        <v>402390</v>
      </c>
      <c r="S31" s="42">
        <v>402390</v>
      </c>
      <c r="T31" s="42"/>
      <c r="U31" s="42">
        <v>-0.97262835053480101</v>
      </c>
      <c r="V31" s="42">
        <v>0.27361961079985803</v>
      </c>
      <c r="W31" s="42"/>
      <c r="X31" s="42">
        <v>852439.64926144306</v>
      </c>
      <c r="Y31" s="42">
        <v>852439.64926144294</v>
      </c>
      <c r="Z31" s="42"/>
      <c r="AA31" s="41">
        <v>8.8655189279149046E-2</v>
      </c>
      <c r="AB31" s="41">
        <v>8.8655189279149005E-2</v>
      </c>
      <c r="AC31" s="42"/>
      <c r="AD31" s="49"/>
      <c r="AE31" s="42">
        <v>238.70036010345999</v>
      </c>
      <c r="AF31" s="42">
        <v>238.70036010346001</v>
      </c>
      <c r="AG31" s="42"/>
      <c r="AH31" s="49"/>
      <c r="AI31" s="42">
        <v>84.216087692307681</v>
      </c>
      <c r="AJ31" s="42">
        <v>84.216087692307696</v>
      </c>
      <c r="AK31" s="42"/>
      <c r="AL31" s="49"/>
      <c r="AM31" s="42">
        <v>6.2867600120482638</v>
      </c>
      <c r="AN31" s="42"/>
      <c r="AO31" s="25">
        <v>6.4531000000000001</v>
      </c>
      <c r="AP31" s="25">
        <v>6.4531000000000001</v>
      </c>
      <c r="AS31" s="25">
        <v>0.67020402755696873</v>
      </c>
      <c r="AT31" s="25">
        <v>0.67020402755696895</v>
      </c>
      <c r="AU31" s="25">
        <v>0.73600676112330865</v>
      </c>
      <c r="AV31" s="39"/>
      <c r="AW31" s="25">
        <v>86.719620080221205</v>
      </c>
      <c r="AX31" s="25">
        <v>86.719620080221205</v>
      </c>
      <c r="AZ31" s="25">
        <v>3.46205962059621</v>
      </c>
      <c r="BB31" s="25">
        <v>3.46205962059621</v>
      </c>
      <c r="BC31" s="25">
        <v>3.0687262872628769</v>
      </c>
      <c r="BF31" s="76">
        <f t="shared" si="0"/>
        <v>228</v>
      </c>
      <c r="BG31" s="25">
        <v>328</v>
      </c>
      <c r="BH31" s="25">
        <v>90</v>
      </c>
      <c r="BI31" s="25">
        <v>354</v>
      </c>
      <c r="BK31" s="76">
        <v>158</v>
      </c>
      <c r="BL31" s="76">
        <v>32</v>
      </c>
      <c r="BM31" s="76">
        <v>38</v>
      </c>
    </row>
    <row r="32" spans="1:65" x14ac:dyDescent="0.35">
      <c r="A32" s="26">
        <v>34880</v>
      </c>
      <c r="B32" s="41">
        <v>66.981257454944569</v>
      </c>
      <c r="C32" s="41">
        <v>64.8392890445201</v>
      </c>
      <c r="D32" s="41">
        <v>67.665913492772106</v>
      </c>
      <c r="E32" s="57"/>
      <c r="F32" s="42">
        <v>49.862514905298532</v>
      </c>
      <c r="G32" s="42"/>
      <c r="H32" s="42">
        <v>119.47764177698768</v>
      </c>
      <c r="I32" s="42"/>
      <c r="J32" s="42">
        <v>63.285055671487932</v>
      </c>
      <c r="K32" s="42"/>
      <c r="L32" s="42">
        <v>56.952068681962857</v>
      </c>
      <c r="M32" s="42">
        <v>56.531530486523998</v>
      </c>
      <c r="N32" s="42"/>
      <c r="O32" s="42">
        <v>42.656798701285396</v>
      </c>
      <c r="P32" s="42">
        <v>42.656798701285396</v>
      </c>
      <c r="Q32" s="35"/>
      <c r="R32" s="42">
        <v>403259</v>
      </c>
      <c r="S32" s="42">
        <v>403259</v>
      </c>
      <c r="T32" s="42"/>
      <c r="U32" s="42">
        <v>-5.33660507164797E-2</v>
      </c>
      <c r="V32" s="42">
        <v>-0.105600842725304</v>
      </c>
      <c r="W32" s="42"/>
      <c r="X32" s="42">
        <v>854176.43600663601</v>
      </c>
      <c r="Y32" s="42">
        <v>854176.43600663601</v>
      </c>
      <c r="Z32" s="42"/>
      <c r="AA32" s="41">
        <v>8.6640157965065231E-2</v>
      </c>
      <c r="AB32" s="41">
        <v>8.6640157965065204E-2</v>
      </c>
      <c r="AC32" s="42"/>
      <c r="AD32" s="49"/>
      <c r="AE32" s="42">
        <v>239.75653878053097</v>
      </c>
      <c r="AF32" s="42">
        <v>239.756538780531</v>
      </c>
      <c r="AG32" s="42"/>
      <c r="AH32" s="49"/>
      <c r="AI32" s="42">
        <v>81.588875384615378</v>
      </c>
      <c r="AJ32" s="42">
        <v>81.588875384615406</v>
      </c>
      <c r="AK32" s="42"/>
      <c r="AL32" s="49"/>
      <c r="AM32" s="42">
        <v>6.2841834707890971</v>
      </c>
      <c r="AN32" s="42"/>
      <c r="AO32" s="25">
        <v>6.625</v>
      </c>
      <c r="AP32" s="25">
        <v>6.625</v>
      </c>
      <c r="AS32" s="25">
        <v>0.68125559391382173</v>
      </c>
      <c r="AT32" s="25">
        <v>0.68125559391382196</v>
      </c>
      <c r="AU32" s="25">
        <v>0.74829869941338456</v>
      </c>
      <c r="AV32" s="39"/>
      <c r="AW32" s="25">
        <v>87.262892902417207</v>
      </c>
      <c r="AX32" s="25">
        <v>87.270001589264595</v>
      </c>
      <c r="AZ32" s="25">
        <v>3.3125</v>
      </c>
      <c r="BB32" s="25">
        <v>3.3125</v>
      </c>
      <c r="BC32" s="25">
        <v>2.9191666666666669</v>
      </c>
      <c r="BF32" s="76">
        <f t="shared" si="0"/>
        <v>228</v>
      </c>
      <c r="BG32" s="25">
        <v>328</v>
      </c>
      <c r="BH32" s="25">
        <v>90</v>
      </c>
      <c r="BI32" s="25">
        <v>354</v>
      </c>
      <c r="BK32" s="76">
        <v>158</v>
      </c>
      <c r="BL32" s="76">
        <v>32</v>
      </c>
      <c r="BM32" s="76">
        <v>38</v>
      </c>
    </row>
    <row r="33" spans="1:65" x14ac:dyDescent="0.35">
      <c r="A33" s="26">
        <v>34972</v>
      </c>
      <c r="B33" s="41">
        <v>67.439255190344667</v>
      </c>
      <c r="C33" s="41">
        <v>65.280985319217734</v>
      </c>
      <c r="D33" s="41">
        <v>67.793613485544</v>
      </c>
      <c r="E33" s="57"/>
      <c r="F33" s="42">
        <v>50.228658439826859</v>
      </c>
      <c r="G33" s="42"/>
      <c r="H33" s="42">
        <v>119.94369350049999</v>
      </c>
      <c r="I33" s="42"/>
      <c r="J33" s="42">
        <v>64.202681730021467</v>
      </c>
      <c r="K33" s="42"/>
      <c r="L33" s="42">
        <v>57.254301697598386</v>
      </c>
      <c r="M33" s="42">
        <v>57.251563867456063</v>
      </c>
      <c r="N33" s="42"/>
      <c r="O33" s="42">
        <v>42.663273822070899</v>
      </c>
      <c r="P33" s="42">
        <v>42.663273822070899</v>
      </c>
      <c r="Q33" s="35"/>
      <c r="R33" s="42">
        <v>407795</v>
      </c>
      <c r="S33" s="42">
        <v>407795</v>
      </c>
      <c r="T33" s="42"/>
      <c r="U33" s="42">
        <v>-0.10953509242180499</v>
      </c>
      <c r="V33" s="42">
        <v>0.44543290699494398</v>
      </c>
      <c r="W33" s="42"/>
      <c r="X33" s="42">
        <v>854936.94254772004</v>
      </c>
      <c r="Y33" s="42">
        <v>854936.94254772004</v>
      </c>
      <c r="Z33" s="42"/>
      <c r="AA33" s="41">
        <v>8.6480272523743906E-2</v>
      </c>
      <c r="AB33" s="41">
        <v>8.6480272523743906E-2</v>
      </c>
      <c r="AC33" s="42"/>
      <c r="AD33" s="49"/>
      <c r="AE33" s="42">
        <v>240.711669457835</v>
      </c>
      <c r="AF33" s="42">
        <v>240.711669457835</v>
      </c>
      <c r="AG33" s="42"/>
      <c r="AH33" s="49"/>
      <c r="AI33" s="42">
        <v>81.648572307692348</v>
      </c>
      <c r="AJ33" s="42">
        <v>81.648572307692305</v>
      </c>
      <c r="AK33" s="42"/>
      <c r="AL33" s="49"/>
      <c r="AM33" s="42">
        <v>6.4010223369438144</v>
      </c>
      <c r="AN33" s="42"/>
      <c r="AO33" s="25">
        <v>6.625</v>
      </c>
      <c r="AP33" s="25">
        <v>6.625</v>
      </c>
      <c r="AS33" s="25">
        <v>0.69196210689659488</v>
      </c>
      <c r="AT33" s="25">
        <v>0.69196210689659499</v>
      </c>
      <c r="AU33" s="25">
        <v>0.76382535830611198</v>
      </c>
      <c r="AV33" s="39"/>
      <c r="AW33" s="25">
        <v>88.0863483046341</v>
      </c>
      <c r="AX33" s="25">
        <v>88.113416540396202</v>
      </c>
      <c r="AZ33" s="25">
        <v>3.17105263157895</v>
      </c>
      <c r="BB33" s="25">
        <v>3.17105263157895</v>
      </c>
      <c r="BC33" s="25">
        <v>2.7777192982456174</v>
      </c>
      <c r="BF33" s="76">
        <f t="shared" si="0"/>
        <v>228</v>
      </c>
      <c r="BG33" s="25">
        <v>328</v>
      </c>
      <c r="BH33" s="25">
        <v>90</v>
      </c>
      <c r="BI33" s="25">
        <v>354</v>
      </c>
      <c r="BK33" s="76">
        <v>158</v>
      </c>
      <c r="BL33" s="76">
        <v>32</v>
      </c>
      <c r="BM33" s="76">
        <v>38</v>
      </c>
    </row>
    <row r="34" spans="1:65" x14ac:dyDescent="0.35">
      <c r="A34" s="26">
        <v>35064</v>
      </c>
      <c r="B34" s="41">
        <v>67.760316252669497</v>
      </c>
      <c r="C34" s="41">
        <v>65.591812228708321</v>
      </c>
      <c r="D34" s="41">
        <v>68.071469900262798</v>
      </c>
      <c r="E34" s="57"/>
      <c r="F34" s="42">
        <v>50.615164977418168</v>
      </c>
      <c r="G34" s="42"/>
      <c r="H34" s="42">
        <v>119.99577498716633</v>
      </c>
      <c r="I34" s="42"/>
      <c r="J34" s="42">
        <v>64.548155376708436</v>
      </c>
      <c r="K34" s="42"/>
      <c r="L34" s="42">
        <v>57.185843857089644</v>
      </c>
      <c r="M34" s="42">
        <v>57.708587400310705</v>
      </c>
      <c r="N34" s="42"/>
      <c r="O34" s="42">
        <v>42.678036582840726</v>
      </c>
      <c r="P34" s="42">
        <v>42.678036582840726</v>
      </c>
      <c r="Q34" s="35"/>
      <c r="R34" s="42">
        <v>409132</v>
      </c>
      <c r="S34" s="42">
        <v>409132</v>
      </c>
      <c r="T34" s="42"/>
      <c r="U34" s="42">
        <v>0.250679058714882</v>
      </c>
      <c r="V34" s="42">
        <v>-0.29186013779653203</v>
      </c>
      <c r="W34" s="42"/>
      <c r="X34" s="42">
        <v>859685.45414715097</v>
      </c>
      <c r="Y34" s="42">
        <v>859685.45414715097</v>
      </c>
      <c r="Z34" s="42"/>
      <c r="AA34" s="41">
        <v>8.3038899321017101E-2</v>
      </c>
      <c r="AB34" s="41">
        <v>8.3038899321017101E-2</v>
      </c>
      <c r="AC34" s="42"/>
      <c r="AD34" s="49"/>
      <c r="AE34" s="42">
        <v>243.75941761988398</v>
      </c>
      <c r="AF34" s="42">
        <v>243.759417619884</v>
      </c>
      <c r="AG34" s="42"/>
      <c r="AH34" s="49"/>
      <c r="AI34" s="42">
        <v>81.017598461538469</v>
      </c>
      <c r="AJ34" s="42">
        <v>81.017598461538498</v>
      </c>
      <c r="AK34" s="42"/>
      <c r="AL34" s="49"/>
      <c r="AM34" s="42">
        <v>6.2620020085493602</v>
      </c>
      <c r="AN34" s="42"/>
      <c r="AO34" s="25">
        <v>6.5812999999999997</v>
      </c>
      <c r="AP34" s="25">
        <v>6.5812999999999997</v>
      </c>
      <c r="AS34" s="25">
        <v>0.69193029523915983</v>
      </c>
      <c r="AT34" s="25">
        <v>0.69193029523916005</v>
      </c>
      <c r="AU34" s="25">
        <v>0.7582185092615159</v>
      </c>
      <c r="AV34" s="39"/>
      <c r="AW34" s="25">
        <v>88.645438500728801</v>
      </c>
      <c r="AX34" s="25">
        <v>88.643715743111898</v>
      </c>
      <c r="AZ34" s="25">
        <v>3.7433836858006</v>
      </c>
      <c r="BB34" s="25">
        <v>3.7433836858006</v>
      </c>
      <c r="BC34" s="25">
        <v>3.3500503524672669</v>
      </c>
      <c r="BF34" s="76">
        <f t="shared" si="0"/>
        <v>228</v>
      </c>
      <c r="BG34" s="25">
        <v>328</v>
      </c>
      <c r="BH34" s="25">
        <v>90</v>
      </c>
      <c r="BI34" s="25">
        <v>354</v>
      </c>
      <c r="BK34" s="76">
        <v>158</v>
      </c>
      <c r="BL34" s="76">
        <v>32</v>
      </c>
      <c r="BM34" s="76">
        <v>38</v>
      </c>
    </row>
    <row r="35" spans="1:65" x14ac:dyDescent="0.35">
      <c r="A35" s="26">
        <v>35155</v>
      </c>
      <c r="B35" s="41">
        <v>68.282607882492158</v>
      </c>
      <c r="C35" s="41">
        <v>66.100373478574795</v>
      </c>
      <c r="D35" s="41">
        <v>68.274787902373603</v>
      </c>
      <c r="E35" s="57"/>
      <c r="F35" s="42">
        <v>50.993647589274794</v>
      </c>
      <c r="G35" s="42"/>
      <c r="H35" s="42">
        <v>120.24149305860935</v>
      </c>
      <c r="I35" s="42"/>
      <c r="J35" s="42">
        <v>65.417639650150178</v>
      </c>
      <c r="K35" s="42"/>
      <c r="L35" s="42">
        <v>58.577477170610734</v>
      </c>
      <c r="M35" s="42">
        <v>58.458904221068906</v>
      </c>
      <c r="N35" s="42"/>
      <c r="O35" s="42">
        <v>43.426555060950271</v>
      </c>
      <c r="P35" s="42">
        <v>43.426555060950271</v>
      </c>
      <c r="Q35" s="35"/>
      <c r="R35" s="42">
        <v>412022</v>
      </c>
      <c r="S35" s="42">
        <v>412022</v>
      </c>
      <c r="T35" s="42"/>
      <c r="U35" s="42">
        <v>6.5580206878547903E-2</v>
      </c>
      <c r="V35" s="42">
        <v>0.16023576830862599</v>
      </c>
      <c r="W35" s="42"/>
      <c r="X35" s="42">
        <v>859850.33323692007</v>
      </c>
      <c r="Y35" s="42">
        <v>859850.33323691995</v>
      </c>
      <c r="Z35" s="42"/>
      <c r="AA35" s="41">
        <v>8.2342016266724979E-2</v>
      </c>
      <c r="AB35" s="41">
        <v>8.2342016266724993E-2</v>
      </c>
      <c r="AC35" s="42"/>
      <c r="AD35" s="49"/>
      <c r="AE35" s="42">
        <v>246.29966051311933</v>
      </c>
      <c r="AF35" s="42">
        <v>246.29966051311899</v>
      </c>
      <c r="AG35" s="42"/>
      <c r="AH35" s="49"/>
      <c r="AI35" s="42">
        <v>80.896181538461548</v>
      </c>
      <c r="AJ35" s="42">
        <v>80.896181538461505</v>
      </c>
      <c r="AK35" s="42"/>
      <c r="AL35" s="49"/>
      <c r="AM35" s="42">
        <v>5.8447592184387327</v>
      </c>
      <c r="AN35" s="42"/>
      <c r="AO35" s="25">
        <v>6.125</v>
      </c>
      <c r="AP35" s="25">
        <v>6.125</v>
      </c>
      <c r="AS35" s="25">
        <v>0.69676277490104166</v>
      </c>
      <c r="AT35" s="25">
        <v>0.69676277490104199</v>
      </c>
      <c r="AU35" s="25">
        <v>0.76037498966328354</v>
      </c>
      <c r="AV35" s="39"/>
      <c r="AW35" s="25">
        <v>89.242141984847294</v>
      </c>
      <c r="AX35" s="25">
        <v>89.255154137022998</v>
      </c>
      <c r="AZ35" s="25">
        <v>2.8709016393442601</v>
      </c>
      <c r="BB35" s="25">
        <v>2.8709016393442601</v>
      </c>
      <c r="BC35" s="25">
        <v>2.477568306010927</v>
      </c>
      <c r="BF35" s="76">
        <f t="shared" si="0"/>
        <v>226</v>
      </c>
      <c r="BG35" s="25">
        <v>330</v>
      </c>
      <c r="BH35" s="25">
        <v>85</v>
      </c>
      <c r="BI35" s="25">
        <v>359</v>
      </c>
      <c r="BK35" s="76">
        <v>156</v>
      </c>
      <c r="BL35" s="76">
        <v>35</v>
      </c>
      <c r="BM35" s="76">
        <v>35</v>
      </c>
    </row>
    <row r="36" spans="1:65" x14ac:dyDescent="0.35">
      <c r="A36" s="26">
        <v>35246</v>
      </c>
      <c r="B36" s="41">
        <v>68.630978287535996</v>
      </c>
      <c r="C36" s="41">
        <v>66.436106110530133</v>
      </c>
      <c r="D36" s="41">
        <v>68.646174183054697</v>
      </c>
      <c r="E36" s="57"/>
      <c r="F36" s="42">
        <v>51.397502200308999</v>
      </c>
      <c r="G36" s="42"/>
      <c r="H36" s="42">
        <v>120.43987575301269</v>
      </c>
      <c r="I36" s="42"/>
      <c r="J36" s="42">
        <v>65.962003754315802</v>
      </c>
      <c r="K36" s="42"/>
      <c r="L36" s="42">
        <v>59.382153615692594</v>
      </c>
      <c r="M36" s="42">
        <v>59.000796270991536</v>
      </c>
      <c r="N36" s="42"/>
      <c r="O36" s="42">
        <v>43.096594227397333</v>
      </c>
      <c r="P36" s="42">
        <v>43.096594227397333</v>
      </c>
      <c r="Q36" s="35"/>
      <c r="R36" s="42">
        <v>413325</v>
      </c>
      <c r="S36" s="42">
        <v>413325</v>
      </c>
      <c r="T36" s="42"/>
      <c r="U36" s="42">
        <v>0.409126114684217</v>
      </c>
      <c r="V36" s="42">
        <v>-0.22742533463127501</v>
      </c>
      <c r="W36" s="42"/>
      <c r="X36" s="42">
        <v>862786.01106092695</v>
      </c>
      <c r="Y36" s="42">
        <v>862786.01106092695</v>
      </c>
      <c r="Z36" s="42"/>
      <c r="AA36" s="41">
        <v>8.2548700543637096E-2</v>
      </c>
      <c r="AB36" s="41">
        <v>8.2548700543637096E-2</v>
      </c>
      <c r="AC36" s="42"/>
      <c r="AD36" s="49"/>
      <c r="AE36" s="42">
        <v>245.20658074695402</v>
      </c>
      <c r="AF36" s="42">
        <v>245.20658074695399</v>
      </c>
      <c r="AG36" s="42"/>
      <c r="AH36" s="49"/>
      <c r="AI36" s="42">
        <v>81.882196923076961</v>
      </c>
      <c r="AJ36" s="42">
        <v>81.882196923076904</v>
      </c>
      <c r="AK36" s="42"/>
      <c r="AL36" s="49"/>
      <c r="AM36" s="42">
        <v>5.6176858473270661</v>
      </c>
      <c r="AN36" s="42"/>
      <c r="AO36" s="25">
        <v>5.8677999999999999</v>
      </c>
      <c r="AP36" s="25">
        <v>5.8677999999999999</v>
      </c>
      <c r="AS36" s="25">
        <v>0.69717020145329944</v>
      </c>
      <c r="AT36" s="25">
        <v>0.697170201453299</v>
      </c>
      <c r="AU36" s="25">
        <v>0.76015934162310683</v>
      </c>
      <c r="AV36" s="39"/>
      <c r="AW36" s="25">
        <v>89.993447351809493</v>
      </c>
      <c r="AX36" s="25">
        <v>90.002082601888901</v>
      </c>
      <c r="AZ36" s="25">
        <v>2.78571428571429</v>
      </c>
      <c r="BB36" s="25">
        <v>2.78571428571429</v>
      </c>
      <c r="BC36" s="25">
        <v>2.3923809523809569</v>
      </c>
      <c r="BF36" s="76">
        <f t="shared" si="0"/>
        <v>226</v>
      </c>
      <c r="BG36" s="25">
        <v>330</v>
      </c>
      <c r="BH36" s="25">
        <v>85</v>
      </c>
      <c r="BI36" s="25">
        <v>359</v>
      </c>
      <c r="BK36" s="76">
        <v>156</v>
      </c>
      <c r="BL36" s="76">
        <v>35</v>
      </c>
      <c r="BM36" s="76">
        <v>35</v>
      </c>
    </row>
    <row r="37" spans="1:65" x14ac:dyDescent="0.35">
      <c r="A37" s="26">
        <v>35338</v>
      </c>
      <c r="B37" s="41">
        <v>68.965673762040595</v>
      </c>
      <c r="C37" s="41">
        <v>66.757872203019602</v>
      </c>
      <c r="D37" s="41">
        <v>68.991324198473905</v>
      </c>
      <c r="E37" s="57"/>
      <c r="F37" s="42">
        <v>51.905986975443341</v>
      </c>
      <c r="G37" s="42"/>
      <c r="H37" s="42">
        <v>120.52853257953366</v>
      </c>
      <c r="I37" s="42"/>
      <c r="J37" s="42">
        <v>65.916639890060154</v>
      </c>
      <c r="K37" s="42"/>
      <c r="L37" s="42">
        <v>59.1457328055644</v>
      </c>
      <c r="M37" s="42">
        <v>59.1372057211764</v>
      </c>
      <c r="N37" s="42"/>
      <c r="O37" s="42">
        <v>43.436251536775501</v>
      </c>
      <c r="P37" s="42">
        <v>43.436251536775501</v>
      </c>
      <c r="Q37" s="35"/>
      <c r="R37" s="42">
        <v>417019</v>
      </c>
      <c r="S37" s="42">
        <v>417019</v>
      </c>
      <c r="T37" s="42"/>
      <c r="U37" s="42">
        <v>0.90048123975179695</v>
      </c>
      <c r="V37" s="42">
        <v>-0.22072387714480299</v>
      </c>
      <c r="W37" s="42"/>
      <c r="X37" s="42">
        <v>863327.55407133908</v>
      </c>
      <c r="Y37" s="42">
        <v>863327.55407133896</v>
      </c>
      <c r="Z37" s="42"/>
      <c r="AA37" s="41">
        <v>8.0614874049025106E-2</v>
      </c>
      <c r="AB37" s="41">
        <v>8.0614874049025106E-2</v>
      </c>
      <c r="AC37" s="42"/>
      <c r="AD37" s="49"/>
      <c r="AE37" s="42">
        <v>247.64305313116503</v>
      </c>
      <c r="AF37" s="42">
        <v>247.643053131165</v>
      </c>
      <c r="AG37" s="42"/>
      <c r="AH37" s="49"/>
      <c r="AI37" s="42">
        <v>82.869486363636398</v>
      </c>
      <c r="AJ37" s="42">
        <v>82.869486363636398</v>
      </c>
      <c r="AK37" s="42"/>
      <c r="AL37" s="49"/>
      <c r="AM37" s="42">
        <v>5.4132739047926286</v>
      </c>
      <c r="AN37" s="42"/>
      <c r="AO37" s="25">
        <v>5.6875</v>
      </c>
      <c r="AP37" s="25">
        <v>5.6875</v>
      </c>
      <c r="AS37" s="25">
        <v>0.68186344897864648</v>
      </c>
      <c r="AT37" s="25">
        <v>0.68186344897864604</v>
      </c>
      <c r="AU37" s="25">
        <v>0.73881018564560674</v>
      </c>
      <c r="AV37" s="39"/>
      <c r="AW37" s="25">
        <v>90.408280306684404</v>
      </c>
      <c r="AX37" s="25">
        <v>90.413772647977595</v>
      </c>
      <c r="AZ37" s="25">
        <v>2.8887640449438199</v>
      </c>
      <c r="BB37" s="25">
        <v>2.8887640449438199</v>
      </c>
      <c r="BC37" s="25">
        <v>2.4954307116104864</v>
      </c>
      <c r="BF37" s="76">
        <f t="shared" si="0"/>
        <v>226</v>
      </c>
      <c r="BG37" s="25">
        <v>330</v>
      </c>
      <c r="BH37" s="25">
        <v>85</v>
      </c>
      <c r="BI37" s="25">
        <v>359</v>
      </c>
      <c r="BK37" s="76">
        <v>156</v>
      </c>
      <c r="BL37" s="76">
        <v>35</v>
      </c>
      <c r="BM37" s="76">
        <v>35</v>
      </c>
    </row>
    <row r="38" spans="1:65" x14ac:dyDescent="0.35">
      <c r="A38" s="26">
        <v>35430</v>
      </c>
      <c r="B38" s="41">
        <v>69.365709672873336</v>
      </c>
      <c r="C38" s="41">
        <v>67.143128768496766</v>
      </c>
      <c r="D38" s="41">
        <v>69.381902018659105</v>
      </c>
      <c r="E38" s="57"/>
      <c r="F38" s="42">
        <v>52.336907944714142</v>
      </c>
      <c r="G38" s="42"/>
      <c r="H38" s="42">
        <v>120.77286764533632</v>
      </c>
      <c r="I38" s="42"/>
      <c r="J38" s="42">
        <v>65.349124246101042</v>
      </c>
      <c r="K38" s="42"/>
      <c r="L38" s="42">
        <v>58.558647222058021</v>
      </c>
      <c r="M38" s="42">
        <v>59.032691490299705</v>
      </c>
      <c r="N38" s="42"/>
      <c r="O38" s="42">
        <v>44.826893354090203</v>
      </c>
      <c r="P38" s="42">
        <v>44.826893354090203</v>
      </c>
      <c r="Q38" s="35"/>
      <c r="R38" s="42">
        <v>422639</v>
      </c>
      <c r="S38" s="42">
        <v>422639</v>
      </c>
      <c r="T38" s="42"/>
      <c r="U38" s="42">
        <v>1.0126168131098701</v>
      </c>
      <c r="V38" s="42">
        <v>-0.31774635612609697</v>
      </c>
      <c r="W38" s="42"/>
      <c r="X38" s="42">
        <v>866094.44137827703</v>
      </c>
      <c r="Y38" s="42">
        <v>866094.44137827703</v>
      </c>
      <c r="Z38" s="42"/>
      <c r="AA38" s="41">
        <v>7.8416940042689759E-2</v>
      </c>
      <c r="AB38" s="41">
        <v>7.8416940042689801E-2</v>
      </c>
      <c r="AC38" s="42"/>
      <c r="AD38" s="49"/>
      <c r="AE38" s="42">
        <v>249.8846077246387</v>
      </c>
      <c r="AF38" s="42">
        <v>249.88460772463901</v>
      </c>
      <c r="AG38" s="42"/>
      <c r="AH38" s="49"/>
      <c r="AI38" s="42">
        <v>88.333556060606043</v>
      </c>
      <c r="AJ38" s="42">
        <v>88.333556060606099</v>
      </c>
      <c r="AK38" s="42"/>
      <c r="AL38" s="49"/>
      <c r="AM38" s="42">
        <v>5.8245399762150774</v>
      </c>
      <c r="AN38" s="42"/>
      <c r="AO38" s="25">
        <v>5.8555000000000001</v>
      </c>
      <c r="AP38" s="25">
        <v>5.8555000000000001</v>
      </c>
      <c r="AS38" s="25">
        <v>0.67273735054240236</v>
      </c>
      <c r="AT38" s="25">
        <v>0.67273735054240202</v>
      </c>
      <c r="AU38" s="25">
        <v>0.72349917479305625</v>
      </c>
      <c r="AV38" s="39"/>
      <c r="AW38" s="25">
        <v>90.655684293126399</v>
      </c>
      <c r="AX38" s="25">
        <v>90.6637441195615</v>
      </c>
      <c r="AZ38" s="25">
        <v>2.9581339712918702</v>
      </c>
      <c r="BB38" s="25">
        <v>2.9581339712918702</v>
      </c>
      <c r="BC38" s="25">
        <v>2.5648006379585371</v>
      </c>
      <c r="BF38" s="76">
        <f t="shared" si="0"/>
        <v>226</v>
      </c>
      <c r="BG38" s="25">
        <v>330</v>
      </c>
      <c r="BH38" s="25">
        <v>85</v>
      </c>
      <c r="BI38" s="25">
        <v>359</v>
      </c>
      <c r="BK38" s="76">
        <v>156</v>
      </c>
      <c r="BL38" s="76">
        <v>35</v>
      </c>
      <c r="BM38" s="76">
        <v>35</v>
      </c>
    </row>
    <row r="39" spans="1:65" x14ac:dyDescent="0.35">
      <c r="A39" s="26">
        <v>35520</v>
      </c>
      <c r="B39" s="41">
        <v>69.60406774821827</v>
      </c>
      <c r="C39" s="41">
        <v>67.381118161534758</v>
      </c>
      <c r="D39" s="41">
        <v>69.587126118123706</v>
      </c>
      <c r="E39" s="57"/>
      <c r="F39" s="42">
        <v>52.842807533959636</v>
      </c>
      <c r="G39" s="42"/>
      <c r="H39" s="42">
        <v>120.52207718314168</v>
      </c>
      <c r="I39" s="42"/>
      <c r="J39" s="42">
        <v>65.121118137167358</v>
      </c>
      <c r="K39" s="42"/>
      <c r="L39" s="42">
        <v>59.098925628295007</v>
      </c>
      <c r="M39" s="42">
        <v>58.995942448309968</v>
      </c>
      <c r="N39" s="42"/>
      <c r="O39" s="42">
        <v>45.156406272022501</v>
      </c>
      <c r="P39" s="42">
        <v>45.156406272022501</v>
      </c>
      <c r="Q39" s="35"/>
      <c r="R39" s="42">
        <v>429418</v>
      </c>
      <c r="S39" s="42">
        <v>429418</v>
      </c>
      <c r="T39" s="42"/>
      <c r="U39" s="42">
        <v>0.79431875817516895</v>
      </c>
      <c r="V39" s="42">
        <v>-5.0640808212505002E-2</v>
      </c>
      <c r="W39" s="42"/>
      <c r="X39" s="42">
        <v>873692.98048387701</v>
      </c>
      <c r="Y39" s="42">
        <v>873692.98048387701</v>
      </c>
      <c r="Z39" s="42"/>
      <c r="AA39" s="41">
        <v>7.3233611915158633E-2</v>
      </c>
      <c r="AB39" s="41">
        <v>7.3233611915158606E-2</v>
      </c>
      <c r="AC39" s="42"/>
      <c r="AD39" s="49"/>
      <c r="AE39" s="42">
        <v>252.12616231811231</v>
      </c>
      <c r="AF39" s="42">
        <v>252.12616231811199</v>
      </c>
      <c r="AG39" s="42"/>
      <c r="AH39" s="49"/>
      <c r="AI39" s="42">
        <v>92.820320312499987</v>
      </c>
      <c r="AJ39" s="42">
        <v>92.820320312500002</v>
      </c>
      <c r="AK39" s="42"/>
      <c r="AL39" s="49"/>
      <c r="AM39" s="42">
        <v>5.8904209642444672</v>
      </c>
      <c r="AN39" s="42"/>
      <c r="AO39" s="25">
        <v>5.9375</v>
      </c>
      <c r="AP39" s="25">
        <v>5.9375</v>
      </c>
      <c r="AS39" s="25">
        <v>0.64938685118057315</v>
      </c>
      <c r="AT39" s="25">
        <v>0.64866500847439001</v>
      </c>
      <c r="AU39" s="25">
        <v>0.70519987906400861</v>
      </c>
      <c r="AV39" s="39"/>
      <c r="AW39" s="25">
        <v>90.9691688350037</v>
      </c>
      <c r="AX39" s="25">
        <v>90.977895215510898</v>
      </c>
      <c r="AZ39" s="25">
        <v>2.9037328094302599</v>
      </c>
      <c r="BB39" s="25">
        <v>2.9037328094302599</v>
      </c>
      <c r="BC39" s="25">
        <v>2.5103994760969264</v>
      </c>
      <c r="BF39" s="76">
        <f t="shared" si="0"/>
        <v>223</v>
      </c>
      <c r="BG39" s="25">
        <v>330</v>
      </c>
      <c r="BH39" s="25">
        <v>87</v>
      </c>
      <c r="BI39" s="25">
        <v>360</v>
      </c>
      <c r="BK39" s="76">
        <v>152</v>
      </c>
      <c r="BL39" s="76">
        <v>35</v>
      </c>
      <c r="BM39" s="76">
        <v>36</v>
      </c>
    </row>
    <row r="40" spans="1:65" x14ac:dyDescent="0.35">
      <c r="A40" s="26">
        <v>35611</v>
      </c>
      <c r="B40" s="41">
        <v>69.770050891849763</v>
      </c>
      <c r="C40" s="41">
        <v>67.539043638685598</v>
      </c>
      <c r="D40" s="41">
        <v>69.779564268268302</v>
      </c>
      <c r="E40" s="57"/>
      <c r="F40" s="42">
        <v>53.309336220697396</v>
      </c>
      <c r="G40" s="42"/>
      <c r="H40" s="42">
        <v>120.24847317869667</v>
      </c>
      <c r="I40" s="42"/>
      <c r="J40" s="42">
        <v>65.284234656778381</v>
      </c>
      <c r="K40" s="42"/>
      <c r="L40" s="42">
        <v>59.610118770986055</v>
      </c>
      <c r="M40" s="42">
        <v>59.273290621149833</v>
      </c>
      <c r="N40" s="42"/>
      <c r="O40" s="42">
        <v>44.457925342793537</v>
      </c>
      <c r="P40" s="42">
        <v>44.457925342793494</v>
      </c>
      <c r="Q40" s="35"/>
      <c r="R40" s="42">
        <v>434199</v>
      </c>
      <c r="S40" s="42">
        <v>434199</v>
      </c>
      <c r="T40" s="42"/>
      <c r="U40" s="42">
        <v>0.84392523099911498</v>
      </c>
      <c r="V40" s="42">
        <v>-0.23587869081118101</v>
      </c>
      <c r="W40" s="42"/>
      <c r="X40" s="42">
        <v>878324.78805050009</v>
      </c>
      <c r="Y40" s="42">
        <v>878324.78805049998</v>
      </c>
      <c r="Z40" s="42"/>
      <c r="AA40" s="41">
        <v>7.17972859712597E-2</v>
      </c>
      <c r="AB40" s="41">
        <v>7.17972859712597E-2</v>
      </c>
      <c r="AC40" s="42"/>
      <c r="AD40" s="49"/>
      <c r="AE40" s="42">
        <v>254.46517580695433</v>
      </c>
      <c r="AF40" s="42">
        <v>254.46517580695399</v>
      </c>
      <c r="AG40" s="42"/>
      <c r="AH40" s="49"/>
      <c r="AI40" s="42">
        <v>95.131486153846112</v>
      </c>
      <c r="AJ40" s="42">
        <v>95.131486153846197</v>
      </c>
      <c r="AK40" s="42"/>
      <c r="AL40" s="49"/>
      <c r="AM40" s="42">
        <v>6.146395162239374</v>
      </c>
      <c r="AN40" s="42"/>
      <c r="AO40" s="25">
        <v>6.1984000000000004</v>
      </c>
      <c r="AP40" s="25">
        <v>6.1984000000000004</v>
      </c>
      <c r="AS40" s="25">
        <v>0.6389876132994049</v>
      </c>
      <c r="AT40" s="25">
        <v>0.63881968316040705</v>
      </c>
      <c r="AU40" s="25">
        <v>0.70418831106292323</v>
      </c>
      <c r="AV40" s="39"/>
      <c r="AW40" s="25">
        <v>91.089372634742105</v>
      </c>
      <c r="AX40" s="25">
        <v>91.094904714313301</v>
      </c>
      <c r="AZ40" s="25">
        <v>3.1231884057971002</v>
      </c>
      <c r="BB40" s="25">
        <v>3.1231884057971002</v>
      </c>
      <c r="BC40" s="25">
        <v>2.7298550724637667</v>
      </c>
      <c r="BF40" s="76">
        <f t="shared" si="0"/>
        <v>223</v>
      </c>
      <c r="BG40" s="25">
        <v>330</v>
      </c>
      <c r="BH40" s="25">
        <v>87</v>
      </c>
      <c r="BI40" s="25">
        <v>360</v>
      </c>
      <c r="BK40" s="76">
        <v>152</v>
      </c>
      <c r="BL40" s="76">
        <v>35</v>
      </c>
      <c r="BM40" s="76">
        <v>36</v>
      </c>
    </row>
    <row r="41" spans="1:65" x14ac:dyDescent="0.35">
      <c r="A41" s="26">
        <v>35703</v>
      </c>
      <c r="B41" s="41">
        <v>70.301043211884334</v>
      </c>
      <c r="C41" s="41">
        <v>68.05101021861789</v>
      </c>
      <c r="D41" s="41">
        <v>70.337386335665599</v>
      </c>
      <c r="E41" s="57"/>
      <c r="F41" s="42">
        <v>53.831629904686231</v>
      </c>
      <c r="G41" s="42"/>
      <c r="H41" s="42">
        <v>120.29165441799699</v>
      </c>
      <c r="I41" s="42"/>
      <c r="J41" s="42">
        <v>65.937316712012787</v>
      </c>
      <c r="K41" s="42"/>
      <c r="L41" s="42">
        <v>59.912788698087347</v>
      </c>
      <c r="M41" s="42">
        <v>59.909913499298263</v>
      </c>
      <c r="N41" s="42"/>
      <c r="O41" s="42">
        <v>45.443476413226499</v>
      </c>
      <c r="P41" s="42">
        <v>45.443476413226669</v>
      </c>
      <c r="Q41" s="35"/>
      <c r="R41" s="42">
        <v>438100</v>
      </c>
      <c r="S41" s="42">
        <v>438100</v>
      </c>
      <c r="T41" s="42"/>
      <c r="U41" s="42">
        <v>0.42440874960859298</v>
      </c>
      <c r="V41" s="42">
        <v>-0.31251620477381897</v>
      </c>
      <c r="W41" s="42"/>
      <c r="X41" s="42">
        <v>880182.16364519007</v>
      </c>
      <c r="Y41" s="42">
        <v>880182.16364518995</v>
      </c>
      <c r="Z41" s="42"/>
      <c r="AA41" s="41">
        <v>6.8400512448149972E-2</v>
      </c>
      <c r="AB41" s="41">
        <v>6.840051244815E-2</v>
      </c>
      <c r="AC41" s="42"/>
      <c r="AD41" s="49"/>
      <c r="AE41" s="42">
        <v>258.36353162169166</v>
      </c>
      <c r="AF41" s="42">
        <v>258.363531621692</v>
      </c>
      <c r="AG41" s="42"/>
      <c r="AH41" s="49"/>
      <c r="AI41" s="42">
        <v>97.47146060606066</v>
      </c>
      <c r="AJ41" s="42">
        <v>97.471460606060603</v>
      </c>
      <c r="AK41" s="42"/>
      <c r="AL41" s="49"/>
      <c r="AM41" s="42">
        <v>6.7430572230059136</v>
      </c>
      <c r="AN41" s="42"/>
      <c r="AO41" s="25">
        <v>6.8692000000000002</v>
      </c>
      <c r="AP41" s="25">
        <v>6.8692000000000002</v>
      </c>
      <c r="AS41" s="25">
        <v>0.63319365618204004</v>
      </c>
      <c r="AT41" s="25">
        <v>0.63363729975902106</v>
      </c>
      <c r="AU41" s="25">
        <v>0.69361854623151198</v>
      </c>
      <c r="AV41" s="39"/>
      <c r="AW41" s="25">
        <v>91.469041620420001</v>
      </c>
      <c r="AX41" s="25">
        <v>91.481024453969596</v>
      </c>
      <c r="AZ41" s="25">
        <v>3.4137323943662001</v>
      </c>
      <c r="BB41" s="25">
        <v>3.4137323943662001</v>
      </c>
      <c r="BC41" s="25">
        <v>3.0203990610328666</v>
      </c>
      <c r="BF41" s="76">
        <f t="shared" si="0"/>
        <v>223</v>
      </c>
      <c r="BG41" s="25">
        <v>330</v>
      </c>
      <c r="BH41" s="25">
        <v>87</v>
      </c>
      <c r="BI41" s="25">
        <v>360</v>
      </c>
      <c r="BK41" s="76">
        <v>152</v>
      </c>
      <c r="BL41" s="76">
        <v>35</v>
      </c>
      <c r="BM41" s="76">
        <v>36</v>
      </c>
    </row>
    <row r="42" spans="1:65" x14ac:dyDescent="0.35">
      <c r="A42" s="26">
        <v>35795</v>
      </c>
      <c r="B42" s="41">
        <v>70.586171836242571</v>
      </c>
      <c r="C42" s="41">
        <v>68.32288506329779</v>
      </c>
      <c r="D42" s="41">
        <v>70.608569856545898</v>
      </c>
      <c r="E42" s="57"/>
      <c r="F42" s="42">
        <v>54.367528157302139</v>
      </c>
      <c r="G42" s="42"/>
      <c r="H42" s="42">
        <v>120.20939404712499</v>
      </c>
      <c r="I42" s="42"/>
      <c r="J42" s="42">
        <v>66.024364590586529</v>
      </c>
      <c r="K42" s="42"/>
      <c r="L42" s="42">
        <v>59.838687694843834</v>
      </c>
      <c r="M42" s="42">
        <v>60.246114893887665</v>
      </c>
      <c r="N42" s="42"/>
      <c r="O42" s="42">
        <v>45.220274950786767</v>
      </c>
      <c r="P42" s="42">
        <v>45.220274950786667</v>
      </c>
      <c r="Q42" s="35"/>
      <c r="R42" s="42">
        <v>444540</v>
      </c>
      <c r="S42" s="42">
        <v>444540</v>
      </c>
      <c r="T42" s="42"/>
      <c r="U42" s="42">
        <v>0.52657287899712701</v>
      </c>
      <c r="V42" s="42">
        <v>-0.221435091886799</v>
      </c>
      <c r="W42" s="42"/>
      <c r="X42" s="42">
        <v>879843.27816055808</v>
      </c>
      <c r="Y42" s="42">
        <v>879843.27816055797</v>
      </c>
      <c r="Z42" s="42"/>
      <c r="AA42" s="41">
        <v>6.5409484017932548E-2</v>
      </c>
      <c r="AB42" s="41">
        <v>6.5409484017932507E-2</v>
      </c>
      <c r="AC42" s="42"/>
      <c r="AD42" s="49"/>
      <c r="AE42" s="42">
        <v>261.67713406421763</v>
      </c>
      <c r="AF42" s="42">
        <v>261.67713406421802</v>
      </c>
      <c r="AG42" s="42"/>
      <c r="AH42" s="49"/>
      <c r="AI42" s="42">
        <v>98.626171212121235</v>
      </c>
      <c r="AJ42" s="42">
        <v>98.626171212121207</v>
      </c>
      <c r="AK42" s="42"/>
      <c r="AL42" s="49"/>
      <c r="AM42" s="42">
        <v>7.0402892116264848</v>
      </c>
      <c r="AN42" s="42"/>
      <c r="AO42" s="25">
        <v>7.1483999999999996</v>
      </c>
      <c r="AP42" s="25">
        <v>7.1483999999999996</v>
      </c>
      <c r="AS42" s="25">
        <v>0.63128999906948857</v>
      </c>
      <c r="AT42" s="25">
        <v>0.63168185721231895</v>
      </c>
      <c r="AU42" s="25">
        <v>0.68719940916867639</v>
      </c>
      <c r="AV42" s="39"/>
      <c r="AW42" s="25">
        <v>91.850746672628702</v>
      </c>
      <c r="AX42" s="25">
        <v>91.859557620069594</v>
      </c>
      <c r="AZ42" s="25">
        <v>3.599609375</v>
      </c>
      <c r="BB42" s="25">
        <v>3.599609375</v>
      </c>
      <c r="BC42" s="25">
        <v>3.2062760416666669</v>
      </c>
      <c r="BF42" s="76">
        <f t="shared" si="0"/>
        <v>223</v>
      </c>
      <c r="BG42" s="25">
        <v>330</v>
      </c>
      <c r="BH42" s="25">
        <v>87</v>
      </c>
      <c r="BI42" s="25">
        <v>360</v>
      </c>
      <c r="BK42" s="76">
        <v>152</v>
      </c>
      <c r="BL42" s="76">
        <v>35</v>
      </c>
      <c r="BM42" s="76">
        <v>36</v>
      </c>
    </row>
    <row r="43" spans="1:65" x14ac:dyDescent="0.35">
      <c r="A43" s="26">
        <v>35885</v>
      </c>
      <c r="B43" s="41">
        <v>70.729581270328126</v>
      </c>
      <c r="C43" s="41">
        <v>68.472035680817967</v>
      </c>
      <c r="D43" s="41">
        <v>70.691931524363397</v>
      </c>
      <c r="E43" s="57"/>
      <c r="F43" s="42">
        <v>54.865105994264972</v>
      </c>
      <c r="G43" s="42"/>
      <c r="H43" s="42">
        <v>119.85045730035701</v>
      </c>
      <c r="I43" s="42"/>
      <c r="J43" s="42">
        <v>65.47244561075496</v>
      </c>
      <c r="K43" s="42"/>
      <c r="L43" s="42">
        <v>60.340098611937719</v>
      </c>
      <c r="M43" s="42">
        <v>60.265823861879397</v>
      </c>
      <c r="N43" s="42"/>
      <c r="O43" s="42">
        <v>44.942855661321765</v>
      </c>
      <c r="P43" s="42">
        <v>44.942855661321367</v>
      </c>
      <c r="Q43" s="35"/>
      <c r="R43" s="42">
        <v>447712</v>
      </c>
      <c r="S43" s="42">
        <v>447712</v>
      </c>
      <c r="T43" s="42"/>
      <c r="U43" s="42">
        <v>0.79289131831225501</v>
      </c>
      <c r="V43" s="42">
        <v>-1.24124148015409E-3</v>
      </c>
      <c r="W43" s="42"/>
      <c r="X43" s="42">
        <v>884146.71126163006</v>
      </c>
      <c r="Y43" s="42">
        <v>884146.71126162994</v>
      </c>
      <c r="Z43" s="42"/>
      <c r="AA43" s="41">
        <v>6.3647367961563561E-2</v>
      </c>
      <c r="AB43" s="41">
        <v>6.3647367961563603E-2</v>
      </c>
      <c r="AC43" s="42"/>
      <c r="AD43" s="49"/>
      <c r="AE43" s="42">
        <v>264.79581871600772</v>
      </c>
      <c r="AF43" s="42">
        <v>264.795818716008</v>
      </c>
      <c r="AG43" s="42"/>
      <c r="AH43" s="49"/>
      <c r="AI43" s="42">
        <v>100.61063281249999</v>
      </c>
      <c r="AJ43" s="42">
        <v>100.6106328125</v>
      </c>
      <c r="AK43" s="42"/>
      <c r="AL43" s="49"/>
      <c r="AM43" s="42">
        <v>7.0862970308490789</v>
      </c>
      <c r="AN43" s="42"/>
      <c r="AO43" s="25">
        <v>7.25</v>
      </c>
      <c r="AP43" s="25">
        <v>7.25</v>
      </c>
      <c r="AS43" s="25">
        <v>0.62538235592018632</v>
      </c>
      <c r="AT43" s="25">
        <v>0.62547738438940403</v>
      </c>
      <c r="AU43" s="25">
        <v>0.68303198487251693</v>
      </c>
      <c r="AV43" s="39"/>
      <c r="AW43" s="25">
        <v>91.856366373091404</v>
      </c>
      <c r="AX43" s="25">
        <v>91.865824470770306</v>
      </c>
      <c r="AZ43" s="25">
        <v>3.3192982456140401</v>
      </c>
      <c r="BB43" s="25">
        <v>3.3192982456140401</v>
      </c>
      <c r="BC43" s="25">
        <v>2.925964912280707</v>
      </c>
      <c r="BF43" s="76">
        <f t="shared" si="0"/>
        <v>212</v>
      </c>
      <c r="BG43" s="25">
        <v>344</v>
      </c>
      <c r="BH43" s="25">
        <v>86</v>
      </c>
      <c r="BI43" s="25">
        <v>358</v>
      </c>
      <c r="BK43" s="76">
        <v>144</v>
      </c>
      <c r="BL43" s="76">
        <v>32</v>
      </c>
      <c r="BM43" s="76">
        <v>36</v>
      </c>
    </row>
    <row r="44" spans="1:65" x14ac:dyDescent="0.35">
      <c r="A44" s="26">
        <v>35976</v>
      </c>
      <c r="B44" s="41">
        <v>71.073887725513956</v>
      </c>
      <c r="C44" s="41">
        <v>68.898386026509002</v>
      </c>
      <c r="D44" s="41">
        <v>71.092692833306401</v>
      </c>
      <c r="E44" s="57"/>
      <c r="F44" s="42">
        <v>55.369299610557796</v>
      </c>
      <c r="G44" s="42"/>
      <c r="H44" s="42">
        <v>119.43255682595401</v>
      </c>
      <c r="I44" s="42"/>
      <c r="J44" s="42">
        <v>65.900329460801927</v>
      </c>
      <c r="K44" s="42"/>
      <c r="L44" s="42">
        <v>61.011583924851188</v>
      </c>
      <c r="M44" s="42">
        <v>60.699616833842903</v>
      </c>
      <c r="N44" s="42"/>
      <c r="O44" s="42">
        <v>45.544544898206539</v>
      </c>
      <c r="P44" s="42">
        <v>45.544544898207199</v>
      </c>
      <c r="Q44" s="35"/>
      <c r="R44" s="42">
        <v>450292</v>
      </c>
      <c r="S44" s="42">
        <v>450292</v>
      </c>
      <c r="T44" s="42"/>
      <c r="U44" s="42">
        <v>0.36070391447088102</v>
      </c>
      <c r="V44" s="42">
        <v>-3.3388381505024302E-3</v>
      </c>
      <c r="W44" s="42"/>
      <c r="X44" s="42">
        <v>884140.65353232098</v>
      </c>
      <c r="Y44" s="42">
        <v>884140.65353232098</v>
      </c>
      <c r="Z44" s="42"/>
      <c r="AA44" s="41">
        <v>6.2837755765484948E-2</v>
      </c>
      <c r="AB44" s="41">
        <v>6.2837755765484907E-2</v>
      </c>
      <c r="AC44" s="42"/>
      <c r="AD44" s="49"/>
      <c r="AE44" s="42">
        <v>268.40179784463936</v>
      </c>
      <c r="AF44" s="42">
        <v>268.40179784463902</v>
      </c>
      <c r="AG44" s="42"/>
      <c r="AH44" s="49"/>
      <c r="AI44" s="42">
        <v>100.5124338461538</v>
      </c>
      <c r="AJ44" s="42">
        <v>100.512433846154</v>
      </c>
      <c r="AK44" s="42"/>
      <c r="AL44" s="49"/>
      <c r="AM44" s="42">
        <v>7.076780212823591</v>
      </c>
      <c r="AN44" s="42"/>
      <c r="AO44" s="25">
        <v>7.3278999999999996</v>
      </c>
      <c r="AP44" s="25">
        <v>7.3278999999999996</v>
      </c>
      <c r="AS44" s="25">
        <v>0.6157406036924109</v>
      </c>
      <c r="AT44" s="25">
        <v>0.61574667956030105</v>
      </c>
      <c r="AU44" s="25">
        <v>0.67980342019791351</v>
      </c>
      <c r="AV44" s="39"/>
      <c r="AW44" s="25">
        <v>92.271989422207398</v>
      </c>
      <c r="AX44" s="25">
        <v>92.278891717166402</v>
      </c>
      <c r="AZ44" s="25">
        <v>3.5873778501628699</v>
      </c>
      <c r="BB44" s="25">
        <v>3.5873778501628699</v>
      </c>
      <c r="BC44" s="25">
        <v>3.1940445168295368</v>
      </c>
      <c r="BF44" s="76">
        <f t="shared" si="0"/>
        <v>212</v>
      </c>
      <c r="BG44" s="25">
        <v>344</v>
      </c>
      <c r="BH44" s="25">
        <v>86</v>
      </c>
      <c r="BI44" s="25">
        <v>358</v>
      </c>
      <c r="BK44" s="76">
        <v>144</v>
      </c>
      <c r="BL44" s="76">
        <v>32</v>
      </c>
      <c r="BM44" s="76">
        <v>36</v>
      </c>
    </row>
    <row r="45" spans="1:65" x14ac:dyDescent="0.35">
      <c r="A45" s="26">
        <v>36068</v>
      </c>
      <c r="B45" s="41">
        <v>71.275514454206998</v>
      </c>
      <c r="C45" s="41">
        <v>69.192034640247428</v>
      </c>
      <c r="D45" s="41">
        <v>71.320300035938502</v>
      </c>
      <c r="E45" s="57"/>
      <c r="F45" s="42">
        <v>55.841701080644633</v>
      </c>
      <c r="G45" s="42"/>
      <c r="H45" s="42">
        <v>118.94439555625566</v>
      </c>
      <c r="I45" s="42"/>
      <c r="J45" s="42">
        <v>66.619395228797075</v>
      </c>
      <c r="K45" s="42"/>
      <c r="L45" s="42">
        <v>61.328068446463369</v>
      </c>
      <c r="M45" s="42">
        <v>61.337517453678934</v>
      </c>
      <c r="N45" s="42"/>
      <c r="O45" s="42">
        <v>45.281114662098929</v>
      </c>
      <c r="P45" s="42">
        <v>45.281114662099164</v>
      </c>
      <c r="Q45" s="35"/>
      <c r="R45" s="42">
        <v>451005</v>
      </c>
      <c r="S45" s="42">
        <v>451005</v>
      </c>
      <c r="T45" s="42"/>
      <c r="U45" s="42">
        <v>-6.2675142987620502E-2</v>
      </c>
      <c r="V45" s="42">
        <v>-0.185509921266547</v>
      </c>
      <c r="W45" s="42"/>
      <c r="X45" s="42">
        <v>887593.11750425294</v>
      </c>
      <c r="Y45" s="42">
        <v>887593.11750425305</v>
      </c>
      <c r="Z45" s="42"/>
      <c r="AA45" s="41">
        <v>6.2401130578127045E-2</v>
      </c>
      <c r="AB45" s="41">
        <v>6.2401130578126997E-2</v>
      </c>
      <c r="AC45" s="42"/>
      <c r="AD45" s="49"/>
      <c r="AE45" s="42">
        <v>271.03318801958636</v>
      </c>
      <c r="AF45" s="42">
        <v>271.03318801958602</v>
      </c>
      <c r="AG45" s="42"/>
      <c r="AH45" s="49"/>
      <c r="AI45" s="42">
        <v>100.14717121212124</v>
      </c>
      <c r="AJ45" s="42">
        <v>100.14717121212099</v>
      </c>
      <c r="AK45" s="42"/>
      <c r="AL45" s="49"/>
      <c r="AM45" s="42">
        <v>7.1602620805435002</v>
      </c>
      <c r="AN45" s="42"/>
      <c r="AO45" s="25">
        <v>7.5</v>
      </c>
      <c r="AP45" s="25">
        <v>7.5</v>
      </c>
      <c r="AS45" s="25">
        <v>0.61194660690414404</v>
      </c>
      <c r="AT45" s="25">
        <v>0.61191051876314595</v>
      </c>
      <c r="AU45" s="25">
        <v>0.66166143460101789</v>
      </c>
      <c r="AV45" s="39"/>
      <c r="AW45" s="25">
        <v>92.654195880438294</v>
      </c>
      <c r="AX45" s="25">
        <v>92.668275423788103</v>
      </c>
      <c r="AZ45" s="25">
        <v>3.4957446808510602</v>
      </c>
      <c r="BB45" s="25">
        <v>3.4957446808510602</v>
      </c>
      <c r="BC45" s="25">
        <v>3.1024113475177271</v>
      </c>
      <c r="BF45" s="76">
        <f t="shared" si="0"/>
        <v>212</v>
      </c>
      <c r="BG45" s="25">
        <v>344</v>
      </c>
      <c r="BH45" s="25">
        <v>86</v>
      </c>
      <c r="BI45" s="25">
        <v>358</v>
      </c>
      <c r="BK45" s="76">
        <v>144</v>
      </c>
      <c r="BL45" s="76">
        <v>32</v>
      </c>
      <c r="BM45" s="76">
        <v>36</v>
      </c>
    </row>
    <row r="46" spans="1:65" x14ac:dyDescent="0.35">
      <c r="A46" s="26">
        <v>36160</v>
      </c>
      <c r="B46" s="41">
        <v>71.554205692506969</v>
      </c>
      <c r="C46" s="41">
        <v>69.572709935336604</v>
      </c>
      <c r="D46" s="41">
        <v>71.576722020699606</v>
      </c>
      <c r="E46" s="57"/>
      <c r="F46" s="42">
        <v>56.342058679605771</v>
      </c>
      <c r="G46" s="42"/>
      <c r="H46" s="42">
        <v>118.53056976690766</v>
      </c>
      <c r="I46" s="42"/>
      <c r="J46" s="42">
        <v>67.021642804413503</v>
      </c>
      <c r="K46" s="42"/>
      <c r="L46" s="42">
        <v>61.529983177823709</v>
      </c>
      <c r="M46" s="42">
        <v>61.875937564306071</v>
      </c>
      <c r="N46" s="42"/>
      <c r="O46" s="42">
        <v>45.200094574877504</v>
      </c>
      <c r="P46" s="42">
        <v>45.200094574876971</v>
      </c>
      <c r="Q46" s="35"/>
      <c r="R46" s="42">
        <v>453937</v>
      </c>
      <c r="S46" s="42">
        <v>453937</v>
      </c>
      <c r="T46" s="42"/>
      <c r="U46" s="42">
        <v>-0.25237777481513501</v>
      </c>
      <c r="V46" s="42">
        <v>-0.25692632903790602</v>
      </c>
      <c r="W46" s="42"/>
      <c r="X46" s="42">
        <v>883166.99624774698</v>
      </c>
      <c r="Y46" s="42">
        <v>883166.99624774698</v>
      </c>
      <c r="Z46" s="42"/>
      <c r="AA46" s="41">
        <v>6.1431129087922164E-2</v>
      </c>
      <c r="AB46" s="41">
        <v>6.1431129087922198E-2</v>
      </c>
      <c r="AC46" s="42"/>
      <c r="AD46" s="49"/>
      <c r="AE46" s="42">
        <v>274.151872671376</v>
      </c>
      <c r="AF46" s="42">
        <v>274.151872671376</v>
      </c>
      <c r="AG46" s="42"/>
      <c r="AH46" s="49"/>
      <c r="AI46" s="42">
        <v>97.166321212121204</v>
      </c>
      <c r="AJ46" s="42">
        <v>97.166321212121204</v>
      </c>
      <c r="AK46" s="42"/>
      <c r="AL46" s="49"/>
      <c r="AM46" s="42">
        <v>6.2775126042467688</v>
      </c>
      <c r="AN46" s="42"/>
      <c r="AO46" s="25">
        <v>6.8555000000000001</v>
      </c>
      <c r="AP46" s="25">
        <v>6.8555000000000001</v>
      </c>
      <c r="AS46" s="25">
        <v>0.61580078048011355</v>
      </c>
      <c r="AT46" s="25">
        <v>0.61574010208304597</v>
      </c>
      <c r="AU46" s="25">
        <v>0.66798550493166198</v>
      </c>
      <c r="AV46" s="39"/>
      <c r="AW46" s="25">
        <v>93.140249603124104</v>
      </c>
      <c r="AX46" s="25">
        <v>93.145292308275003</v>
      </c>
      <c r="AZ46" s="25">
        <v>3.0448603351955299</v>
      </c>
      <c r="BB46" s="25">
        <v>3.0448603351955299</v>
      </c>
      <c r="BC46" s="25">
        <v>2.6515270018621968</v>
      </c>
      <c r="BF46" s="76">
        <f t="shared" si="0"/>
        <v>212</v>
      </c>
      <c r="BG46" s="25">
        <v>344</v>
      </c>
      <c r="BH46" s="25">
        <v>86</v>
      </c>
      <c r="BI46" s="25">
        <v>358</v>
      </c>
      <c r="BK46" s="76">
        <v>144</v>
      </c>
      <c r="BL46" s="76">
        <v>32</v>
      </c>
      <c r="BM46" s="76">
        <v>36</v>
      </c>
    </row>
    <row r="47" spans="1:65" x14ac:dyDescent="0.35">
      <c r="A47" s="26">
        <v>36250</v>
      </c>
      <c r="B47" s="41">
        <v>71.860506155949608</v>
      </c>
      <c r="C47" s="41">
        <v>69.925179280360339</v>
      </c>
      <c r="D47" s="41">
        <v>71.807725998091996</v>
      </c>
      <c r="E47" s="57"/>
      <c r="F47" s="42">
        <v>56.816335285904898</v>
      </c>
      <c r="G47" s="42"/>
      <c r="H47" s="42">
        <v>117.93061771377067</v>
      </c>
      <c r="I47" s="42"/>
      <c r="J47" s="42">
        <v>67.190169608129196</v>
      </c>
      <c r="K47" s="42"/>
      <c r="L47" s="42">
        <v>62.472350228788805</v>
      </c>
      <c r="M47" s="42">
        <v>62.428248620283433</v>
      </c>
      <c r="N47" s="42"/>
      <c r="O47" s="42">
        <v>45.533890267905427</v>
      </c>
      <c r="P47" s="42">
        <v>45.533890267904042</v>
      </c>
      <c r="Q47" s="35"/>
      <c r="R47" s="42">
        <v>457044</v>
      </c>
      <c r="S47" s="42">
        <v>457044</v>
      </c>
      <c r="T47" s="42"/>
      <c r="U47" s="42">
        <v>-0.229272996478873</v>
      </c>
      <c r="V47" s="42">
        <v>-0.435008366201726</v>
      </c>
      <c r="W47" s="42"/>
      <c r="X47" s="42">
        <v>888302.37745588098</v>
      </c>
      <c r="Y47" s="42">
        <v>888302.37745588098</v>
      </c>
      <c r="Z47" s="42"/>
      <c r="AA47" s="41">
        <v>6.1760340374905444E-2</v>
      </c>
      <c r="AB47" s="41">
        <v>6.1760340374905402E-2</v>
      </c>
      <c r="AC47" s="42"/>
      <c r="AD47" s="49"/>
      <c r="AE47" s="42">
        <v>275.22392052042898</v>
      </c>
      <c r="AF47" s="42">
        <v>275.22392052042898</v>
      </c>
      <c r="AG47" s="42"/>
      <c r="AH47" s="49"/>
      <c r="AI47" s="42">
        <v>97.283789062499991</v>
      </c>
      <c r="AJ47" s="42">
        <v>97.283789062500006</v>
      </c>
      <c r="AK47" s="42"/>
      <c r="AL47" s="49"/>
      <c r="AM47" s="42">
        <v>5.0837063570093504</v>
      </c>
      <c r="AN47" s="42"/>
      <c r="AO47" s="25">
        <v>5.6943999999999999</v>
      </c>
      <c r="AP47" s="25">
        <v>5.6943999999999999</v>
      </c>
      <c r="AS47" s="25">
        <v>0.61208261764455074</v>
      </c>
      <c r="AT47" s="25">
        <v>0.61207091368269495</v>
      </c>
      <c r="AU47" s="25">
        <v>0.66963647078981869</v>
      </c>
      <c r="AV47" s="39"/>
      <c r="AW47" s="25">
        <v>93.297700460325203</v>
      </c>
      <c r="AX47" s="25">
        <v>93.311240487133404</v>
      </c>
      <c r="AZ47" s="25">
        <v>3.0386029411764701</v>
      </c>
      <c r="BB47" s="25">
        <v>3.0386029411764701</v>
      </c>
      <c r="BC47" s="25">
        <v>2.645269607843137</v>
      </c>
      <c r="BF47" s="76">
        <f t="shared" si="0"/>
        <v>204</v>
      </c>
      <c r="BG47" s="25">
        <v>341</v>
      </c>
      <c r="BH47" s="25">
        <v>83</v>
      </c>
      <c r="BI47" s="25">
        <v>372</v>
      </c>
      <c r="BK47" s="76">
        <v>141</v>
      </c>
      <c r="BL47" s="76">
        <v>30</v>
      </c>
      <c r="BM47" s="76">
        <v>33</v>
      </c>
    </row>
    <row r="48" spans="1:65" x14ac:dyDescent="0.35">
      <c r="A48" s="26">
        <v>36341</v>
      </c>
      <c r="B48" s="41">
        <v>72.07370571994737</v>
      </c>
      <c r="C48" s="41">
        <v>70.136276000373002</v>
      </c>
      <c r="D48" s="41">
        <v>72.102605801817901</v>
      </c>
      <c r="E48" s="57"/>
      <c r="F48" s="42">
        <v>57.315473648546003</v>
      </c>
      <c r="G48" s="42"/>
      <c r="H48" s="42">
        <v>117.070124373773</v>
      </c>
      <c r="I48" s="42"/>
      <c r="J48" s="42">
        <v>66.540428066959038</v>
      </c>
      <c r="K48" s="42"/>
      <c r="L48" s="42">
        <v>62.597144431917059</v>
      </c>
      <c r="M48" s="42">
        <v>62.296450582395131</v>
      </c>
      <c r="N48" s="42"/>
      <c r="O48" s="42">
        <v>46.955176450867462</v>
      </c>
      <c r="P48" s="42">
        <v>46.955176450870169</v>
      </c>
      <c r="Q48" s="35"/>
      <c r="R48" s="42">
        <v>458710</v>
      </c>
      <c r="S48" s="42">
        <v>458710</v>
      </c>
      <c r="T48" s="42"/>
      <c r="U48" s="42">
        <v>0.242871349830207</v>
      </c>
      <c r="V48" s="42">
        <v>-8.6327364105112103E-2</v>
      </c>
      <c r="W48" s="42"/>
      <c r="X48" s="42">
        <v>890578.35748737003</v>
      </c>
      <c r="Y48" s="42">
        <v>890578.35748737003</v>
      </c>
      <c r="Z48" s="42"/>
      <c r="AA48" s="41">
        <v>6.0447626997175097E-2</v>
      </c>
      <c r="AB48" s="41">
        <v>6.0447626997175097E-2</v>
      </c>
      <c r="AC48" s="42"/>
      <c r="AD48" s="49"/>
      <c r="AE48" s="42">
        <v>277.36801621853402</v>
      </c>
      <c r="AF48" s="42">
        <v>277.36801621853402</v>
      </c>
      <c r="AG48" s="42"/>
      <c r="AH48" s="49"/>
      <c r="AI48" s="42">
        <v>99.140043076923092</v>
      </c>
      <c r="AJ48" s="42">
        <v>99.140043076923106</v>
      </c>
      <c r="AK48" s="42"/>
      <c r="AL48" s="49"/>
      <c r="AM48" s="42">
        <v>4.8274032761064927</v>
      </c>
      <c r="AN48" s="42"/>
      <c r="AO48" s="25">
        <v>5.2008000000000001</v>
      </c>
      <c r="AP48" s="25">
        <v>5.2008000000000001</v>
      </c>
      <c r="AS48" s="25">
        <v>0.60729455707630908</v>
      </c>
      <c r="AT48" s="25">
        <v>0.60728308657017904</v>
      </c>
      <c r="AU48" s="25">
        <v>0.660189968678775</v>
      </c>
      <c r="AV48" s="39"/>
      <c r="AW48" s="25">
        <v>93.631960971538007</v>
      </c>
      <c r="AX48" s="25">
        <v>93.644063749321802</v>
      </c>
      <c r="AZ48" s="25">
        <v>2.8198294243070401</v>
      </c>
      <c r="BB48" s="25">
        <v>2.8198294243070401</v>
      </c>
      <c r="BC48" s="25">
        <v>2.4264960909737066</v>
      </c>
      <c r="BF48" s="76">
        <f t="shared" si="0"/>
        <v>204</v>
      </c>
      <c r="BG48" s="25">
        <v>341</v>
      </c>
      <c r="BH48" s="25">
        <v>83</v>
      </c>
      <c r="BI48" s="25">
        <v>372</v>
      </c>
      <c r="BK48" s="76">
        <v>141</v>
      </c>
      <c r="BL48" s="76">
        <v>30</v>
      </c>
      <c r="BM48" s="76">
        <v>33</v>
      </c>
    </row>
    <row r="49" spans="1:65" x14ac:dyDescent="0.35">
      <c r="A49" s="26">
        <v>36433</v>
      </c>
      <c r="B49" s="41">
        <v>72.134895587147753</v>
      </c>
      <c r="C49" s="41">
        <v>70.193030640748091</v>
      </c>
      <c r="D49" s="41">
        <v>72.187041193632894</v>
      </c>
      <c r="E49" s="57"/>
      <c r="F49" s="42">
        <v>57.732710628495234</v>
      </c>
      <c r="G49" s="42"/>
      <c r="H49" s="42">
        <v>116.21459022204799</v>
      </c>
      <c r="I49" s="42"/>
      <c r="J49" s="42">
        <v>65.979852123673865</v>
      </c>
      <c r="K49" s="42"/>
      <c r="L49" s="42">
        <v>62.246594668860929</v>
      </c>
      <c r="M49" s="42">
        <v>62.272826470458675</v>
      </c>
      <c r="N49" s="42"/>
      <c r="O49" s="42">
        <v>47.699240886107667</v>
      </c>
      <c r="P49" s="42">
        <v>47.699240886107305</v>
      </c>
      <c r="Q49" s="35"/>
      <c r="R49" s="42">
        <v>466387</v>
      </c>
      <c r="S49" s="42">
        <v>466387</v>
      </c>
      <c r="T49" s="42"/>
      <c r="U49" s="42">
        <v>0.38373842771574601</v>
      </c>
      <c r="V49" s="42">
        <v>-0.21776077775277999</v>
      </c>
      <c r="W49" s="42"/>
      <c r="X49" s="42">
        <v>894800.21194659604</v>
      </c>
      <c r="Y49" s="42">
        <v>894800.21194659604</v>
      </c>
      <c r="Z49" s="42"/>
      <c r="AA49" s="41">
        <v>5.8863858138287282E-2</v>
      </c>
      <c r="AB49" s="41">
        <v>5.8863858138287303E-2</v>
      </c>
      <c r="AC49" s="42"/>
      <c r="AD49" s="49"/>
      <c r="AE49" s="42">
        <v>280.68161866106033</v>
      </c>
      <c r="AF49" s="42">
        <v>280.68161866105999</v>
      </c>
      <c r="AG49" s="42"/>
      <c r="AH49" s="49"/>
      <c r="AI49" s="42">
        <v>98.754672727272705</v>
      </c>
      <c r="AJ49" s="42">
        <v>98.754672727272705</v>
      </c>
      <c r="AK49" s="42"/>
      <c r="AL49" s="49"/>
      <c r="AM49" s="42">
        <v>4.8335647331042786</v>
      </c>
      <c r="AN49" s="42"/>
      <c r="AO49" s="25">
        <v>5.0654000000000003</v>
      </c>
      <c r="AP49" s="25">
        <v>5.0654000000000003</v>
      </c>
      <c r="AS49" s="25">
        <v>0.61019911719025588</v>
      </c>
      <c r="AT49" s="25">
        <v>0.61019911719025599</v>
      </c>
      <c r="AU49" s="25">
        <v>0.65341031800307314</v>
      </c>
      <c r="AV49" s="39"/>
      <c r="AW49" s="25">
        <v>93.922678777802602</v>
      </c>
      <c r="AX49" s="25">
        <v>93.925785192289794</v>
      </c>
      <c r="AZ49" s="25">
        <v>2.6704545454545499</v>
      </c>
      <c r="BB49" s="25">
        <v>2.6704545454545499</v>
      </c>
      <c r="BC49" s="25">
        <v>2.2771212121212172</v>
      </c>
      <c r="BF49" s="76">
        <f t="shared" si="0"/>
        <v>204</v>
      </c>
      <c r="BG49" s="25">
        <v>341</v>
      </c>
      <c r="BH49" s="25">
        <v>83</v>
      </c>
      <c r="BI49" s="25">
        <v>372</v>
      </c>
      <c r="BK49" s="76">
        <v>141</v>
      </c>
      <c r="BL49" s="76">
        <v>30</v>
      </c>
      <c r="BM49" s="76">
        <v>33</v>
      </c>
    </row>
    <row r="50" spans="1:65" x14ac:dyDescent="0.35">
      <c r="A50" s="26">
        <v>36525</v>
      </c>
      <c r="B50" s="41">
        <v>72.360010370614631</v>
      </c>
      <c r="C50" s="41">
        <v>70.417833005395465</v>
      </c>
      <c r="D50" s="41">
        <v>72.375607455761894</v>
      </c>
      <c r="E50" s="57"/>
      <c r="F50" s="42">
        <v>58.255433283088074</v>
      </c>
      <c r="G50" s="42"/>
      <c r="H50" s="42">
        <v>115.125468608313</v>
      </c>
      <c r="I50" s="42"/>
      <c r="J50" s="42">
        <v>66.037197054444164</v>
      </c>
      <c r="K50" s="42"/>
      <c r="L50" s="42">
        <v>62.171467806646199</v>
      </c>
      <c r="M50" s="42">
        <v>62.4641404229777</v>
      </c>
      <c r="N50" s="42"/>
      <c r="O50" s="42">
        <v>48.745635693244061</v>
      </c>
      <c r="P50" s="42">
        <v>48.745635693243202</v>
      </c>
      <c r="Q50" s="35"/>
      <c r="R50" s="42">
        <v>473892</v>
      </c>
      <c r="S50" s="42">
        <v>473892</v>
      </c>
      <c r="T50" s="42"/>
      <c r="U50" s="42">
        <v>0.98046149283557904</v>
      </c>
      <c r="V50" s="42">
        <v>0.38094479166012601</v>
      </c>
      <c r="W50" s="42"/>
      <c r="X50" s="42">
        <v>896997.77750263293</v>
      </c>
      <c r="Y50" s="42">
        <v>896997.77750263305</v>
      </c>
      <c r="Z50" s="42"/>
      <c r="AA50" s="41">
        <v>5.8062749109867084E-2</v>
      </c>
      <c r="AB50" s="41">
        <v>5.8062749109867098E-2</v>
      </c>
      <c r="AC50" s="42"/>
      <c r="AD50" s="49"/>
      <c r="AE50" s="42">
        <v>283.50792662674468</v>
      </c>
      <c r="AF50" s="42">
        <v>283.50792662674502</v>
      </c>
      <c r="AG50" s="42"/>
      <c r="AH50" s="49"/>
      <c r="AI50" s="42">
        <v>100.63442878787879</v>
      </c>
      <c r="AJ50" s="42">
        <v>100.634428787879</v>
      </c>
      <c r="AK50" s="42"/>
      <c r="AL50" s="49"/>
      <c r="AM50" s="42">
        <v>5.2944312218786767</v>
      </c>
      <c r="AN50" s="42"/>
      <c r="AO50" s="25">
        <v>5.4047999999999998</v>
      </c>
      <c r="AP50" s="25">
        <v>5.4047999999999998</v>
      </c>
      <c r="AS50" s="25">
        <v>0.61022681521550559</v>
      </c>
      <c r="AT50" s="25">
        <v>0.61024879064745796</v>
      </c>
      <c r="AU50" s="25">
        <v>0.65065880412808841</v>
      </c>
      <c r="AV50" s="39"/>
      <c r="AW50" s="25">
        <v>94.346360747393206</v>
      </c>
      <c r="AX50" s="25">
        <v>94.354688234908096</v>
      </c>
      <c r="AZ50" s="25">
        <v>2.7972222222222198</v>
      </c>
      <c r="BB50" s="25">
        <v>2.7972222222222198</v>
      </c>
      <c r="BC50" s="25">
        <v>2.4038888888888867</v>
      </c>
      <c r="BF50" s="76">
        <f t="shared" si="0"/>
        <v>204</v>
      </c>
      <c r="BG50" s="25">
        <v>341</v>
      </c>
      <c r="BH50" s="25">
        <v>83</v>
      </c>
      <c r="BI50" s="25">
        <v>372</v>
      </c>
      <c r="BK50" s="76">
        <v>141</v>
      </c>
      <c r="BL50" s="76">
        <v>30</v>
      </c>
      <c r="BM50" s="76">
        <v>33</v>
      </c>
    </row>
    <row r="51" spans="1:65" x14ac:dyDescent="0.35">
      <c r="A51" s="26">
        <v>36616</v>
      </c>
      <c r="B51" s="41">
        <v>72.449394520174849</v>
      </c>
      <c r="C51" s="41">
        <v>70.562626632323699</v>
      </c>
      <c r="D51" s="41">
        <v>72.393688738640094</v>
      </c>
      <c r="E51" s="57"/>
      <c r="F51" s="42">
        <v>58.770608644193537</v>
      </c>
      <c r="G51" s="42"/>
      <c r="H51" s="42">
        <v>113.73716573365033</v>
      </c>
      <c r="I51" s="42"/>
      <c r="J51" s="42">
        <v>65.718654681109896</v>
      </c>
      <c r="K51" s="42"/>
      <c r="L51" s="42">
        <v>62.295733816884137</v>
      </c>
      <c r="M51" s="42">
        <v>62.27530638392227</v>
      </c>
      <c r="N51" s="42"/>
      <c r="O51" s="42">
        <v>49.971557628594496</v>
      </c>
      <c r="P51" s="42">
        <v>49.971557628591292</v>
      </c>
      <c r="Q51" s="35"/>
      <c r="R51" s="42">
        <v>480212</v>
      </c>
      <c r="S51" s="42">
        <v>480212</v>
      </c>
      <c r="T51" s="42"/>
      <c r="U51" s="42">
        <v>0.66890196204443797</v>
      </c>
      <c r="V51" s="42">
        <v>0.10867775648422</v>
      </c>
      <c r="W51" s="42"/>
      <c r="X51" s="42">
        <v>884400.98155532195</v>
      </c>
      <c r="Y51" s="42">
        <v>884400.98155532195</v>
      </c>
      <c r="Z51" s="42"/>
      <c r="AA51" s="41">
        <v>5.7927698643392138E-2</v>
      </c>
      <c r="AB51" s="41">
        <v>5.7927698643392103E-2</v>
      </c>
      <c r="AC51" s="42"/>
      <c r="AD51" s="49"/>
      <c r="AE51" s="42">
        <v>288.83720687370032</v>
      </c>
      <c r="AF51" s="42">
        <v>288.83720687369998</v>
      </c>
      <c r="AG51" s="42"/>
      <c r="AH51" s="49"/>
      <c r="AI51" s="42">
        <v>102.29108307692309</v>
      </c>
      <c r="AJ51" s="42">
        <v>102.291083076923</v>
      </c>
      <c r="AK51" s="42"/>
      <c r="AL51" s="49"/>
      <c r="AM51" s="42">
        <v>5.8070570175929035</v>
      </c>
      <c r="AN51" s="42"/>
      <c r="AO51" s="25">
        <v>5.8672000000000004</v>
      </c>
      <c r="AP51" s="25">
        <v>5.8672000000000004</v>
      </c>
      <c r="AS51" s="25">
        <v>0.61741448216996297</v>
      </c>
      <c r="AT51" s="25">
        <v>0.61738707307826801</v>
      </c>
      <c r="AU51" s="25">
        <v>0.66026276980534571</v>
      </c>
      <c r="AV51" s="39"/>
      <c r="AW51" s="25">
        <v>94.941534167553002</v>
      </c>
      <c r="AX51" s="25">
        <v>94.951925661224294</v>
      </c>
      <c r="AZ51" s="25">
        <v>2.7832568807339499</v>
      </c>
      <c r="BB51" s="25">
        <v>2.7832568807339499</v>
      </c>
      <c r="BC51" s="25">
        <v>2.3899235474006164</v>
      </c>
      <c r="BF51" s="76">
        <f t="shared" si="0"/>
        <v>178</v>
      </c>
      <c r="BG51" s="25">
        <v>342</v>
      </c>
      <c r="BH51" s="25">
        <v>71</v>
      </c>
      <c r="BI51" s="25">
        <v>409</v>
      </c>
      <c r="BK51" s="76">
        <v>121</v>
      </c>
      <c r="BL51" s="76">
        <v>26</v>
      </c>
      <c r="BM51" s="76">
        <v>31</v>
      </c>
    </row>
    <row r="52" spans="1:65" x14ac:dyDescent="0.35">
      <c r="A52" s="26">
        <v>36707</v>
      </c>
      <c r="B52" s="41">
        <v>72.526596381666238</v>
      </c>
      <c r="C52" s="41">
        <v>70.724821923377434</v>
      </c>
      <c r="D52" s="41">
        <v>72.563315585125807</v>
      </c>
      <c r="E52" s="57"/>
      <c r="F52" s="42">
        <v>59.02624066634926</v>
      </c>
      <c r="G52" s="42"/>
      <c r="H52" s="42">
        <v>113.02622764537834</v>
      </c>
      <c r="I52" s="42"/>
      <c r="J52" s="42">
        <v>65.535446408298696</v>
      </c>
      <c r="K52" s="42"/>
      <c r="L52" s="42">
        <v>62.979720716592148</v>
      </c>
      <c r="M52" s="42">
        <v>62.682586364791767</v>
      </c>
      <c r="N52" s="42"/>
      <c r="O52" s="42">
        <v>50.318194629052563</v>
      </c>
      <c r="P52" s="42">
        <v>50.318194629057238</v>
      </c>
      <c r="Q52" s="35"/>
      <c r="R52" s="42">
        <v>483672</v>
      </c>
      <c r="S52" s="42">
        <v>483672</v>
      </c>
      <c r="T52" s="42"/>
      <c r="U52" s="42">
        <v>0.87992454451058999</v>
      </c>
      <c r="V52" s="42">
        <v>0.57924304556323802</v>
      </c>
      <c r="W52" s="42"/>
      <c r="X52" s="42">
        <v>895306.96656247799</v>
      </c>
      <c r="Y52" s="42">
        <v>895306.96656247799</v>
      </c>
      <c r="Z52" s="42"/>
      <c r="AA52" s="41">
        <v>5.5005353515014822E-2</v>
      </c>
      <c r="AB52" s="41">
        <v>5.5005353515014802E-2</v>
      </c>
      <c r="AC52" s="42"/>
      <c r="AD52" s="49"/>
      <c r="AE52" s="42">
        <v>290.33944766257298</v>
      </c>
      <c r="AF52" s="42">
        <v>290.33944766257298</v>
      </c>
      <c r="AG52" s="42"/>
      <c r="AH52" s="49"/>
      <c r="AI52" s="42">
        <v>101.01382153846154</v>
      </c>
      <c r="AJ52" s="42">
        <v>101.013821538462</v>
      </c>
      <c r="AK52" s="42"/>
      <c r="AL52" s="49"/>
      <c r="AM52" s="42">
        <v>5.8229242945689412</v>
      </c>
      <c r="AN52" s="42"/>
      <c r="AO52" s="25">
        <v>6</v>
      </c>
      <c r="AP52" s="25">
        <v>6</v>
      </c>
      <c r="AS52" s="25">
        <v>0.61947343357984308</v>
      </c>
      <c r="AT52" s="25">
        <v>0.61947343357984297</v>
      </c>
      <c r="AU52" s="25">
        <v>0.65923730209271192</v>
      </c>
      <c r="AV52" s="39"/>
      <c r="AW52" s="25">
        <v>95.448790179312098</v>
      </c>
      <c r="AX52" s="25">
        <v>95.4566192204082</v>
      </c>
      <c r="AZ52" s="25">
        <v>2.8024948024948002</v>
      </c>
      <c r="BB52" s="25">
        <v>2.8024948024948002</v>
      </c>
      <c r="BC52" s="25">
        <v>2.4091614691614676</v>
      </c>
      <c r="BF52" s="76">
        <f t="shared" si="0"/>
        <v>178</v>
      </c>
      <c r="BG52" s="25">
        <v>342</v>
      </c>
      <c r="BH52" s="25">
        <v>71</v>
      </c>
      <c r="BI52" s="25">
        <v>409</v>
      </c>
      <c r="BK52" s="76">
        <v>121</v>
      </c>
      <c r="BL52" s="76">
        <v>26</v>
      </c>
      <c r="BM52" s="76">
        <v>31</v>
      </c>
    </row>
    <row r="53" spans="1:65" x14ac:dyDescent="0.35">
      <c r="A53" s="26">
        <v>36799</v>
      </c>
      <c r="B53" s="41">
        <v>72.707881733257935</v>
      </c>
      <c r="C53" s="41">
        <v>70.984362432252212</v>
      </c>
      <c r="D53" s="41">
        <v>72.759784640329599</v>
      </c>
      <c r="E53" s="57"/>
      <c r="F53" s="42">
        <v>59.618215559264797</v>
      </c>
      <c r="G53" s="42"/>
      <c r="H53" s="42">
        <v>111.71777545792732</v>
      </c>
      <c r="I53" s="42"/>
      <c r="J53" s="42">
        <v>66.475949606615032</v>
      </c>
      <c r="K53" s="42"/>
      <c r="L53" s="42">
        <v>63.431743093844524</v>
      </c>
      <c r="M53" s="42">
        <v>63.483186315363071</v>
      </c>
      <c r="N53" s="42"/>
      <c r="O53" s="42">
        <v>50.862209426811603</v>
      </c>
      <c r="P53" s="42">
        <v>50.862209426810772</v>
      </c>
      <c r="Q53" s="35"/>
      <c r="R53" s="42">
        <v>486617</v>
      </c>
      <c r="S53" s="42">
        <v>486617</v>
      </c>
      <c r="T53" s="42"/>
      <c r="U53" s="42">
        <v>0.89985118096456596</v>
      </c>
      <c r="V53" s="42">
        <v>0.49416384156020599</v>
      </c>
      <c r="W53" s="42"/>
      <c r="X53" s="42">
        <v>896024.99732886499</v>
      </c>
      <c r="Y53" s="42">
        <v>896024.99732886499</v>
      </c>
      <c r="Z53" s="42"/>
      <c r="AA53" s="41">
        <v>5.318544596121047E-2</v>
      </c>
      <c r="AB53" s="41">
        <v>5.3185445961210498E-2</v>
      </c>
      <c r="AC53" s="42"/>
      <c r="AD53" s="49"/>
      <c r="AE53" s="42">
        <v>293.45278940354234</v>
      </c>
      <c r="AF53" s="42">
        <v>293.452789403542</v>
      </c>
      <c r="AG53" s="42"/>
      <c r="AH53" s="49"/>
      <c r="AI53" s="42">
        <v>99.456144615384616</v>
      </c>
      <c r="AJ53" s="42">
        <v>99.456144615384602</v>
      </c>
      <c r="AK53" s="42"/>
      <c r="AL53" s="49"/>
      <c r="AM53" s="42">
        <v>5.755892573242587</v>
      </c>
      <c r="AN53" s="42"/>
      <c r="AO53" s="25">
        <v>6</v>
      </c>
      <c r="AP53" s="25">
        <v>6</v>
      </c>
      <c r="AS53" s="25">
        <v>0.6324320557493408</v>
      </c>
      <c r="AT53" s="25">
        <v>0.63244276822553902</v>
      </c>
      <c r="AU53" s="25">
        <v>0.67042227475511618</v>
      </c>
      <c r="AV53" s="39"/>
      <c r="AW53" s="25">
        <v>96.090042647975295</v>
      </c>
      <c r="AX53" s="25">
        <v>96.097140968519497</v>
      </c>
      <c r="AZ53" s="25">
        <v>2.9700239808153501</v>
      </c>
      <c r="BB53" s="25">
        <v>2.9700239808153501</v>
      </c>
      <c r="BC53" s="25">
        <v>2.576690647482017</v>
      </c>
      <c r="BF53" s="76">
        <f t="shared" si="0"/>
        <v>178</v>
      </c>
      <c r="BG53" s="25">
        <v>342</v>
      </c>
      <c r="BH53" s="25">
        <v>71</v>
      </c>
      <c r="BI53" s="25">
        <v>409</v>
      </c>
      <c r="BK53" s="76">
        <v>121</v>
      </c>
      <c r="BL53" s="76">
        <v>26</v>
      </c>
      <c r="BM53" s="76">
        <v>31</v>
      </c>
    </row>
    <row r="54" spans="1:65" x14ac:dyDescent="0.35">
      <c r="A54" s="26">
        <v>36891</v>
      </c>
      <c r="B54" s="41">
        <v>73.059505874497106</v>
      </c>
      <c r="C54" s="41">
        <v>71.418161689500735</v>
      </c>
      <c r="D54" s="41">
        <v>73.063983691631606</v>
      </c>
      <c r="E54" s="57"/>
      <c r="F54" s="42">
        <v>60.257689353284967</v>
      </c>
      <c r="G54" s="42"/>
      <c r="H54" s="42">
        <v>111.14295707549199</v>
      </c>
      <c r="I54" s="42"/>
      <c r="J54" s="42">
        <v>66.728775119696934</v>
      </c>
      <c r="K54" s="42"/>
      <c r="L54" s="42">
        <v>63.617880049007518</v>
      </c>
      <c r="M54" s="42">
        <v>63.871135498184231</v>
      </c>
      <c r="N54" s="42"/>
      <c r="O54" s="42">
        <v>51.108772202616365</v>
      </c>
      <c r="P54" s="42">
        <v>51.108772202612407</v>
      </c>
      <c r="Q54" s="35"/>
      <c r="R54" s="42">
        <v>489506</v>
      </c>
      <c r="S54" s="42">
        <v>489506</v>
      </c>
      <c r="T54" s="42"/>
      <c r="U54" s="42">
        <v>0.78560005228935903</v>
      </c>
      <c r="V54" s="42">
        <v>0.51750893647576002</v>
      </c>
      <c r="W54" s="42"/>
      <c r="X54" s="42">
        <v>903355.76287850598</v>
      </c>
      <c r="Y54" s="42">
        <v>903355.76287850598</v>
      </c>
      <c r="Z54" s="42"/>
      <c r="AA54" s="41">
        <v>5.2274365951920469E-2</v>
      </c>
      <c r="AB54" s="41">
        <v>5.2274365951920497E-2</v>
      </c>
      <c r="AC54" s="42"/>
      <c r="AD54" s="49"/>
      <c r="AE54" s="42">
        <v>297.91277375524635</v>
      </c>
      <c r="AF54" s="42">
        <v>297.91277375524601</v>
      </c>
      <c r="AG54" s="42"/>
      <c r="AH54" s="49"/>
      <c r="AI54" s="42">
        <v>100.22994615384617</v>
      </c>
      <c r="AJ54" s="42">
        <v>100.229946153846</v>
      </c>
      <c r="AK54" s="42"/>
      <c r="AL54" s="49"/>
      <c r="AM54" s="42">
        <v>5.6217605836513043</v>
      </c>
      <c r="AN54" s="42"/>
      <c r="AO54" s="25">
        <v>6</v>
      </c>
      <c r="AP54" s="25">
        <v>6</v>
      </c>
      <c r="AS54" s="25">
        <v>0.63168490396144283</v>
      </c>
      <c r="AT54" s="25">
        <v>0.63170048297494796</v>
      </c>
      <c r="AU54" s="25">
        <v>0.67026814384638123</v>
      </c>
      <c r="AV54" s="39"/>
      <c r="AW54" s="25">
        <v>96.724840997597397</v>
      </c>
      <c r="AX54" s="25">
        <v>96.737596836429304</v>
      </c>
      <c r="AZ54" s="25">
        <v>2.80215053763441</v>
      </c>
      <c r="BB54" s="25">
        <v>2.80215053763441</v>
      </c>
      <c r="BC54" s="25">
        <v>2.4088172043010769</v>
      </c>
      <c r="BF54" s="76">
        <f t="shared" si="0"/>
        <v>178</v>
      </c>
      <c r="BG54" s="25">
        <v>342</v>
      </c>
      <c r="BH54" s="25">
        <v>71</v>
      </c>
      <c r="BI54" s="25">
        <v>409</v>
      </c>
      <c r="BK54" s="76">
        <v>121</v>
      </c>
      <c r="BL54" s="76">
        <v>26</v>
      </c>
      <c r="BM54" s="76">
        <v>31</v>
      </c>
    </row>
    <row r="55" spans="1:65" x14ac:dyDescent="0.35">
      <c r="A55" s="26">
        <v>36981</v>
      </c>
      <c r="B55" s="41">
        <v>73.070565460287966</v>
      </c>
      <c r="C55" s="41">
        <v>71.478002273236669</v>
      </c>
      <c r="D55" s="41">
        <v>73.022580292087497</v>
      </c>
      <c r="E55" s="57"/>
      <c r="F55" s="42">
        <v>60.75115678872843</v>
      </c>
      <c r="G55" s="42"/>
      <c r="H55" s="42">
        <v>110.18294015580733</v>
      </c>
      <c r="I55" s="42"/>
      <c r="J55" s="42">
        <v>67.214068244025142</v>
      </c>
      <c r="K55" s="42"/>
      <c r="L55" s="42">
        <v>64.303461513175492</v>
      </c>
      <c r="M55" s="42">
        <v>64.295748197004471</v>
      </c>
      <c r="N55" s="42"/>
      <c r="O55" s="42">
        <v>49.754536576923329</v>
      </c>
      <c r="P55" s="42">
        <v>49.754536576930434</v>
      </c>
      <c r="Q55" s="35"/>
      <c r="R55" s="42">
        <v>493575</v>
      </c>
      <c r="S55" s="42">
        <v>493575</v>
      </c>
      <c r="T55" s="42"/>
      <c r="U55" s="42">
        <v>0.76846078243622096</v>
      </c>
      <c r="V55" s="42">
        <v>0.50611487960189006</v>
      </c>
      <c r="W55" s="42"/>
      <c r="X55" s="42">
        <v>900524.65959943098</v>
      </c>
      <c r="Y55" s="42">
        <v>900524.65959943098</v>
      </c>
      <c r="Z55" s="42"/>
      <c r="AA55" s="41">
        <v>5.0895938953175637E-2</v>
      </c>
      <c r="AB55" s="41">
        <v>5.0895938953175603E-2</v>
      </c>
      <c r="AC55" s="42"/>
      <c r="AD55" s="49"/>
      <c r="AE55" s="42">
        <v>300.53676102019864</v>
      </c>
      <c r="AF55" s="42">
        <v>300.53676102019898</v>
      </c>
      <c r="AG55" s="42"/>
      <c r="AH55" s="49"/>
      <c r="AI55" s="42">
        <v>98.163178461538479</v>
      </c>
      <c r="AJ55" s="42">
        <v>98.163178461538493</v>
      </c>
      <c r="AK55" s="42"/>
      <c r="AL55" s="49"/>
      <c r="AM55" s="42">
        <v>5.3482580083940974</v>
      </c>
      <c r="AN55" s="42"/>
      <c r="AO55" s="25">
        <v>5.8555000000000001</v>
      </c>
      <c r="AP55" s="25">
        <v>5.8555000000000001</v>
      </c>
      <c r="AS55" s="25">
        <v>0.63197458532471762</v>
      </c>
      <c r="AT55" s="25">
        <v>0.63197969052460601</v>
      </c>
      <c r="AU55" s="25">
        <v>0.67441536603505892</v>
      </c>
      <c r="AV55" s="39"/>
      <c r="AW55" s="25">
        <v>97.143912813019995</v>
      </c>
      <c r="AX55" s="25">
        <v>97.157477732935106</v>
      </c>
      <c r="AZ55" s="25">
        <v>2.5188323917137501</v>
      </c>
      <c r="BB55" s="25">
        <v>2.5188323917137501</v>
      </c>
      <c r="BC55" s="25">
        <v>2.125499058380417</v>
      </c>
      <c r="BF55" s="76">
        <f t="shared" si="0"/>
        <v>162</v>
      </c>
      <c r="BG55" s="25">
        <v>336</v>
      </c>
      <c r="BH55" s="25">
        <v>66</v>
      </c>
      <c r="BI55" s="25">
        <v>436</v>
      </c>
      <c r="BK55" s="76">
        <v>114</v>
      </c>
      <c r="BL55" s="76">
        <v>20</v>
      </c>
      <c r="BM55" s="76">
        <v>28</v>
      </c>
    </row>
    <row r="56" spans="1:65" x14ac:dyDescent="0.35">
      <c r="A56" s="26">
        <v>37072</v>
      </c>
      <c r="B56" s="41">
        <v>73.629823563324123</v>
      </c>
      <c r="C56" s="41">
        <v>72.058262663340429</v>
      </c>
      <c r="D56" s="41">
        <v>73.672455747819598</v>
      </c>
      <c r="E56" s="57"/>
      <c r="F56" s="42">
        <v>61.543038404118967</v>
      </c>
      <c r="G56" s="42"/>
      <c r="H56" s="42">
        <v>109.88151251265232</v>
      </c>
      <c r="I56" s="42"/>
      <c r="J56" s="42">
        <v>69.285001001989102</v>
      </c>
      <c r="K56" s="42"/>
      <c r="L56" s="42">
        <v>65.975044450613311</v>
      </c>
      <c r="M56" s="42">
        <v>65.666217643312905</v>
      </c>
      <c r="N56" s="42"/>
      <c r="O56" s="42">
        <v>49.57116929362963</v>
      </c>
      <c r="P56" s="42">
        <v>49.571169293627158</v>
      </c>
      <c r="Q56" s="35"/>
      <c r="R56" s="42">
        <v>495602</v>
      </c>
      <c r="S56" s="42">
        <v>495602</v>
      </c>
      <c r="T56" s="42"/>
      <c r="U56" s="42">
        <v>2.04611151912726E-5</v>
      </c>
      <c r="V56" s="42">
        <v>-0.100679370715532</v>
      </c>
      <c r="W56" s="42"/>
      <c r="X56" s="42">
        <v>906416.15460746503</v>
      </c>
      <c r="Y56" s="42">
        <v>906416.15460746503</v>
      </c>
      <c r="Z56" s="42"/>
      <c r="AA56" s="41">
        <v>5.0307608525344411E-2</v>
      </c>
      <c r="AB56" s="41">
        <v>5.0307608525344397E-2</v>
      </c>
      <c r="AC56" s="42"/>
      <c r="AD56" s="49"/>
      <c r="AE56" s="42">
        <v>304.35073562287334</v>
      </c>
      <c r="AF56" s="42">
        <v>304.350735622873</v>
      </c>
      <c r="AG56" s="42"/>
      <c r="AH56" s="49"/>
      <c r="AI56" s="42">
        <v>99.237372307692254</v>
      </c>
      <c r="AJ56" s="42">
        <v>99.237372307692297</v>
      </c>
      <c r="AK56" s="42"/>
      <c r="AL56" s="49"/>
      <c r="AM56" s="42">
        <v>4.9607397630180143</v>
      </c>
      <c r="AN56" s="42"/>
      <c r="AO56" s="25">
        <v>5.3647999999999998</v>
      </c>
      <c r="AP56" s="25">
        <v>5.3647999999999998</v>
      </c>
      <c r="AS56" s="25">
        <v>0.62800409836081916</v>
      </c>
      <c r="AT56" s="25">
        <v>0.62800915039781702</v>
      </c>
      <c r="AU56" s="25">
        <v>0.67319494815567105</v>
      </c>
      <c r="AV56" s="39"/>
      <c r="AW56" s="25">
        <v>97.960362892472006</v>
      </c>
      <c r="AX56" s="25">
        <v>97.976508866723094</v>
      </c>
      <c r="AZ56" s="25">
        <v>2.6524621212121202</v>
      </c>
      <c r="BB56" s="25">
        <v>2.6524621212121202</v>
      </c>
      <c r="BC56" s="25">
        <v>2.2591287878787871</v>
      </c>
      <c r="BF56" s="76">
        <f t="shared" si="0"/>
        <v>162</v>
      </c>
      <c r="BG56" s="25">
        <v>336</v>
      </c>
      <c r="BH56" s="25">
        <v>66</v>
      </c>
      <c r="BI56" s="25">
        <v>436</v>
      </c>
      <c r="BK56" s="76">
        <v>114</v>
      </c>
      <c r="BL56" s="76">
        <v>20</v>
      </c>
      <c r="BM56" s="76">
        <v>28</v>
      </c>
    </row>
    <row r="57" spans="1:65" x14ac:dyDescent="0.35">
      <c r="A57" s="26">
        <v>37164</v>
      </c>
      <c r="B57" s="41">
        <v>73.819234666846526</v>
      </c>
      <c r="C57" s="41">
        <v>72.263238403102477</v>
      </c>
      <c r="D57" s="41">
        <v>73.864345291383401</v>
      </c>
      <c r="E57" s="57"/>
      <c r="F57" s="42">
        <v>62.217451551870901</v>
      </c>
      <c r="G57" s="42"/>
      <c r="H57" s="42">
        <v>109.35271018318667</v>
      </c>
      <c r="I57" s="42"/>
      <c r="J57" s="42">
        <v>68.981260456105872</v>
      </c>
      <c r="K57" s="42"/>
      <c r="L57" s="42">
        <v>65.563903915052819</v>
      </c>
      <c r="M57" s="42">
        <v>65.64274028059647</v>
      </c>
      <c r="N57" s="42"/>
      <c r="O57" s="42">
        <v>49.548865213789036</v>
      </c>
      <c r="P57" s="42">
        <v>49.548865213772196</v>
      </c>
      <c r="Q57" s="35"/>
      <c r="R57" s="42">
        <v>497938</v>
      </c>
      <c r="S57" s="42">
        <v>497938</v>
      </c>
      <c r="T57" s="42"/>
      <c r="U57" s="42">
        <v>-0.23250696575947999</v>
      </c>
      <c r="V57" s="42">
        <v>-0.24976941827820401</v>
      </c>
      <c r="W57" s="42"/>
      <c r="X57" s="42">
        <v>904854.56014433096</v>
      </c>
      <c r="Y57" s="42">
        <v>904854.56014433096</v>
      </c>
      <c r="Z57" s="42"/>
      <c r="AA57" s="41">
        <v>5.093184656528417E-2</v>
      </c>
      <c r="AB57" s="41">
        <v>5.0931846565284197E-2</v>
      </c>
      <c r="AC57" s="42"/>
      <c r="AD57" s="49"/>
      <c r="AE57" s="42">
        <v>307.9933211062787</v>
      </c>
      <c r="AF57" s="42">
        <v>307.99332110627898</v>
      </c>
      <c r="AG57" s="42"/>
      <c r="AH57" s="49"/>
      <c r="AI57" s="42">
        <v>99.239315384615409</v>
      </c>
      <c r="AJ57" s="42">
        <v>99.239315384615395</v>
      </c>
      <c r="AK57" s="42"/>
      <c r="AL57" s="49"/>
      <c r="AM57" s="42">
        <v>4.6682666346050157</v>
      </c>
      <c r="AN57" s="42"/>
      <c r="AO57" s="25">
        <v>5.0547000000000004</v>
      </c>
      <c r="AP57" s="25">
        <v>5.0547000000000004</v>
      </c>
      <c r="AS57" s="25">
        <v>0.62070323942146288</v>
      </c>
      <c r="AT57" s="25">
        <v>0.62069814185008299</v>
      </c>
      <c r="AU57" s="25">
        <v>0.65695237440655418</v>
      </c>
      <c r="AV57" s="39"/>
      <c r="AW57" s="25">
        <v>98.187168630279999</v>
      </c>
      <c r="AX57" s="25">
        <v>98.191174535374003</v>
      </c>
      <c r="AZ57" s="25">
        <v>2.7363127853881299</v>
      </c>
      <c r="BB57" s="25">
        <v>2.7363127853881299</v>
      </c>
      <c r="BC57" s="25">
        <v>2.3429794520547964</v>
      </c>
      <c r="BF57" s="76">
        <f t="shared" si="0"/>
        <v>162</v>
      </c>
      <c r="BG57" s="25">
        <v>336</v>
      </c>
      <c r="BH57" s="25">
        <v>66</v>
      </c>
      <c r="BI57" s="25">
        <v>436</v>
      </c>
      <c r="BK57" s="76">
        <v>114</v>
      </c>
      <c r="BL57" s="76">
        <v>20</v>
      </c>
      <c r="BM57" s="76">
        <v>28</v>
      </c>
    </row>
    <row r="58" spans="1:65" x14ac:dyDescent="0.35">
      <c r="A58" s="26">
        <v>37256</v>
      </c>
      <c r="B58" s="41">
        <v>73.821428215556963</v>
      </c>
      <c r="C58" s="41">
        <v>72.272741927572937</v>
      </c>
      <c r="D58" s="41">
        <v>73.816224564730504</v>
      </c>
      <c r="E58" s="57"/>
      <c r="F58" s="42">
        <v>62.588862334537431</v>
      </c>
      <c r="G58" s="42"/>
      <c r="H58" s="42">
        <v>108.74571091745867</v>
      </c>
      <c r="I58" s="42"/>
      <c r="J58" s="42">
        <v>68.976755519066856</v>
      </c>
      <c r="K58" s="42"/>
      <c r="L58" s="42">
        <v>65.612617970213833</v>
      </c>
      <c r="M58" s="42">
        <v>65.836737172804362</v>
      </c>
      <c r="N58" s="42"/>
      <c r="O58" s="42">
        <v>48.00197891230291</v>
      </c>
      <c r="P58" s="42">
        <v>48.001978912317036</v>
      </c>
      <c r="Q58" s="35"/>
      <c r="R58" s="42">
        <v>499278</v>
      </c>
      <c r="S58" s="42">
        <v>499278</v>
      </c>
      <c r="T58" s="42"/>
      <c r="U58" s="42">
        <v>-0.77823358159837897</v>
      </c>
      <c r="V58" s="42">
        <v>-0.80913291938985399</v>
      </c>
      <c r="W58" s="42"/>
      <c r="X58" s="42">
        <v>903529.49312533403</v>
      </c>
      <c r="Y58" s="42">
        <v>903529.49312533403</v>
      </c>
      <c r="Z58" s="42"/>
      <c r="AA58" s="41">
        <v>5.1825101783475436E-2</v>
      </c>
      <c r="AB58" s="41">
        <v>5.1825101783475401E-2</v>
      </c>
      <c r="AC58" s="42"/>
      <c r="AD58" s="49"/>
      <c r="AE58" s="42">
        <v>311.19148438890267</v>
      </c>
      <c r="AF58" s="42">
        <v>311.19148438890301</v>
      </c>
      <c r="AG58" s="42"/>
      <c r="AH58" s="49"/>
      <c r="AI58" s="42">
        <v>99.639537878787863</v>
      </c>
      <c r="AJ58" s="42">
        <v>99.639537878787905</v>
      </c>
      <c r="AK58" s="42"/>
      <c r="AL58" s="49"/>
      <c r="AM58" s="42">
        <v>3.8454767659542366</v>
      </c>
      <c r="AN58" s="42"/>
      <c r="AO58" s="25">
        <v>4.2305000000000001</v>
      </c>
      <c r="AP58" s="25">
        <v>4.2305000000000001</v>
      </c>
      <c r="AS58" s="25">
        <v>0.61399358747248212</v>
      </c>
      <c r="AT58" s="25">
        <v>0.61398848183451404</v>
      </c>
      <c r="AU58" s="25">
        <v>0.66368963144879378</v>
      </c>
      <c r="AV58" s="39"/>
      <c r="AW58" s="25">
        <v>98.363270790273006</v>
      </c>
      <c r="AX58" s="25">
        <v>98.368768598991494</v>
      </c>
      <c r="AZ58" s="25">
        <v>2.5745798319327702</v>
      </c>
      <c r="BB58" s="25">
        <v>2.5745798319327702</v>
      </c>
      <c r="BC58" s="25">
        <v>2.1812464985994366</v>
      </c>
      <c r="BF58" s="76">
        <f t="shared" si="0"/>
        <v>162</v>
      </c>
      <c r="BG58" s="25">
        <v>336</v>
      </c>
      <c r="BH58" s="25">
        <v>66</v>
      </c>
      <c r="BI58" s="25">
        <v>436</v>
      </c>
      <c r="BK58" s="76">
        <v>114</v>
      </c>
      <c r="BL58" s="76">
        <v>20</v>
      </c>
      <c r="BM58" s="76">
        <v>28</v>
      </c>
    </row>
    <row r="59" spans="1:65" x14ac:dyDescent="0.35">
      <c r="A59" s="26">
        <v>37346</v>
      </c>
      <c r="B59" s="41">
        <v>74.173526763713099</v>
      </c>
      <c r="C59" s="41">
        <v>72.676217524660032</v>
      </c>
      <c r="D59" s="41">
        <v>74.140202243431801</v>
      </c>
      <c r="E59" s="57"/>
      <c r="F59" s="42">
        <v>63.26167393115977</v>
      </c>
      <c r="G59" s="42"/>
      <c r="H59" s="42">
        <v>108.23726505551967</v>
      </c>
      <c r="I59" s="42"/>
      <c r="J59" s="42">
        <v>69.5659806481153</v>
      </c>
      <c r="K59" s="42"/>
      <c r="L59" s="42">
        <v>66.270034457307588</v>
      </c>
      <c r="M59" s="42">
        <v>66.266933712762963</v>
      </c>
      <c r="N59" s="42"/>
      <c r="O59" s="42">
        <v>48.288854607899928</v>
      </c>
      <c r="P59" s="42">
        <v>48.288854607929132</v>
      </c>
      <c r="Q59" s="35"/>
      <c r="R59" s="42">
        <v>500794</v>
      </c>
      <c r="S59" s="42">
        <v>500794</v>
      </c>
      <c r="T59" s="42"/>
      <c r="U59" s="42">
        <v>-0.383615241308572</v>
      </c>
      <c r="V59" s="42">
        <v>-0.65118089897067899</v>
      </c>
      <c r="W59" s="42"/>
      <c r="X59" s="42">
        <v>901478.36116729793</v>
      </c>
      <c r="Y59" s="42">
        <v>901478.36116729805</v>
      </c>
      <c r="Z59" s="42"/>
      <c r="AA59" s="41">
        <v>5.1688673649401835E-2</v>
      </c>
      <c r="AB59" s="41">
        <v>5.1688673649401801E-2</v>
      </c>
      <c r="AC59" s="42"/>
      <c r="AD59" s="49"/>
      <c r="AE59" s="42">
        <v>315.28429304996234</v>
      </c>
      <c r="AF59" s="42">
        <v>315.284293049962</v>
      </c>
      <c r="AG59" s="42"/>
      <c r="AH59" s="49"/>
      <c r="AI59" s="42">
        <v>100.22180625000004</v>
      </c>
      <c r="AJ59" s="42">
        <v>100.22180625</v>
      </c>
      <c r="AK59" s="42"/>
      <c r="AL59" s="49"/>
      <c r="AM59" s="42">
        <v>3.7741689928492415</v>
      </c>
      <c r="AN59" s="42"/>
      <c r="AO59" s="25">
        <v>4</v>
      </c>
      <c r="AP59" s="25">
        <v>4</v>
      </c>
      <c r="AS59" s="25">
        <v>0.6119303829810836</v>
      </c>
      <c r="AT59" s="25">
        <v>0.61193534320029497</v>
      </c>
      <c r="AU59" s="25">
        <v>0.65665513923138008</v>
      </c>
      <c r="AV59" s="39"/>
      <c r="AW59" s="25">
        <v>98.846675424314896</v>
      </c>
      <c r="AX59" s="25">
        <v>98.851778387534296</v>
      </c>
      <c r="AZ59" s="25">
        <v>2.7031914893617</v>
      </c>
      <c r="BB59" s="25">
        <v>2.7031914893617</v>
      </c>
      <c r="BC59" s="25">
        <v>2.3098581560283669</v>
      </c>
      <c r="BF59" s="76">
        <f t="shared" si="0"/>
        <v>166</v>
      </c>
      <c r="BG59" s="25">
        <v>321</v>
      </c>
      <c r="BH59" s="25">
        <v>56</v>
      </c>
      <c r="BI59" s="25">
        <v>457</v>
      </c>
      <c r="BK59" s="76">
        <v>115</v>
      </c>
      <c r="BL59" s="76">
        <v>20</v>
      </c>
      <c r="BM59" s="76">
        <v>31</v>
      </c>
    </row>
    <row r="60" spans="1:65" x14ac:dyDescent="0.35">
      <c r="A60" s="26">
        <v>37437</v>
      </c>
      <c r="B60" s="41">
        <v>74.334957438669392</v>
      </c>
      <c r="C60" s="41">
        <v>72.894276008950371</v>
      </c>
      <c r="D60" s="41">
        <v>74.380939094881796</v>
      </c>
      <c r="E60" s="57"/>
      <c r="F60" s="42">
        <v>64.092250005194899</v>
      </c>
      <c r="G60" s="42"/>
      <c r="H60" s="42">
        <v>107.16977310155367</v>
      </c>
      <c r="I60" s="42"/>
      <c r="J60" s="42">
        <v>69.068012618870966</v>
      </c>
      <c r="K60" s="42"/>
      <c r="L60" s="42">
        <v>66.144997140255256</v>
      </c>
      <c r="M60" s="42">
        <v>65.839682783372936</v>
      </c>
      <c r="N60" s="42"/>
      <c r="O60" s="42">
        <v>48.845315685260296</v>
      </c>
      <c r="P60" s="42">
        <v>48.845315685231128</v>
      </c>
      <c r="Q60" s="35"/>
      <c r="R60" s="42">
        <v>503433</v>
      </c>
      <c r="S60" s="42">
        <v>503433</v>
      </c>
      <c r="T60" s="42"/>
      <c r="U60" s="42">
        <v>-0.16481240140393599</v>
      </c>
      <c r="V60" s="42">
        <v>-0.46870837062781801</v>
      </c>
      <c r="W60" s="42"/>
      <c r="X60" s="42">
        <v>897371.12153081293</v>
      </c>
      <c r="Y60" s="42">
        <v>897371.12153081305</v>
      </c>
      <c r="Z60" s="42"/>
      <c r="AA60" s="41">
        <v>5.159254102351047E-2</v>
      </c>
      <c r="AB60" s="41">
        <v>5.1592541023510498E-2</v>
      </c>
      <c r="AC60" s="42"/>
      <c r="AD60" s="49"/>
      <c r="AE60" s="42">
        <v>317.625834576768</v>
      </c>
      <c r="AF60" s="42">
        <v>317.625834576768</v>
      </c>
      <c r="AG60" s="42"/>
      <c r="AH60" s="49"/>
      <c r="AI60" s="42">
        <v>99.283556923076944</v>
      </c>
      <c r="AJ60" s="42">
        <v>99.283556923076901</v>
      </c>
      <c r="AK60" s="42"/>
      <c r="AL60" s="49"/>
      <c r="AM60" s="42">
        <v>3.8593359012111104</v>
      </c>
      <c r="AN60" s="42"/>
      <c r="AO60" s="25">
        <v>4</v>
      </c>
      <c r="AP60" s="25">
        <v>4</v>
      </c>
      <c r="AS60" s="25">
        <v>0.61392139822955893</v>
      </c>
      <c r="AT60" s="25">
        <v>0.61392623608050001</v>
      </c>
      <c r="AU60" s="25">
        <v>0.6559394351315001</v>
      </c>
      <c r="AV60" s="39"/>
      <c r="AW60" s="25">
        <v>99.417420260039705</v>
      </c>
      <c r="AX60" s="25">
        <v>99.429390720254304</v>
      </c>
      <c r="AZ60" s="25">
        <v>2.7440604751619899</v>
      </c>
      <c r="BB60" s="25">
        <v>2.7440604751619899</v>
      </c>
      <c r="BC60" s="25">
        <v>2.3507271418286568</v>
      </c>
      <c r="BF60" s="76">
        <f t="shared" si="0"/>
        <v>166</v>
      </c>
      <c r="BG60" s="25">
        <v>321</v>
      </c>
      <c r="BH60" s="25">
        <v>56</v>
      </c>
      <c r="BI60" s="25">
        <v>457</v>
      </c>
      <c r="BK60" s="76">
        <v>115</v>
      </c>
      <c r="BL60" s="76">
        <v>20</v>
      </c>
      <c r="BM60" s="76">
        <v>31</v>
      </c>
    </row>
    <row r="61" spans="1:65" x14ac:dyDescent="0.35">
      <c r="A61" s="26">
        <v>37529</v>
      </c>
      <c r="B61" s="41">
        <v>74.589051740102633</v>
      </c>
      <c r="C61" s="41">
        <v>73.199605868643332</v>
      </c>
      <c r="D61" s="41">
        <v>74.621417244529596</v>
      </c>
      <c r="E61" s="57"/>
      <c r="F61" s="42">
        <v>64.803691993142692</v>
      </c>
      <c r="G61" s="42"/>
      <c r="H61" s="42">
        <v>106.45341228468699</v>
      </c>
      <c r="I61" s="42"/>
      <c r="J61" s="42">
        <v>69.017489654681441</v>
      </c>
      <c r="K61" s="42"/>
      <c r="L61" s="42">
        <v>65.994064163962349</v>
      </c>
      <c r="M61" s="42">
        <v>66.102321405427801</v>
      </c>
      <c r="N61" s="42"/>
      <c r="O61" s="42">
        <v>48.814589885915325</v>
      </c>
      <c r="P61" s="42">
        <v>48.814589885841862</v>
      </c>
      <c r="Q61" s="35"/>
      <c r="R61" s="42">
        <v>506386</v>
      </c>
      <c r="S61" s="42">
        <v>506386</v>
      </c>
      <c r="T61" s="42"/>
      <c r="U61" s="42">
        <v>-0.51189741834569902</v>
      </c>
      <c r="V61" s="42">
        <v>-0.73331732712564202</v>
      </c>
      <c r="W61" s="42"/>
      <c r="X61" s="42">
        <v>903893.70568101201</v>
      </c>
      <c r="Y61" s="42">
        <v>903893.70568101201</v>
      </c>
      <c r="Z61" s="42"/>
      <c r="AA61" s="41">
        <v>5.3084087632962206E-2</v>
      </c>
      <c r="AB61" s="41">
        <v>5.3084087632962199E-2</v>
      </c>
      <c r="AC61" s="42"/>
      <c r="AD61" s="49"/>
      <c r="AE61" s="42">
        <v>318.94709443659099</v>
      </c>
      <c r="AF61" s="42">
        <v>318.94709443659099</v>
      </c>
      <c r="AG61" s="42"/>
      <c r="AH61" s="49"/>
      <c r="AI61" s="42">
        <v>100.49732878787879</v>
      </c>
      <c r="AJ61" s="42">
        <v>100.497328787879</v>
      </c>
      <c r="AK61" s="42"/>
      <c r="AL61" s="49"/>
      <c r="AM61" s="42">
        <v>3.7444822414718559</v>
      </c>
      <c r="AN61" s="42"/>
      <c r="AO61" s="25">
        <v>4</v>
      </c>
      <c r="AP61" s="25">
        <v>4</v>
      </c>
      <c r="AS61" s="25">
        <v>0.61140713450523565</v>
      </c>
      <c r="AT61" s="25">
        <v>0.61140713450523598</v>
      </c>
      <c r="AU61" s="25">
        <v>0.64987681193696689</v>
      </c>
      <c r="AV61" s="39"/>
      <c r="AW61" s="25">
        <v>99.787851809778402</v>
      </c>
      <c r="AX61" s="25">
        <v>99.800095489261196</v>
      </c>
      <c r="AZ61" s="25">
        <v>2.68546365914787</v>
      </c>
      <c r="BB61" s="25">
        <v>2.68546365914787</v>
      </c>
      <c r="BC61" s="25">
        <v>2.2921303258145369</v>
      </c>
      <c r="BF61" s="76">
        <f t="shared" si="0"/>
        <v>166</v>
      </c>
      <c r="BG61" s="25">
        <v>321</v>
      </c>
      <c r="BH61" s="25">
        <v>56</v>
      </c>
      <c r="BI61" s="25">
        <v>457</v>
      </c>
      <c r="BK61" s="76">
        <v>115</v>
      </c>
      <c r="BL61" s="76">
        <v>20</v>
      </c>
      <c r="BM61" s="76">
        <v>31</v>
      </c>
    </row>
    <row r="62" spans="1:65" x14ac:dyDescent="0.35">
      <c r="A62" s="26">
        <v>37621</v>
      </c>
      <c r="B62" s="41">
        <v>74.947827971665205</v>
      </c>
      <c r="C62" s="41">
        <v>73.631400993847592</v>
      </c>
      <c r="D62" s="41">
        <v>74.939620481782299</v>
      </c>
      <c r="E62" s="57"/>
      <c r="F62" s="42">
        <v>65.52730415138393</v>
      </c>
      <c r="G62" s="42"/>
      <c r="H62" s="42">
        <v>105.92341494712299</v>
      </c>
      <c r="I62" s="42"/>
      <c r="J62" s="42">
        <v>69.024094401261067</v>
      </c>
      <c r="K62" s="42"/>
      <c r="L62" s="42">
        <v>66.009837310439835</v>
      </c>
      <c r="M62" s="42">
        <v>66.198937345993741</v>
      </c>
      <c r="N62" s="42"/>
      <c r="O62" s="42">
        <v>49.295924003466602</v>
      </c>
      <c r="P62" s="42">
        <v>49.295924003519396</v>
      </c>
      <c r="Q62" s="35"/>
      <c r="R62" s="42">
        <v>509728</v>
      </c>
      <c r="S62" s="42">
        <v>509728</v>
      </c>
      <c r="T62" s="42"/>
      <c r="U62" s="42">
        <v>-0.39485152386184003</v>
      </c>
      <c r="V62" s="42">
        <v>-0.56356688387519704</v>
      </c>
      <c r="W62" s="42"/>
      <c r="X62" s="42">
        <v>905269.35022510099</v>
      </c>
      <c r="Y62" s="42">
        <v>905269.35022510099</v>
      </c>
      <c r="Z62" s="42"/>
      <c r="AA62" s="41">
        <v>5.116347842130315E-2</v>
      </c>
      <c r="AB62" s="41">
        <v>5.1163478421303199E-2</v>
      </c>
      <c r="AC62" s="42"/>
      <c r="AD62" s="49"/>
      <c r="AE62" s="42">
        <v>319.64313022515398</v>
      </c>
      <c r="AF62" s="42">
        <v>319.64313022515398</v>
      </c>
      <c r="AG62" s="42"/>
      <c r="AH62" s="49"/>
      <c r="AI62" s="42">
        <v>101.02483030303028</v>
      </c>
      <c r="AJ62" s="42">
        <v>101.02483030303</v>
      </c>
      <c r="AK62" s="42"/>
      <c r="AL62" s="49"/>
      <c r="AM62" s="42">
        <v>3.7023327527294776</v>
      </c>
      <c r="AN62" s="42"/>
      <c r="AO62" s="25">
        <v>4</v>
      </c>
      <c r="AP62" s="25">
        <v>4</v>
      </c>
      <c r="AS62" s="25">
        <v>0.61029675732614874</v>
      </c>
      <c r="AT62" s="25">
        <v>0.61028716844078001</v>
      </c>
      <c r="AU62" s="25">
        <v>0.64828495799333685</v>
      </c>
      <c r="AV62" s="39"/>
      <c r="AW62" s="25">
        <v>100.31448188023001</v>
      </c>
      <c r="AX62" s="25">
        <v>100.328290641959</v>
      </c>
      <c r="AZ62" s="25">
        <v>2.7975663716814201</v>
      </c>
      <c r="BB62" s="25">
        <v>2.7975663716814201</v>
      </c>
      <c r="BC62" s="25">
        <v>2.4042330383480865</v>
      </c>
      <c r="BF62" s="76">
        <f t="shared" si="0"/>
        <v>166</v>
      </c>
      <c r="BG62" s="25">
        <v>321</v>
      </c>
      <c r="BH62" s="25">
        <v>56</v>
      </c>
      <c r="BI62" s="25">
        <v>457</v>
      </c>
      <c r="BK62" s="76">
        <v>115</v>
      </c>
      <c r="BL62" s="76">
        <v>20</v>
      </c>
      <c r="BM62" s="76">
        <v>31</v>
      </c>
    </row>
    <row r="63" spans="1:65" x14ac:dyDescent="0.35">
      <c r="A63" s="26">
        <v>37711</v>
      </c>
      <c r="B63" s="41">
        <v>75.242978798610395</v>
      </c>
      <c r="C63" s="41">
        <v>73.966415195143597</v>
      </c>
      <c r="D63" s="41">
        <v>75.220637934910499</v>
      </c>
      <c r="E63" s="57"/>
      <c r="F63" s="42">
        <v>66.031471343057618</v>
      </c>
      <c r="G63" s="42"/>
      <c r="H63" s="42">
        <v>105.55772113838766</v>
      </c>
      <c r="I63" s="42"/>
      <c r="J63" s="42">
        <v>69.109697850607986</v>
      </c>
      <c r="K63" s="42"/>
      <c r="L63" s="42">
        <v>66.299098925580935</v>
      </c>
      <c r="M63" s="42">
        <v>66.29365337461094</v>
      </c>
      <c r="N63" s="42"/>
      <c r="O63" s="42">
        <v>50.690805505142201</v>
      </c>
      <c r="P63" s="42">
        <v>50.69080550539443</v>
      </c>
      <c r="Q63" s="35"/>
      <c r="R63" s="42">
        <v>514031</v>
      </c>
      <c r="S63" s="42">
        <v>514031</v>
      </c>
      <c r="T63" s="42"/>
      <c r="U63" s="42">
        <v>-0.63498418509229904</v>
      </c>
      <c r="V63" s="42">
        <v>-0.64901218370517699</v>
      </c>
      <c r="W63" s="42"/>
      <c r="X63" s="42">
        <v>904556.69276818796</v>
      </c>
      <c r="Y63" s="42">
        <v>904556.69276818796</v>
      </c>
      <c r="Z63" s="42"/>
      <c r="AA63" s="41">
        <v>5.1665005539116064E-2</v>
      </c>
      <c r="AB63" s="41">
        <v>5.1665005539116099E-2</v>
      </c>
      <c r="AC63" s="42"/>
      <c r="AD63" s="49"/>
      <c r="AE63" s="42">
        <v>323.63335394916169</v>
      </c>
      <c r="AF63" s="42">
        <v>323.63335394916197</v>
      </c>
      <c r="AG63" s="42"/>
      <c r="AH63" s="49"/>
      <c r="AI63" s="42">
        <v>98.401371874999995</v>
      </c>
      <c r="AJ63" s="42">
        <v>98.401371874999995</v>
      </c>
      <c r="AK63" s="42"/>
      <c r="AL63" s="49"/>
      <c r="AM63" s="42">
        <v>3.5153997966538748</v>
      </c>
      <c r="AN63" s="42"/>
      <c r="AO63" s="25">
        <v>3.8492000000000002</v>
      </c>
      <c r="AP63" s="25">
        <v>3.8492000000000002</v>
      </c>
      <c r="AS63" s="25">
        <v>0.62041647951515844</v>
      </c>
      <c r="AT63" s="25">
        <v>0.62041647951515799</v>
      </c>
      <c r="AU63" s="25">
        <v>0.65616867842452609</v>
      </c>
      <c r="AV63" s="39"/>
      <c r="AW63" s="25">
        <v>101.21814824497</v>
      </c>
      <c r="AX63" s="25">
        <v>101.22933673745101</v>
      </c>
      <c r="AZ63" s="25">
        <v>2.8237885462555101</v>
      </c>
      <c r="BB63" s="25">
        <v>2.8237885462555101</v>
      </c>
      <c r="BC63" s="25">
        <v>2.4304552129221775</v>
      </c>
      <c r="BF63" s="76">
        <f t="shared" si="0"/>
        <v>155</v>
      </c>
      <c r="BG63" s="25">
        <v>324</v>
      </c>
      <c r="BH63" s="25">
        <v>55</v>
      </c>
      <c r="BI63" s="25">
        <v>466</v>
      </c>
      <c r="BK63" s="76">
        <v>108</v>
      </c>
      <c r="BL63" s="76">
        <v>19</v>
      </c>
      <c r="BM63" s="76">
        <v>28</v>
      </c>
    </row>
    <row r="64" spans="1:65" x14ac:dyDescent="0.35">
      <c r="A64" s="26">
        <v>37802</v>
      </c>
      <c r="B64" s="41">
        <v>75.298830564759939</v>
      </c>
      <c r="C64" s="41">
        <v>74.052197601932335</v>
      </c>
      <c r="D64" s="41">
        <v>75.346743635997896</v>
      </c>
      <c r="E64" s="57"/>
      <c r="F64" s="42">
        <v>66.47197769776119</v>
      </c>
      <c r="G64" s="42"/>
      <c r="H64" s="42">
        <v>104.84418150046133</v>
      </c>
      <c r="I64" s="42"/>
      <c r="J64" s="42">
        <v>69.74284645526221</v>
      </c>
      <c r="K64" s="42"/>
      <c r="L64" s="42">
        <v>67.032134863063433</v>
      </c>
      <c r="M64" s="42">
        <v>66.742735103912267</v>
      </c>
      <c r="N64" s="42"/>
      <c r="O64" s="42">
        <v>49.525020213155699</v>
      </c>
      <c r="P64" s="42">
        <v>49.525020213159799</v>
      </c>
      <c r="Q64" s="35"/>
      <c r="R64" s="42">
        <v>518802</v>
      </c>
      <c r="S64" s="42">
        <v>518802</v>
      </c>
      <c r="T64" s="42"/>
      <c r="U64" s="42">
        <v>-0.84926043732335998</v>
      </c>
      <c r="V64" s="42">
        <v>-0.92081334983506602</v>
      </c>
      <c r="W64" s="42"/>
      <c r="X64" s="42">
        <v>907208.58410151408</v>
      </c>
      <c r="Y64" s="42">
        <v>907208.58410151396</v>
      </c>
      <c r="Z64" s="42"/>
      <c r="AA64" s="41">
        <v>4.939740740039579E-2</v>
      </c>
      <c r="AB64" s="41">
        <v>4.9397407400395797E-2</v>
      </c>
      <c r="AC64" s="42"/>
      <c r="AD64" s="49"/>
      <c r="AE64" s="42">
        <v>326.06390735603503</v>
      </c>
      <c r="AF64" s="42">
        <v>326.06390735603497</v>
      </c>
      <c r="AG64" s="42"/>
      <c r="AH64" s="49"/>
      <c r="AI64" s="42">
        <v>95.764500000000012</v>
      </c>
      <c r="AJ64" s="42">
        <v>95.764499999999998</v>
      </c>
      <c r="AK64" s="42"/>
      <c r="AL64" s="49"/>
      <c r="AM64" s="42">
        <v>3.3731972560436221</v>
      </c>
      <c r="AN64" s="42"/>
      <c r="AO64" s="25">
        <v>3.75</v>
      </c>
      <c r="AP64" s="25">
        <v>3.75</v>
      </c>
      <c r="AS64" s="25">
        <v>0.61830243153139852</v>
      </c>
      <c r="AT64" s="25">
        <v>0.61828813643274905</v>
      </c>
      <c r="AU64" s="25">
        <v>0.65771955722961473</v>
      </c>
      <c r="AV64" s="39"/>
      <c r="AW64" s="25">
        <v>101.510928517831</v>
      </c>
      <c r="AX64" s="25">
        <v>101.516082686112</v>
      </c>
      <c r="AZ64" s="25">
        <v>2.59778225806452</v>
      </c>
      <c r="BB64" s="25">
        <v>2.59778225806452</v>
      </c>
      <c r="BC64" s="25">
        <v>2.2044489247311865</v>
      </c>
      <c r="BF64" s="76">
        <f t="shared" si="0"/>
        <v>155</v>
      </c>
      <c r="BG64" s="25">
        <v>324</v>
      </c>
      <c r="BH64" s="25">
        <v>55</v>
      </c>
      <c r="BI64" s="25">
        <v>466</v>
      </c>
      <c r="BK64" s="76">
        <v>108</v>
      </c>
      <c r="BL64" s="76">
        <v>19</v>
      </c>
      <c r="BM64" s="76">
        <v>28</v>
      </c>
    </row>
    <row r="65" spans="1:65" x14ac:dyDescent="0.35">
      <c r="A65" s="26">
        <v>37894</v>
      </c>
      <c r="B65" s="41">
        <v>75.623285238162296</v>
      </c>
      <c r="C65" s="41">
        <v>74.396465259769897</v>
      </c>
      <c r="D65" s="41">
        <v>75.646463224957202</v>
      </c>
      <c r="E65" s="57"/>
      <c r="F65" s="42">
        <v>66.968311665309741</v>
      </c>
      <c r="G65" s="42"/>
      <c r="H65" s="42">
        <v>104.57935588652499</v>
      </c>
      <c r="I65" s="42"/>
      <c r="J65" s="42">
        <v>70.265100243830801</v>
      </c>
      <c r="K65" s="42"/>
      <c r="L65" s="42">
        <v>67.188772924050554</v>
      </c>
      <c r="M65" s="42">
        <v>67.314050720962001</v>
      </c>
      <c r="N65" s="42"/>
      <c r="O65" s="42">
        <v>49.814408173914167</v>
      </c>
      <c r="P65" s="42">
        <v>49.814408172746305</v>
      </c>
      <c r="Q65" s="35"/>
      <c r="R65" s="42">
        <v>524213</v>
      </c>
      <c r="S65" s="42">
        <v>524213</v>
      </c>
      <c r="T65" s="42"/>
      <c r="U65" s="42">
        <v>-0.35210385148119</v>
      </c>
      <c r="V65" s="42">
        <v>-0.68744534378948796</v>
      </c>
      <c r="W65" s="42"/>
      <c r="X65" s="42">
        <v>908306.56001497002</v>
      </c>
      <c r="Y65" s="42">
        <v>908306.56001497002</v>
      </c>
      <c r="Z65" s="42"/>
      <c r="AA65" s="41">
        <v>5.0485884542114175E-2</v>
      </c>
      <c r="AB65" s="41">
        <v>5.0485884542114202E-2</v>
      </c>
      <c r="AC65" s="42"/>
      <c r="AD65" s="49"/>
      <c r="AE65" s="42">
        <v>327.56555982722563</v>
      </c>
      <c r="AF65" s="42">
        <v>327.56555982722602</v>
      </c>
      <c r="AG65" s="42"/>
      <c r="AH65" s="49"/>
      <c r="AI65" s="42">
        <v>95.544218181818209</v>
      </c>
      <c r="AJ65" s="42">
        <v>95.544218181818195</v>
      </c>
      <c r="AK65" s="42"/>
      <c r="AL65" s="49"/>
      <c r="AM65" s="42">
        <v>3.3137334755898351</v>
      </c>
      <c r="AN65" s="42"/>
      <c r="AO65" s="25">
        <v>3.5268999999999999</v>
      </c>
      <c r="AP65" s="25">
        <v>3.5268999999999999</v>
      </c>
      <c r="AS65" s="25">
        <v>0.61992864970907302</v>
      </c>
      <c r="AT65" s="25">
        <v>0.61991924669953002</v>
      </c>
      <c r="AU65" s="25">
        <v>0.66474316767792374</v>
      </c>
      <c r="AV65" s="39"/>
      <c r="AW65" s="25">
        <v>101.816339967301</v>
      </c>
      <c r="AX65" s="25">
        <v>101.832630337133</v>
      </c>
      <c r="AZ65" s="25">
        <v>2.4900000000000002</v>
      </c>
      <c r="BB65" s="25">
        <v>2.4900000000000002</v>
      </c>
      <c r="BC65" s="25">
        <v>2.0966666666666671</v>
      </c>
      <c r="BF65" s="76">
        <f t="shared" si="0"/>
        <v>155</v>
      </c>
      <c r="BG65" s="25">
        <v>324</v>
      </c>
      <c r="BH65" s="25">
        <v>55</v>
      </c>
      <c r="BI65" s="25">
        <v>466</v>
      </c>
      <c r="BK65" s="76">
        <v>108</v>
      </c>
      <c r="BL65" s="76">
        <v>19</v>
      </c>
      <c r="BM65" s="76">
        <v>28</v>
      </c>
    </row>
    <row r="66" spans="1:65" x14ac:dyDescent="0.35">
      <c r="A66" s="26">
        <v>37986</v>
      </c>
      <c r="B66" s="41">
        <v>75.932338744759363</v>
      </c>
      <c r="C66" s="41">
        <v>74.724333331440064</v>
      </c>
      <c r="D66" s="41">
        <v>75.926728111593704</v>
      </c>
      <c r="E66" s="57"/>
      <c r="F66" s="42">
        <v>67.550649726918266</v>
      </c>
      <c r="G66" s="42"/>
      <c r="H66" s="42">
        <v>104.00108379955999</v>
      </c>
      <c r="I66" s="42"/>
      <c r="J66" s="42">
        <v>70.754774290724271</v>
      </c>
      <c r="K66" s="42"/>
      <c r="L66" s="42">
        <v>67.56800197285753</v>
      </c>
      <c r="M66" s="42">
        <v>67.720244478581762</v>
      </c>
      <c r="N66" s="42"/>
      <c r="O66" s="42">
        <v>50.453279340345802</v>
      </c>
      <c r="P66" s="42">
        <v>50.453279341463798</v>
      </c>
      <c r="Q66" s="35"/>
      <c r="R66" s="42">
        <v>528320</v>
      </c>
      <c r="S66" s="42">
        <v>528320</v>
      </c>
      <c r="T66" s="42"/>
      <c r="U66" s="42">
        <v>5.0388763736581299E-2</v>
      </c>
      <c r="V66" s="42">
        <v>-0.40502948546304801</v>
      </c>
      <c r="W66" s="42"/>
      <c r="X66" s="42">
        <v>903914.84963539802</v>
      </c>
      <c r="Y66" s="42">
        <v>903914.84963539802</v>
      </c>
      <c r="Z66" s="42"/>
      <c r="AA66" s="41">
        <v>4.8961674345399574E-2</v>
      </c>
      <c r="AB66" s="41">
        <v>4.8961674345399601E-2</v>
      </c>
      <c r="AC66" s="42"/>
      <c r="AD66" s="49"/>
      <c r="AE66" s="42">
        <v>331.09570522984399</v>
      </c>
      <c r="AF66" s="42">
        <v>331.09570522984399</v>
      </c>
      <c r="AG66" s="42"/>
      <c r="AH66" s="49"/>
      <c r="AI66" s="42">
        <v>97.264069696969699</v>
      </c>
      <c r="AJ66" s="42">
        <v>97.264069696969699</v>
      </c>
      <c r="AK66" s="42"/>
      <c r="AL66" s="49"/>
      <c r="AM66" s="42">
        <v>3.6581702942049064</v>
      </c>
      <c r="AN66" s="42"/>
      <c r="AO66" s="25">
        <v>3.6484000000000001</v>
      </c>
      <c r="AP66" s="25">
        <v>3.6484000000000001</v>
      </c>
      <c r="AS66" s="25">
        <v>0.61487188261720405</v>
      </c>
      <c r="AT66" s="25">
        <v>0.61489452059240901</v>
      </c>
      <c r="AU66" s="25">
        <v>0.65776916569470056</v>
      </c>
      <c r="AV66" s="39"/>
      <c r="AW66" s="25">
        <v>102.35335482993899</v>
      </c>
      <c r="AX66" s="25">
        <v>102.366925068656</v>
      </c>
      <c r="AZ66" s="25">
        <v>2.87</v>
      </c>
      <c r="BB66" s="25">
        <v>2.87</v>
      </c>
      <c r="BC66" s="25">
        <v>2.476666666666667</v>
      </c>
      <c r="BF66" s="76">
        <f t="shared" si="0"/>
        <v>155</v>
      </c>
      <c r="BG66" s="25">
        <v>324</v>
      </c>
      <c r="BH66" s="25">
        <v>55</v>
      </c>
      <c r="BI66" s="25">
        <v>466</v>
      </c>
      <c r="BK66" s="76">
        <v>108</v>
      </c>
      <c r="BL66" s="76">
        <v>19</v>
      </c>
      <c r="BM66" s="76">
        <v>28</v>
      </c>
    </row>
    <row r="67" spans="1:65" x14ac:dyDescent="0.35">
      <c r="A67" s="26">
        <v>38077</v>
      </c>
      <c r="B67" s="41">
        <v>76.182548851872326</v>
      </c>
      <c r="C67" s="41">
        <v>75.020025729051</v>
      </c>
      <c r="D67" s="41">
        <v>76.159682632104904</v>
      </c>
      <c r="E67" s="57"/>
      <c r="F67" s="42">
        <v>68.104634590155229</v>
      </c>
      <c r="G67" s="42"/>
      <c r="H67" s="42">
        <v>103.61164708649365</v>
      </c>
      <c r="I67" s="42"/>
      <c r="J67" s="42">
        <v>70.68044814879336</v>
      </c>
      <c r="K67" s="42"/>
      <c r="L67" s="42">
        <v>67.697502996557276</v>
      </c>
      <c r="M67" s="42">
        <v>67.700881365296667</v>
      </c>
      <c r="N67" s="42"/>
      <c r="O67" s="42">
        <v>51.502078706628993</v>
      </c>
      <c r="P67" s="42">
        <v>51.502078707428062</v>
      </c>
      <c r="Q67" s="35"/>
      <c r="R67" s="42">
        <v>529996</v>
      </c>
      <c r="S67" s="42">
        <v>529996</v>
      </c>
      <c r="T67" s="42"/>
      <c r="U67" s="42">
        <v>0.17652616249818101</v>
      </c>
      <c r="V67" s="42">
        <v>-0.29508077075925698</v>
      </c>
      <c r="W67" s="42"/>
      <c r="X67" s="42">
        <v>913129.02891771204</v>
      </c>
      <c r="Y67" s="42">
        <v>913129.02891771204</v>
      </c>
      <c r="Z67" s="42"/>
      <c r="AA67" s="41">
        <v>4.797503000605452E-2</v>
      </c>
      <c r="AB67" s="41">
        <v>4.7975030006054499E-2</v>
      </c>
      <c r="AC67" s="42"/>
      <c r="AD67" s="49"/>
      <c r="AE67" s="42">
        <v>333.35384311911366</v>
      </c>
      <c r="AF67" s="42">
        <v>333.353843119114</v>
      </c>
      <c r="AG67" s="42"/>
      <c r="AH67" s="49"/>
      <c r="AI67" s="42">
        <v>101.57077230769234</v>
      </c>
      <c r="AJ67" s="42">
        <v>101.570772307692</v>
      </c>
      <c r="AK67" s="42"/>
      <c r="AL67" s="49"/>
      <c r="AM67" s="42">
        <v>3.8854094843805727</v>
      </c>
      <c r="AN67" s="42"/>
      <c r="AO67" s="25">
        <v>3.9062999999999999</v>
      </c>
      <c r="AP67" s="25">
        <v>3.9062999999999999</v>
      </c>
      <c r="AS67" s="25">
        <v>0.6087026137713093</v>
      </c>
      <c r="AT67" s="25">
        <v>0.60867143253604195</v>
      </c>
      <c r="AU67" s="25">
        <v>0.65401951124958968</v>
      </c>
      <c r="AV67" s="39"/>
      <c r="AW67" s="25">
        <v>102.945829210038</v>
      </c>
      <c r="AX67" s="25">
        <v>102.946612398556</v>
      </c>
      <c r="AZ67" s="25">
        <v>2.86</v>
      </c>
      <c r="BB67" s="25">
        <v>2.86</v>
      </c>
      <c r="BC67" s="25">
        <v>2.4666666666666663</v>
      </c>
      <c r="BF67" s="76">
        <f t="shared" si="0"/>
        <v>152</v>
      </c>
      <c r="BG67" s="25">
        <v>329</v>
      </c>
      <c r="BH67" s="25">
        <v>52</v>
      </c>
      <c r="BI67" s="25">
        <v>467</v>
      </c>
      <c r="BK67" s="76">
        <v>106</v>
      </c>
      <c r="BL67" s="76">
        <v>19</v>
      </c>
      <c r="BM67" s="76">
        <v>27</v>
      </c>
    </row>
    <row r="68" spans="1:65" x14ac:dyDescent="0.35">
      <c r="A68" s="26">
        <v>38168</v>
      </c>
      <c r="B68" s="41">
        <v>76.366896649718356</v>
      </c>
      <c r="C68" s="41">
        <v>75.274047715539837</v>
      </c>
      <c r="D68" s="41">
        <v>76.418241289752402</v>
      </c>
      <c r="E68" s="57"/>
      <c r="F68" s="42">
        <v>68.631291346482129</v>
      </c>
      <c r="G68" s="42"/>
      <c r="H68" s="42">
        <v>102.89435098974633</v>
      </c>
      <c r="I68" s="42"/>
      <c r="J68" s="42">
        <v>70.474452386751665</v>
      </c>
      <c r="K68" s="42"/>
      <c r="L68" s="42">
        <v>67.91536754068035</v>
      </c>
      <c r="M68" s="42">
        <v>67.637796252300731</v>
      </c>
      <c r="N68" s="42"/>
      <c r="O68" s="42">
        <v>52.4928345594316</v>
      </c>
      <c r="P68" s="42">
        <v>52.492834559086397</v>
      </c>
      <c r="Q68" s="35"/>
      <c r="R68" s="42">
        <v>532543</v>
      </c>
      <c r="S68" s="42">
        <v>532543</v>
      </c>
      <c r="T68" s="42"/>
      <c r="U68" s="42">
        <v>0.58643789166938298</v>
      </c>
      <c r="V68" s="42">
        <v>0.16172876275353401</v>
      </c>
      <c r="W68" s="42"/>
      <c r="X68" s="42">
        <v>909829.53475365997</v>
      </c>
      <c r="Y68" s="42">
        <v>909829.53475365997</v>
      </c>
      <c r="Z68" s="42"/>
      <c r="AA68" s="41">
        <v>4.8051845445279344E-2</v>
      </c>
      <c r="AB68" s="41">
        <v>4.8051845445279302E-2</v>
      </c>
      <c r="AC68" s="42"/>
      <c r="AD68" s="49"/>
      <c r="AE68" s="42">
        <v>336.64861388515101</v>
      </c>
      <c r="AF68" s="42">
        <v>336.64861388515101</v>
      </c>
      <c r="AG68" s="42"/>
      <c r="AH68" s="49"/>
      <c r="AI68" s="42">
        <v>102.35419384615382</v>
      </c>
      <c r="AJ68" s="42">
        <v>102.354193846154</v>
      </c>
      <c r="AK68" s="42"/>
      <c r="AL68" s="49"/>
      <c r="AM68" s="42">
        <v>4.2736609041177456</v>
      </c>
      <c r="AN68" s="42"/>
      <c r="AO68" s="25">
        <v>4.2213000000000003</v>
      </c>
      <c r="AP68" s="25">
        <v>4.2213000000000003</v>
      </c>
      <c r="AS68" s="25">
        <v>0.60880985911549013</v>
      </c>
      <c r="AT68" s="25">
        <v>0.60880550537729305</v>
      </c>
      <c r="AU68" s="25">
        <v>0.65650400191917591</v>
      </c>
      <c r="AV68" s="39"/>
      <c r="AW68" s="25">
        <v>103.736244381372</v>
      </c>
      <c r="AX68" s="25">
        <v>103.75402648734401</v>
      </c>
      <c r="AZ68" s="25">
        <v>3.13</v>
      </c>
      <c r="BB68" s="25">
        <v>3.13</v>
      </c>
      <c r="BC68" s="25">
        <v>2.7366666666666668</v>
      </c>
      <c r="BF68" s="76">
        <f t="shared" si="0"/>
        <v>152</v>
      </c>
      <c r="BG68" s="25">
        <v>329</v>
      </c>
      <c r="BH68" s="25">
        <v>52</v>
      </c>
      <c r="BI68" s="25">
        <v>467</v>
      </c>
      <c r="BK68" s="76">
        <v>106</v>
      </c>
      <c r="BL68" s="76">
        <v>19</v>
      </c>
      <c r="BM68" s="76">
        <v>27</v>
      </c>
    </row>
    <row r="69" spans="1:65" x14ac:dyDescent="0.35">
      <c r="A69" s="26">
        <v>38260</v>
      </c>
      <c r="B69" s="41">
        <v>76.5706214033941</v>
      </c>
      <c r="C69" s="41">
        <v>75.536524054784536</v>
      </c>
      <c r="D69" s="41">
        <v>76.596015703334999</v>
      </c>
      <c r="E69" s="57"/>
      <c r="F69" s="42">
        <v>69.203196004195163</v>
      </c>
      <c r="G69" s="42"/>
      <c r="H69" s="42">
        <v>102.21524013724166</v>
      </c>
      <c r="I69" s="42"/>
      <c r="J69" s="42">
        <v>70.117744829489723</v>
      </c>
      <c r="K69" s="42"/>
      <c r="L69" s="42">
        <v>67.506485353702999</v>
      </c>
      <c r="M69" s="42">
        <v>67.646774464660766</v>
      </c>
      <c r="N69" s="42"/>
      <c r="O69" s="42">
        <v>53.359696974263436</v>
      </c>
      <c r="P69" s="42">
        <v>53.359696970269567</v>
      </c>
      <c r="Q69" s="35"/>
      <c r="R69" s="42">
        <v>534447</v>
      </c>
      <c r="S69" s="42">
        <v>534447</v>
      </c>
      <c r="T69" s="42"/>
      <c r="U69" s="42">
        <v>0.38034076536905997</v>
      </c>
      <c r="V69" s="42">
        <v>5.4795553992588397E-2</v>
      </c>
      <c r="W69" s="42"/>
      <c r="X69" s="42">
        <v>911934.22948004003</v>
      </c>
      <c r="Y69" s="42">
        <v>911934.22948004003</v>
      </c>
      <c r="Z69" s="42"/>
      <c r="AA69" s="41">
        <v>4.6837087262816421E-2</v>
      </c>
      <c r="AB69" s="41">
        <v>4.68370872628164E-2</v>
      </c>
      <c r="AC69" s="42"/>
      <c r="AD69" s="49"/>
      <c r="AE69" s="42">
        <v>339.9300856920467</v>
      </c>
      <c r="AF69" s="42">
        <v>339.93008569204699</v>
      </c>
      <c r="AG69" s="42"/>
      <c r="AH69" s="49"/>
      <c r="AI69" s="42">
        <v>102.0984196969697</v>
      </c>
      <c r="AJ69" s="42">
        <v>102.09841969697</v>
      </c>
      <c r="AK69" s="42"/>
      <c r="AL69" s="49"/>
      <c r="AM69" s="42">
        <v>4.630351810256351</v>
      </c>
      <c r="AN69" s="42"/>
      <c r="AO69" s="25">
        <v>4.6538000000000004</v>
      </c>
      <c r="AP69" s="25">
        <v>4.6538000000000004</v>
      </c>
      <c r="AS69" s="25">
        <v>0.61030418054680224</v>
      </c>
      <c r="AT69" s="25">
        <v>0.61031691283897305</v>
      </c>
      <c r="AU69" s="25">
        <v>0.65385230093188274</v>
      </c>
      <c r="AV69" s="39"/>
      <c r="AW69" s="25">
        <v>104.232496887735</v>
      </c>
      <c r="AX69" s="25">
        <v>104.25667397079501</v>
      </c>
      <c r="AZ69" s="25">
        <v>2.96</v>
      </c>
      <c r="BB69" s="25">
        <v>2.96</v>
      </c>
      <c r="BC69" s="25">
        <v>2.5666666666666669</v>
      </c>
      <c r="BF69" s="76">
        <f t="shared" si="0"/>
        <v>152</v>
      </c>
      <c r="BG69" s="25">
        <v>329</v>
      </c>
      <c r="BH69" s="25">
        <v>52</v>
      </c>
      <c r="BI69" s="25">
        <v>467</v>
      </c>
      <c r="BK69" s="76">
        <v>106</v>
      </c>
      <c r="BL69" s="76">
        <v>19</v>
      </c>
      <c r="BM69" s="76">
        <v>27</v>
      </c>
    </row>
    <row r="70" spans="1:65" x14ac:dyDescent="0.35">
      <c r="A70" s="26">
        <v>38352</v>
      </c>
      <c r="B70" s="41">
        <v>77.021468653516834</v>
      </c>
      <c r="C70" s="41">
        <v>76.050701983144833</v>
      </c>
      <c r="D70" s="41">
        <v>77.015343213425098</v>
      </c>
      <c r="E70" s="57"/>
      <c r="F70" s="42">
        <v>69.908860715833555</v>
      </c>
      <c r="G70" s="42"/>
      <c r="H70" s="42">
        <v>101.64394966070067</v>
      </c>
      <c r="I70" s="42"/>
      <c r="J70" s="42">
        <v>70.399785283529468</v>
      </c>
      <c r="K70" s="42"/>
      <c r="L70" s="42">
        <v>67.816739167879462</v>
      </c>
      <c r="M70" s="42">
        <v>67.923371779631211</v>
      </c>
      <c r="N70" s="42"/>
      <c r="O70" s="42">
        <v>55.644308241147371</v>
      </c>
      <c r="P70" s="42">
        <v>55.644308245753699</v>
      </c>
      <c r="Q70" s="35"/>
      <c r="R70" s="42">
        <v>536886</v>
      </c>
      <c r="S70" s="42">
        <v>536886</v>
      </c>
      <c r="T70" s="42"/>
      <c r="U70" s="42">
        <v>0.59675865866425704</v>
      </c>
      <c r="V70" s="42">
        <v>0.25402896775651101</v>
      </c>
      <c r="W70" s="42"/>
      <c r="X70" s="42">
        <v>923017.67747351399</v>
      </c>
      <c r="Y70" s="42">
        <v>923017.67747351399</v>
      </c>
      <c r="Z70" s="42"/>
      <c r="AA70" s="41">
        <v>4.7288991325100269E-2</v>
      </c>
      <c r="AB70" s="41">
        <v>4.7288991325100303E-2</v>
      </c>
      <c r="AC70" s="42"/>
      <c r="AD70" s="49"/>
      <c r="AE70" s="42">
        <v>343.58466066184337</v>
      </c>
      <c r="AF70" s="42">
        <v>343.58466066184297</v>
      </c>
      <c r="AG70" s="42"/>
      <c r="AH70" s="49"/>
      <c r="AI70" s="42">
        <v>100.31214545454546</v>
      </c>
      <c r="AJ70" s="42">
        <v>100.312145454545</v>
      </c>
      <c r="AK70" s="42"/>
      <c r="AL70" s="49"/>
      <c r="AM70" s="42">
        <v>4.5525555470745251</v>
      </c>
      <c r="AN70" s="42"/>
      <c r="AO70" s="25">
        <v>4.75</v>
      </c>
      <c r="AP70" s="25">
        <v>4.75</v>
      </c>
      <c r="AS70" s="25">
        <v>0.61831603266951829</v>
      </c>
      <c r="AT70" s="25">
        <v>0.6183371950373</v>
      </c>
      <c r="AU70" s="25">
        <v>0.65638299132575362</v>
      </c>
      <c r="AV70" s="39"/>
      <c r="AW70" s="25">
        <v>104.714087867543</v>
      </c>
      <c r="AX70" s="25">
        <v>104.718851847305</v>
      </c>
      <c r="AZ70" s="25">
        <v>2.7</v>
      </c>
      <c r="BB70" s="25">
        <v>2.7</v>
      </c>
      <c r="BC70" s="25">
        <v>2.3066666666666671</v>
      </c>
      <c r="BF70" s="76">
        <f t="shared" si="0"/>
        <v>152</v>
      </c>
      <c r="BG70" s="25">
        <v>329</v>
      </c>
      <c r="BH70" s="25">
        <v>52</v>
      </c>
      <c r="BI70" s="25">
        <v>467</v>
      </c>
      <c r="BK70" s="76">
        <v>106</v>
      </c>
      <c r="BL70" s="76">
        <v>19</v>
      </c>
      <c r="BM70" s="76">
        <v>27</v>
      </c>
    </row>
    <row r="71" spans="1:65" x14ac:dyDescent="0.35">
      <c r="A71" s="26">
        <v>38442</v>
      </c>
      <c r="B71" s="41">
        <v>77.507855385405932</v>
      </c>
      <c r="C71" s="41">
        <v>76.579250144335631</v>
      </c>
      <c r="D71" s="41">
        <v>77.473807366757001</v>
      </c>
      <c r="E71" s="57"/>
      <c r="F71" s="42">
        <v>70.70639946132259</v>
      </c>
      <c r="G71" s="42"/>
      <c r="H71" s="42">
        <v>101.21570786159833</v>
      </c>
      <c r="I71" s="42"/>
      <c r="J71" s="42">
        <v>71.390370375860201</v>
      </c>
      <c r="K71" s="42"/>
      <c r="L71" s="42">
        <v>68.661649842030712</v>
      </c>
      <c r="M71" s="42">
        <v>68.690588813902806</v>
      </c>
      <c r="N71" s="42"/>
      <c r="O71" s="42">
        <v>56.448390512382304</v>
      </c>
      <c r="P71" s="42">
        <v>56.448390514062801</v>
      </c>
      <c r="Q71" s="35"/>
      <c r="R71" s="42">
        <v>541028</v>
      </c>
      <c r="S71" s="42">
        <v>541028</v>
      </c>
      <c r="T71" s="42"/>
      <c r="U71" s="42">
        <v>0.44036402245950002</v>
      </c>
      <c r="V71" s="42">
        <v>5.2291438305876996E-3</v>
      </c>
      <c r="W71" s="42"/>
      <c r="X71" s="42">
        <v>923841.32875200803</v>
      </c>
      <c r="Y71" s="42">
        <v>923841.32875200803</v>
      </c>
      <c r="Z71" s="42"/>
      <c r="AA71" s="41">
        <v>4.6893213439642374E-2</v>
      </c>
      <c r="AB71" s="41">
        <v>4.6893213439642402E-2</v>
      </c>
      <c r="AC71" s="42"/>
      <c r="AD71" s="49"/>
      <c r="AE71" s="42">
        <v>347.0525560201757</v>
      </c>
      <c r="AF71" s="42">
        <v>347.05255602017598</v>
      </c>
      <c r="AG71" s="42"/>
      <c r="AH71" s="49"/>
      <c r="AI71" s="42">
        <v>100.67795468750001</v>
      </c>
      <c r="AJ71" s="42">
        <v>100.67795468750001</v>
      </c>
      <c r="AK71" s="42"/>
      <c r="AL71" s="49"/>
      <c r="AM71" s="42">
        <v>4.6440203819527497</v>
      </c>
      <c r="AN71" s="42"/>
      <c r="AO71" s="25">
        <v>4.75</v>
      </c>
      <c r="AP71" s="25">
        <v>4.75</v>
      </c>
      <c r="AS71" s="25">
        <v>0.61841602743295843</v>
      </c>
      <c r="AT71" s="25">
        <v>0.61840327578253995</v>
      </c>
      <c r="AU71" s="25">
        <v>0.65300465501412219</v>
      </c>
      <c r="AV71" s="39"/>
      <c r="AW71" s="25">
        <v>105.15710472078101</v>
      </c>
      <c r="AX71" s="25">
        <v>105.164063917386</v>
      </c>
      <c r="AZ71" s="25">
        <v>2.74</v>
      </c>
      <c r="BB71" s="25">
        <v>2.74</v>
      </c>
      <c r="BC71" s="25">
        <v>2.3466666666666671</v>
      </c>
      <c r="BF71" s="76">
        <f t="shared" si="0"/>
        <v>152</v>
      </c>
      <c r="BG71" s="25">
        <v>329</v>
      </c>
      <c r="BH71" s="25">
        <v>55</v>
      </c>
      <c r="BI71" s="25">
        <v>464</v>
      </c>
      <c r="BK71" s="76">
        <v>106</v>
      </c>
      <c r="BL71" s="76">
        <v>20</v>
      </c>
      <c r="BM71" s="76">
        <v>26</v>
      </c>
    </row>
    <row r="72" spans="1:65" x14ac:dyDescent="0.35">
      <c r="A72" s="26">
        <v>38533</v>
      </c>
      <c r="B72" s="41">
        <v>77.86796185461624</v>
      </c>
      <c r="C72" s="41">
        <v>76.954372610937241</v>
      </c>
      <c r="D72" s="41">
        <v>77.926615288906405</v>
      </c>
      <c r="E72" s="57"/>
      <c r="F72" s="42">
        <v>71.487310866585133</v>
      </c>
      <c r="G72" s="42"/>
      <c r="H72" s="42">
        <v>100.62245542858132</v>
      </c>
      <c r="I72" s="42"/>
      <c r="J72" s="42">
        <v>71.58346013690722</v>
      </c>
      <c r="K72" s="42"/>
      <c r="L72" s="42">
        <v>69.095675015487643</v>
      </c>
      <c r="M72" s="42">
        <v>68.823516385038218</v>
      </c>
      <c r="N72" s="42"/>
      <c r="O72" s="42">
        <v>57.441962074974562</v>
      </c>
      <c r="P72" s="42">
        <v>57.441962074057209</v>
      </c>
      <c r="Q72" s="35"/>
      <c r="R72" s="42">
        <v>545530</v>
      </c>
      <c r="S72" s="42">
        <v>545530</v>
      </c>
      <c r="T72" s="42"/>
      <c r="U72" s="42">
        <v>0.129398949785719</v>
      </c>
      <c r="V72" s="42">
        <v>-0.27710769257808798</v>
      </c>
      <c r="W72" s="42"/>
      <c r="X72" s="42">
        <v>922913.96469230903</v>
      </c>
      <c r="Y72" s="42">
        <v>922913.96469230903</v>
      </c>
      <c r="Z72" s="42"/>
      <c r="AA72" s="41">
        <v>4.7535577133629291E-2</v>
      </c>
      <c r="AB72" s="41">
        <v>4.7535577133629298E-2</v>
      </c>
      <c r="AC72" s="42"/>
      <c r="AD72" s="49"/>
      <c r="AE72" s="42">
        <v>349.47154464941269</v>
      </c>
      <c r="AF72" s="42">
        <v>349.47154464941298</v>
      </c>
      <c r="AG72" s="42"/>
      <c r="AH72" s="49"/>
      <c r="AI72" s="42">
        <v>101.57767076923078</v>
      </c>
      <c r="AJ72" s="42">
        <v>101.57767076923101</v>
      </c>
      <c r="AK72" s="42"/>
      <c r="AL72" s="49"/>
      <c r="AM72" s="42">
        <v>4.6115535614951897</v>
      </c>
      <c r="AN72" s="42"/>
      <c r="AO72" s="25">
        <v>4.75</v>
      </c>
      <c r="AP72" s="25">
        <v>4.75</v>
      </c>
      <c r="AS72" s="25">
        <v>0.61632396776809284</v>
      </c>
      <c r="AT72" s="25">
        <v>0.61631983002944801</v>
      </c>
      <c r="AU72" s="25">
        <v>0.6488860959118391</v>
      </c>
      <c r="AV72" s="39"/>
      <c r="AW72" s="25">
        <v>105.638288172434</v>
      </c>
      <c r="AX72" s="25">
        <v>105.650587879323</v>
      </c>
      <c r="AZ72" s="25">
        <v>2.68</v>
      </c>
      <c r="BB72" s="25">
        <v>2.68</v>
      </c>
      <c r="BC72" s="25">
        <v>2.2866666666666666</v>
      </c>
      <c r="BF72" s="76">
        <f t="shared" si="0"/>
        <v>152</v>
      </c>
      <c r="BG72" s="25">
        <v>329</v>
      </c>
      <c r="BH72" s="25">
        <v>55</v>
      </c>
      <c r="BI72" s="25">
        <v>464</v>
      </c>
      <c r="BK72" s="76">
        <v>106</v>
      </c>
      <c r="BL72" s="76">
        <v>20</v>
      </c>
      <c r="BM72" s="76">
        <v>26</v>
      </c>
    </row>
    <row r="73" spans="1:65" x14ac:dyDescent="0.35">
      <c r="A73" s="26">
        <v>38625</v>
      </c>
      <c r="B73" s="41">
        <v>78.394302002725695</v>
      </c>
      <c r="C73" s="41">
        <v>77.523581688854122</v>
      </c>
      <c r="D73" s="41">
        <v>78.429894491653798</v>
      </c>
      <c r="E73" s="57"/>
      <c r="F73" s="42">
        <v>72.32457005451414</v>
      </c>
      <c r="G73" s="42"/>
      <c r="H73" s="42">
        <v>100.0766056297302</v>
      </c>
      <c r="I73" s="42"/>
      <c r="J73" s="42">
        <v>71.488349775772733</v>
      </c>
      <c r="K73" s="42"/>
      <c r="L73" s="42">
        <v>68.797360387428128</v>
      </c>
      <c r="M73" s="42">
        <v>68.9374133864155</v>
      </c>
      <c r="N73" s="42"/>
      <c r="O73" s="42">
        <v>60.29703384265207</v>
      </c>
      <c r="P73" s="42">
        <v>60.297033833741772</v>
      </c>
      <c r="Q73" s="35"/>
      <c r="R73" s="42">
        <v>550552</v>
      </c>
      <c r="S73" s="42">
        <v>550552</v>
      </c>
      <c r="T73" s="42"/>
      <c r="U73" s="42">
        <v>0.15439528312544801</v>
      </c>
      <c r="V73" s="42">
        <v>-0.360835555528285</v>
      </c>
      <c r="W73" s="42"/>
      <c r="X73" s="42">
        <v>929465.92555381102</v>
      </c>
      <c r="Y73" s="42">
        <v>929465.92555381102</v>
      </c>
      <c r="Z73" s="42"/>
      <c r="AA73" s="41">
        <v>4.7321225537578719E-2</v>
      </c>
      <c r="AB73" s="41">
        <v>4.7321225537578698E-2</v>
      </c>
      <c r="AC73" s="42"/>
      <c r="AD73" s="49"/>
      <c r="AE73" s="42">
        <v>354.38198364878531</v>
      </c>
      <c r="AF73" s="42">
        <v>354.38198364878502</v>
      </c>
      <c r="AG73" s="42"/>
      <c r="AH73" s="49"/>
      <c r="AI73" s="42">
        <v>99.734880303030337</v>
      </c>
      <c r="AJ73" s="42">
        <v>99.734880303030295</v>
      </c>
      <c r="AK73" s="42"/>
      <c r="AL73" s="49"/>
      <c r="AM73" s="42">
        <v>4.3548496715188438</v>
      </c>
      <c r="AN73" s="42"/>
      <c r="AO73" s="25">
        <v>4.5922999999999998</v>
      </c>
      <c r="AP73" s="25">
        <v>4.5922999999999998</v>
      </c>
      <c r="AS73" s="25">
        <v>0.63415776121743739</v>
      </c>
      <c r="AT73" s="25">
        <v>0.63415776121743705</v>
      </c>
      <c r="AU73" s="25">
        <v>0.66244624816611419</v>
      </c>
      <c r="AV73" s="39"/>
      <c r="AW73" s="25">
        <v>106.339636584581</v>
      </c>
      <c r="AX73" s="25">
        <v>106.360021510919</v>
      </c>
      <c r="AZ73" s="25">
        <v>2.66</v>
      </c>
      <c r="BB73" s="25">
        <v>2.66</v>
      </c>
      <c r="BC73" s="25">
        <v>2.2666666666666671</v>
      </c>
      <c r="BF73" s="76">
        <f t="shared" si="0"/>
        <v>152</v>
      </c>
      <c r="BG73" s="25">
        <v>329</v>
      </c>
      <c r="BH73" s="25">
        <v>55</v>
      </c>
      <c r="BI73" s="25">
        <v>464</v>
      </c>
      <c r="BK73" s="76">
        <v>106</v>
      </c>
      <c r="BL73" s="76">
        <v>20</v>
      </c>
      <c r="BM73" s="76">
        <v>26</v>
      </c>
    </row>
    <row r="74" spans="1:65" x14ac:dyDescent="0.35">
      <c r="A74" s="26">
        <v>38717</v>
      </c>
      <c r="B74" s="41">
        <v>78.662785166168135</v>
      </c>
      <c r="C74" s="41">
        <v>77.824911339212704</v>
      </c>
      <c r="D74" s="41">
        <v>78.650457637282997</v>
      </c>
      <c r="E74" s="57"/>
      <c r="F74" s="42">
        <v>72.769712391715572</v>
      </c>
      <c r="G74" s="42"/>
      <c r="H74" s="42">
        <v>99.585811749588302</v>
      </c>
      <c r="I74" s="42"/>
      <c r="J74" s="42">
        <v>71.488262007560664</v>
      </c>
      <c r="K74" s="42"/>
      <c r="L74" s="42">
        <v>69.066725444577585</v>
      </c>
      <c r="M74" s="42">
        <v>69.148832395663007</v>
      </c>
      <c r="N74" s="42"/>
      <c r="O74" s="42">
        <v>62.212630576921164</v>
      </c>
      <c r="P74" s="42">
        <v>62.212630592070205</v>
      </c>
      <c r="Q74" s="35"/>
      <c r="R74" s="42">
        <v>556311</v>
      </c>
      <c r="S74" s="42">
        <v>556311</v>
      </c>
      <c r="T74" s="42"/>
      <c r="U74" s="42">
        <v>0.18833163639626599</v>
      </c>
      <c r="V74" s="42">
        <v>-0.321579978520734</v>
      </c>
      <c r="W74" s="42"/>
      <c r="X74" s="42">
        <v>929270.727972858</v>
      </c>
      <c r="Y74" s="42">
        <v>929270.727972858</v>
      </c>
      <c r="Z74" s="42"/>
      <c r="AA74" s="41">
        <v>5.1464697600529574E-2</v>
      </c>
      <c r="AB74" s="41">
        <v>5.1464697600529602E-2</v>
      </c>
      <c r="AC74" s="42"/>
      <c r="AD74" s="49"/>
      <c r="AE74" s="42">
        <v>356.56273328291371</v>
      </c>
      <c r="AF74" s="42">
        <v>356.562733282914</v>
      </c>
      <c r="AG74" s="42"/>
      <c r="AH74" s="49"/>
      <c r="AI74" s="42">
        <v>99.510515384615331</v>
      </c>
      <c r="AJ74" s="42">
        <v>99.510515384615402</v>
      </c>
      <c r="AK74" s="42"/>
      <c r="AL74" s="49"/>
      <c r="AM74" s="42">
        <v>4.3645592759026668</v>
      </c>
      <c r="AN74" s="42"/>
      <c r="AO74" s="25">
        <v>4.5</v>
      </c>
      <c r="AP74" s="25">
        <v>4.5</v>
      </c>
      <c r="AS74" s="25">
        <v>0.63647438784451316</v>
      </c>
      <c r="AT74" s="25">
        <v>0.63649118346376499</v>
      </c>
      <c r="AU74" s="25">
        <v>0.66417039022985003</v>
      </c>
      <c r="AV74" s="39"/>
      <c r="AW74" s="25">
        <v>106.95004531782</v>
      </c>
      <c r="AX74" s="25">
        <v>106.958736531818</v>
      </c>
      <c r="AZ74" s="25">
        <v>2.72</v>
      </c>
      <c r="BB74" s="25">
        <v>2.72</v>
      </c>
      <c r="BC74" s="25">
        <v>2.3266666666666675</v>
      </c>
      <c r="BF74" s="76">
        <f t="shared" si="0"/>
        <v>152</v>
      </c>
      <c r="BG74" s="25">
        <v>329</v>
      </c>
      <c r="BH74" s="25">
        <v>55</v>
      </c>
      <c r="BI74" s="25">
        <v>464</v>
      </c>
      <c r="BK74" s="76">
        <v>106</v>
      </c>
      <c r="BL74" s="76">
        <v>20</v>
      </c>
      <c r="BM74" s="76">
        <v>26</v>
      </c>
    </row>
    <row r="75" spans="1:65" x14ac:dyDescent="0.35">
      <c r="A75" s="26">
        <v>38807</v>
      </c>
      <c r="B75" s="41">
        <v>79.029347963181735</v>
      </c>
      <c r="C75" s="41">
        <v>78.240802669942497</v>
      </c>
      <c r="D75" s="41">
        <v>78.979696442227294</v>
      </c>
      <c r="E75" s="57"/>
      <c r="F75" s="42">
        <v>73.378210655108134</v>
      </c>
      <c r="G75" s="42"/>
      <c r="H75" s="42">
        <v>99.205957520085704</v>
      </c>
      <c r="I75" s="42"/>
      <c r="J75" s="42">
        <v>71.887081118163835</v>
      </c>
      <c r="K75" s="42"/>
      <c r="L75" s="42">
        <v>69.399662018029048</v>
      </c>
      <c r="M75" s="42">
        <v>69.456222517285369</v>
      </c>
      <c r="N75" s="42"/>
      <c r="O75" s="42">
        <v>63.507440665986223</v>
      </c>
      <c r="P75" s="42">
        <v>63.507440664088698</v>
      </c>
      <c r="Q75" s="35"/>
      <c r="R75" s="42">
        <v>558314</v>
      </c>
      <c r="S75" s="42">
        <v>558314</v>
      </c>
      <c r="T75" s="42"/>
      <c r="U75" s="42">
        <v>0.23866414911634401</v>
      </c>
      <c r="V75" s="42">
        <v>-0.36700616057237401</v>
      </c>
      <c r="W75" s="42"/>
      <c r="X75" s="42">
        <v>931711.59684879403</v>
      </c>
      <c r="Y75" s="42">
        <v>931711.59684879403</v>
      </c>
      <c r="Z75" s="42"/>
      <c r="AA75" s="41">
        <v>5.2340418816524473E-2</v>
      </c>
      <c r="AB75" s="41">
        <v>5.23404188165245E-2</v>
      </c>
      <c r="AC75" s="42"/>
      <c r="AD75" s="49"/>
      <c r="AE75" s="42">
        <v>360.69046518198962</v>
      </c>
      <c r="AF75" s="42">
        <v>360.69046518199002</v>
      </c>
      <c r="AG75" s="42"/>
      <c r="AH75" s="49"/>
      <c r="AI75" s="42">
        <v>98.760283076923074</v>
      </c>
      <c r="AJ75" s="42">
        <v>98.760283076923102</v>
      </c>
      <c r="AK75" s="42"/>
      <c r="AL75" s="49"/>
      <c r="AM75" s="42">
        <v>4.3369084916794964</v>
      </c>
      <c r="AN75" s="42"/>
      <c r="AO75" s="25">
        <v>4.5</v>
      </c>
      <c r="AP75" s="25">
        <v>4.5</v>
      </c>
      <c r="AS75" s="25">
        <v>0.64392875406480965</v>
      </c>
      <c r="AT75" s="25">
        <v>0.643936754168837</v>
      </c>
      <c r="AU75" s="25">
        <v>0.66759821236117867</v>
      </c>
      <c r="AV75" s="39"/>
      <c r="AW75" s="25">
        <v>107.52157050470601</v>
      </c>
      <c r="AX75" s="25">
        <v>107.53250002187499</v>
      </c>
      <c r="AZ75" s="25">
        <v>2.86</v>
      </c>
      <c r="BA75" s="25">
        <v>2.4666666666666668</v>
      </c>
      <c r="BB75" s="25">
        <v>2.86</v>
      </c>
      <c r="BC75" s="25">
        <v>2.4666666666666668</v>
      </c>
      <c r="BF75" s="76">
        <f t="shared" si="0"/>
        <v>146</v>
      </c>
      <c r="BG75" s="25">
        <v>341</v>
      </c>
      <c r="BH75" s="25">
        <v>67</v>
      </c>
      <c r="BI75" s="25">
        <v>446</v>
      </c>
      <c r="BK75" s="76">
        <v>102</v>
      </c>
      <c r="BL75" s="76">
        <v>18</v>
      </c>
      <c r="BM75" s="76">
        <v>26</v>
      </c>
    </row>
    <row r="76" spans="1:65" x14ac:dyDescent="0.35">
      <c r="A76" s="26">
        <v>38898</v>
      </c>
      <c r="B76" s="41">
        <v>79.618022911347538</v>
      </c>
      <c r="C76" s="41">
        <v>78.892207769254028</v>
      </c>
      <c r="D76" s="41">
        <v>79.688486184757195</v>
      </c>
      <c r="E76" s="57"/>
      <c r="F76" s="42">
        <v>74.011399926632365</v>
      </c>
      <c r="G76" s="42"/>
      <c r="H76" s="42">
        <v>98.65542297580653</v>
      </c>
      <c r="I76" s="42"/>
      <c r="J76" s="42">
        <v>72.380874025911126</v>
      </c>
      <c r="K76" s="42"/>
      <c r="L76" s="42">
        <v>70.175477252991143</v>
      </c>
      <c r="M76" s="42">
        <v>69.890027982820627</v>
      </c>
      <c r="N76" s="42"/>
      <c r="O76" s="42">
        <v>67.672092096291905</v>
      </c>
      <c r="P76" s="42">
        <v>67.672092113344533</v>
      </c>
      <c r="Q76" s="35"/>
      <c r="R76" s="42">
        <v>559795</v>
      </c>
      <c r="S76" s="42">
        <v>559795</v>
      </c>
      <c r="T76" s="42"/>
      <c r="U76" s="42">
        <v>0.57499473796390199</v>
      </c>
      <c r="V76" s="42">
        <v>-5.9382452214383201E-2</v>
      </c>
      <c r="W76" s="42"/>
      <c r="X76" s="42">
        <v>930502.81041060097</v>
      </c>
      <c r="Y76" s="42">
        <v>930502.81041060097</v>
      </c>
      <c r="Z76" s="42"/>
      <c r="AA76" s="41">
        <v>5.472023785073029E-2</v>
      </c>
      <c r="AB76" s="41">
        <v>5.4720237850730297E-2</v>
      </c>
      <c r="AC76" s="42"/>
      <c r="AD76" s="49"/>
      <c r="AE76" s="42">
        <v>364.60369863052705</v>
      </c>
      <c r="AF76" s="42">
        <v>364.60369863052699</v>
      </c>
      <c r="AG76" s="42"/>
      <c r="AH76" s="49"/>
      <c r="AI76" s="42">
        <v>100.27914153846153</v>
      </c>
      <c r="AJ76" s="42">
        <v>100.279141538462</v>
      </c>
      <c r="AK76" s="42"/>
      <c r="AL76" s="49"/>
      <c r="AM76" s="42">
        <v>4.4311161488806148</v>
      </c>
      <c r="AN76" s="42"/>
      <c r="AO76" s="25">
        <v>4.5</v>
      </c>
      <c r="AP76" s="25">
        <v>4.5</v>
      </c>
      <c r="AS76" s="25">
        <v>0.64502188875652278</v>
      </c>
      <c r="AT76" s="25">
        <v>0.64504573018076805</v>
      </c>
      <c r="AU76" s="25">
        <v>0.66422754235756132</v>
      </c>
      <c r="AV76" s="39"/>
      <c r="AW76" s="25">
        <v>108.382263126263</v>
      </c>
      <c r="AX76" s="25">
        <v>108.40459876689</v>
      </c>
      <c r="AZ76" s="25">
        <v>2.58</v>
      </c>
      <c r="BA76" s="25">
        <v>2.4</v>
      </c>
      <c r="BB76" s="25">
        <v>2.58</v>
      </c>
      <c r="BC76" s="25">
        <v>2.4</v>
      </c>
      <c r="BF76" s="76">
        <f t="shared" ref="BF76:BF139" si="1">+BK76+BL76+BM76</f>
        <v>146</v>
      </c>
      <c r="BG76" s="25">
        <v>341</v>
      </c>
      <c r="BH76" s="25">
        <v>67</v>
      </c>
      <c r="BI76" s="25">
        <v>446</v>
      </c>
      <c r="BK76" s="76">
        <v>102</v>
      </c>
      <c r="BL76" s="76">
        <v>18</v>
      </c>
      <c r="BM76" s="76">
        <v>26</v>
      </c>
    </row>
    <row r="77" spans="1:65" x14ac:dyDescent="0.35">
      <c r="A77" s="26">
        <v>38990</v>
      </c>
      <c r="B77" s="41">
        <v>80.269783360003132</v>
      </c>
      <c r="C77" s="41">
        <v>79.587648288896972</v>
      </c>
      <c r="D77" s="41">
        <v>80.314088364246203</v>
      </c>
      <c r="E77" s="57"/>
      <c r="F77" s="42">
        <v>74.553781395850208</v>
      </c>
      <c r="G77" s="42"/>
      <c r="H77" s="42">
        <v>98.574412739604199</v>
      </c>
      <c r="I77" s="42"/>
      <c r="J77" s="42">
        <v>73.986746546729236</v>
      </c>
      <c r="K77" s="42"/>
      <c r="L77" s="42">
        <v>71.140854849581174</v>
      </c>
      <c r="M77" s="42">
        <v>71.285671351801668</v>
      </c>
      <c r="N77" s="42"/>
      <c r="O77" s="42">
        <v>70.050509789574789</v>
      </c>
      <c r="P77" s="42">
        <v>70.050509739824179</v>
      </c>
      <c r="Q77" s="35"/>
      <c r="R77" s="42">
        <v>560675</v>
      </c>
      <c r="S77" s="42">
        <v>560675</v>
      </c>
      <c r="T77" s="42"/>
      <c r="U77" s="42">
        <v>0.74435859781934599</v>
      </c>
      <c r="V77" s="42">
        <v>3.80591709489594E-2</v>
      </c>
      <c r="W77" s="42"/>
      <c r="X77" s="42">
        <v>931829.12298144901</v>
      </c>
      <c r="Y77" s="42">
        <v>931829.12298144901</v>
      </c>
      <c r="Z77" s="42"/>
      <c r="AA77" s="41">
        <v>5.4843627673907873E-2</v>
      </c>
      <c r="AB77" s="41">
        <v>5.4843627673907901E-2</v>
      </c>
      <c r="AC77" s="42"/>
      <c r="AD77" s="49"/>
      <c r="AE77" s="42">
        <v>367.62988680679103</v>
      </c>
      <c r="AF77" s="42">
        <v>367.62988680679098</v>
      </c>
      <c r="AG77" s="42"/>
      <c r="AH77" s="49"/>
      <c r="AI77" s="42">
        <v>102.33264769230772</v>
      </c>
      <c r="AJ77" s="42">
        <v>102.332647692308</v>
      </c>
      <c r="AK77" s="42"/>
      <c r="AL77" s="49"/>
      <c r="AM77" s="42">
        <v>4.6392396841397883</v>
      </c>
      <c r="AN77" s="42"/>
      <c r="AO77" s="25">
        <v>4.6601999999999997</v>
      </c>
      <c r="AP77" s="25">
        <v>4.6601999999999997</v>
      </c>
      <c r="AS77" s="25">
        <v>0.64469200388279169</v>
      </c>
      <c r="AT77" s="25">
        <v>0.64469200388279202</v>
      </c>
      <c r="AU77" s="25">
        <v>0.66733080137598366</v>
      </c>
      <c r="AV77" s="39"/>
      <c r="AW77" s="25">
        <v>108.917921060529</v>
      </c>
      <c r="AX77" s="25">
        <v>108.92522826435901</v>
      </c>
      <c r="AZ77" s="25">
        <v>2.83</v>
      </c>
      <c r="BA77" s="25">
        <v>2.2999999999999998</v>
      </c>
      <c r="BB77" s="25">
        <v>2.83</v>
      </c>
      <c r="BC77" s="25">
        <v>2.2999999999999998</v>
      </c>
      <c r="BF77" s="76">
        <f t="shared" si="1"/>
        <v>146</v>
      </c>
      <c r="BG77" s="25">
        <v>341</v>
      </c>
      <c r="BH77" s="25">
        <v>67</v>
      </c>
      <c r="BI77" s="25">
        <v>446</v>
      </c>
      <c r="BK77" s="76">
        <v>102</v>
      </c>
      <c r="BL77" s="76">
        <v>18</v>
      </c>
      <c r="BM77" s="76">
        <v>26</v>
      </c>
    </row>
    <row r="78" spans="1:65" x14ac:dyDescent="0.35">
      <c r="A78" s="26">
        <v>39082</v>
      </c>
      <c r="B78" s="41">
        <v>80.789340789799567</v>
      </c>
      <c r="C78" s="41">
        <v>80.161172529947336</v>
      </c>
      <c r="D78" s="41">
        <v>80.767606489097602</v>
      </c>
      <c r="E78" s="57"/>
      <c r="F78" s="42">
        <v>75.449961144663675</v>
      </c>
      <c r="G78" s="42"/>
      <c r="H78" s="42">
        <v>98.560412394613095</v>
      </c>
      <c r="I78" s="42"/>
      <c r="J78" s="42">
        <v>74.869750267822724</v>
      </c>
      <c r="K78" s="42"/>
      <c r="L78" s="42">
        <v>71.968051478203279</v>
      </c>
      <c r="M78" s="42">
        <v>72.057898910164695</v>
      </c>
      <c r="N78" s="42"/>
      <c r="O78" s="42">
        <v>69.842533040038759</v>
      </c>
      <c r="P78" s="42">
        <v>69.842532980138984</v>
      </c>
      <c r="Q78" s="35"/>
      <c r="R78" s="42">
        <v>562669</v>
      </c>
      <c r="S78" s="42">
        <v>562669</v>
      </c>
      <c r="T78" s="42"/>
      <c r="U78" s="42">
        <v>0.83563403045461104</v>
      </c>
      <c r="V78" s="42">
        <v>6.15687246899402E-2</v>
      </c>
      <c r="W78" s="42"/>
      <c r="X78" s="42">
        <v>935596.32540695299</v>
      </c>
      <c r="Y78" s="42">
        <v>935596.32540695299</v>
      </c>
      <c r="Z78" s="42"/>
      <c r="AA78" s="41">
        <v>5.5011599368796869E-2</v>
      </c>
      <c r="AB78" s="41">
        <v>5.5011599368796897E-2</v>
      </c>
      <c r="AC78" s="42"/>
      <c r="AD78" s="49"/>
      <c r="AE78" s="42">
        <v>372.29684297928367</v>
      </c>
      <c r="AF78" s="42">
        <v>372.29684297928401</v>
      </c>
      <c r="AG78" s="42"/>
      <c r="AH78" s="49"/>
      <c r="AI78" s="42">
        <v>103.71343076923078</v>
      </c>
      <c r="AJ78" s="42">
        <v>103.713430769231</v>
      </c>
      <c r="AK78" s="42"/>
      <c r="AL78" s="49"/>
      <c r="AM78" s="42">
        <v>4.9426582998392918</v>
      </c>
      <c r="AN78" s="42"/>
      <c r="AO78" s="25">
        <v>4.8888999999999996</v>
      </c>
      <c r="AP78" s="25">
        <v>4.8888999999999996</v>
      </c>
      <c r="AS78" s="25">
        <v>0.63674417807601613</v>
      </c>
      <c r="AT78" s="25">
        <v>0.63671214878564597</v>
      </c>
      <c r="AU78" s="25">
        <v>0.66589675133317083</v>
      </c>
      <c r="AV78" s="39"/>
      <c r="AW78" s="25">
        <v>109.240480307046</v>
      </c>
      <c r="AX78" s="25">
        <v>109.25188709403299</v>
      </c>
      <c r="AZ78" s="25">
        <v>3.02</v>
      </c>
      <c r="BA78" s="25">
        <v>2.4333333333333331</v>
      </c>
      <c r="BB78" s="25">
        <v>3.02</v>
      </c>
      <c r="BC78" s="25">
        <v>2.4333333333333331</v>
      </c>
      <c r="BF78" s="76">
        <f t="shared" si="1"/>
        <v>146</v>
      </c>
      <c r="BG78" s="25">
        <v>341</v>
      </c>
      <c r="BH78" s="25">
        <v>67</v>
      </c>
      <c r="BI78" s="25">
        <v>446</v>
      </c>
      <c r="BK78" s="76">
        <v>102</v>
      </c>
      <c r="BL78" s="76">
        <v>18</v>
      </c>
      <c r="BM78" s="76">
        <v>26</v>
      </c>
    </row>
    <row r="79" spans="1:65" x14ac:dyDescent="0.35">
      <c r="A79" s="26">
        <v>39172</v>
      </c>
      <c r="B79" s="41">
        <v>81.311931895135373</v>
      </c>
      <c r="C79" s="41">
        <v>80.719797817505537</v>
      </c>
      <c r="D79" s="41">
        <v>81.262669993646398</v>
      </c>
      <c r="E79" s="57"/>
      <c r="F79" s="42">
        <v>76.094721333470034</v>
      </c>
      <c r="G79" s="42"/>
      <c r="H79" s="42">
        <v>98.478151019499862</v>
      </c>
      <c r="I79" s="42"/>
      <c r="J79" s="42">
        <v>75.238914303056731</v>
      </c>
      <c r="K79" s="42"/>
      <c r="L79" s="42">
        <v>72.486674582880298</v>
      </c>
      <c r="M79" s="42">
        <v>72.551200402134867</v>
      </c>
      <c r="N79" s="42"/>
      <c r="O79" s="42">
        <v>71.129960252613401</v>
      </c>
      <c r="P79" s="42">
        <v>71.129960392988039</v>
      </c>
      <c r="Q79" s="35"/>
      <c r="R79" s="42">
        <v>568845</v>
      </c>
      <c r="S79" s="42">
        <v>568845</v>
      </c>
      <c r="T79" s="42"/>
      <c r="U79" s="42">
        <v>1.0007108943865399</v>
      </c>
      <c r="V79" s="42">
        <v>0.38739604242107301</v>
      </c>
      <c r="W79" s="42"/>
      <c r="X79" s="42">
        <v>937123.73290442897</v>
      </c>
      <c r="Y79" s="42">
        <v>937123.73290442897</v>
      </c>
      <c r="Z79" s="42"/>
      <c r="AA79" s="41">
        <v>5.5137924049842642E-2</v>
      </c>
      <c r="AB79" s="41">
        <v>5.51379240498426E-2</v>
      </c>
      <c r="AC79" s="42"/>
      <c r="AD79" s="49"/>
      <c r="AE79" s="42">
        <v>375.4149011817197</v>
      </c>
      <c r="AF79" s="42">
        <v>375.41490118171998</v>
      </c>
      <c r="AG79" s="42"/>
      <c r="AH79" s="49"/>
      <c r="AI79" s="42">
        <v>104.73003384615384</v>
      </c>
      <c r="AJ79" s="42">
        <v>104.730033846154</v>
      </c>
      <c r="AK79" s="42"/>
      <c r="AL79" s="49"/>
      <c r="AM79" s="42">
        <v>5.2602442376907996</v>
      </c>
      <c r="AN79" s="42"/>
      <c r="AO79" s="25">
        <v>5.2226999999999997</v>
      </c>
      <c r="AP79" s="25">
        <v>5.2226999999999997</v>
      </c>
      <c r="AS79" s="25">
        <v>0.62581298051233136</v>
      </c>
      <c r="AT79" s="25">
        <v>0.625809146435098</v>
      </c>
      <c r="AU79" s="25">
        <v>0.65684320111603756</v>
      </c>
      <c r="AV79" s="39"/>
      <c r="AW79" s="25">
        <v>109.94849088230001</v>
      </c>
      <c r="AX79" s="25">
        <v>109.963181527988</v>
      </c>
      <c r="AZ79" s="25">
        <v>3</v>
      </c>
      <c r="BA79" s="25">
        <v>2.5333333333333332</v>
      </c>
      <c r="BB79" s="25">
        <v>3</v>
      </c>
      <c r="BC79" s="25">
        <v>2.5333333333333332</v>
      </c>
      <c r="BF79" s="76">
        <f t="shared" si="1"/>
        <v>146</v>
      </c>
      <c r="BG79" s="25">
        <v>326</v>
      </c>
      <c r="BH79" s="25">
        <v>75</v>
      </c>
      <c r="BI79" s="25">
        <v>453</v>
      </c>
      <c r="BK79" s="76">
        <v>103</v>
      </c>
      <c r="BL79" s="76">
        <v>18</v>
      </c>
      <c r="BM79" s="76">
        <v>25</v>
      </c>
    </row>
    <row r="80" spans="1:65" x14ac:dyDescent="0.35">
      <c r="A80" s="26">
        <v>39263</v>
      </c>
      <c r="B80" s="41">
        <v>81.649264819200496</v>
      </c>
      <c r="C80" s="41">
        <v>81.108139080353567</v>
      </c>
      <c r="D80" s="41">
        <v>81.726258230910801</v>
      </c>
      <c r="E80" s="57"/>
      <c r="F80" s="42">
        <v>76.651411877251803</v>
      </c>
      <c r="G80" s="42"/>
      <c r="H80" s="42">
        <v>98.270882444485778</v>
      </c>
      <c r="I80" s="42"/>
      <c r="J80" s="42">
        <v>76.215933711335026</v>
      </c>
      <c r="K80" s="42"/>
      <c r="L80" s="42">
        <v>73.602096480661999</v>
      </c>
      <c r="M80" s="42">
        <v>73.298258462659831</v>
      </c>
      <c r="N80" s="42"/>
      <c r="O80" s="42">
        <v>71.155269886705767</v>
      </c>
      <c r="P80" s="42">
        <v>71.155270299731967</v>
      </c>
      <c r="Q80" s="35"/>
      <c r="R80" s="42">
        <v>574194</v>
      </c>
      <c r="S80" s="42">
        <v>574194</v>
      </c>
      <c r="T80" s="42"/>
      <c r="U80" s="42">
        <v>1.00166994250028</v>
      </c>
      <c r="V80" s="42">
        <v>0.36395734041569</v>
      </c>
      <c r="W80" s="42"/>
      <c r="X80" s="42">
        <v>941244.905320046</v>
      </c>
      <c r="Y80" s="42">
        <v>941244.905320046</v>
      </c>
      <c r="Z80" s="42"/>
      <c r="AA80" s="41">
        <v>5.350474115541045E-2</v>
      </c>
      <c r="AB80" s="41">
        <v>5.3504741155410401E-2</v>
      </c>
      <c r="AC80" s="42"/>
      <c r="AD80" s="49"/>
      <c r="AE80" s="42">
        <v>380.43522985255339</v>
      </c>
      <c r="AF80" s="42">
        <v>380.43522985255299</v>
      </c>
      <c r="AG80" s="42"/>
      <c r="AH80" s="49"/>
      <c r="AI80" s="42">
        <v>104.23937384615385</v>
      </c>
      <c r="AJ80" s="42">
        <v>104.239373846154</v>
      </c>
      <c r="AK80" s="42"/>
      <c r="AL80" s="49"/>
      <c r="AM80" s="42">
        <v>5.492485097195412</v>
      </c>
      <c r="AN80" s="42"/>
      <c r="AO80" s="25">
        <v>5.3975</v>
      </c>
      <c r="AP80" s="25">
        <v>5.3975</v>
      </c>
      <c r="AS80" s="25">
        <v>0.63252628567691904</v>
      </c>
      <c r="AT80" s="25">
        <v>0.63249526529381705</v>
      </c>
      <c r="AU80" s="25">
        <v>0.66057546451764237</v>
      </c>
      <c r="AV80" s="39"/>
      <c r="AW80" s="25">
        <v>110.88559868950399</v>
      </c>
      <c r="AX80" s="25">
        <v>110.905264061102</v>
      </c>
      <c r="AZ80" s="25">
        <v>2.94</v>
      </c>
      <c r="BA80" s="25">
        <v>2.4666666666666668</v>
      </c>
      <c r="BB80" s="25">
        <v>2.94</v>
      </c>
      <c r="BC80" s="25">
        <v>2.4666666666666668</v>
      </c>
      <c r="BF80" s="76">
        <f t="shared" si="1"/>
        <v>146</v>
      </c>
      <c r="BG80" s="25">
        <v>326</v>
      </c>
      <c r="BH80" s="25">
        <v>75</v>
      </c>
      <c r="BI80" s="25">
        <v>453</v>
      </c>
      <c r="BK80" s="76">
        <v>103</v>
      </c>
      <c r="BL80" s="76">
        <v>18</v>
      </c>
      <c r="BM80" s="76">
        <v>25</v>
      </c>
    </row>
    <row r="81" spans="1:65" x14ac:dyDescent="0.35">
      <c r="A81" s="26">
        <v>39355</v>
      </c>
      <c r="B81" s="41">
        <v>81.697045980006024</v>
      </c>
      <c r="C81" s="41">
        <v>81.201364622093507</v>
      </c>
      <c r="D81" s="41">
        <v>81.738763132842095</v>
      </c>
      <c r="E81" s="57"/>
      <c r="F81" s="42">
        <v>77.222043620333025</v>
      </c>
      <c r="G81" s="42"/>
      <c r="H81" s="42">
        <v>97.524544908127098</v>
      </c>
      <c r="I81" s="42"/>
      <c r="J81" s="42">
        <v>76.301598469053829</v>
      </c>
      <c r="K81" s="42"/>
      <c r="L81" s="42">
        <v>73.414361777431523</v>
      </c>
      <c r="M81" s="42">
        <v>73.551323697157827</v>
      </c>
      <c r="N81" s="42"/>
      <c r="O81" s="42">
        <v>70.481994274254902</v>
      </c>
      <c r="P81" s="42">
        <v>70.481993670951269</v>
      </c>
      <c r="Q81" s="35"/>
      <c r="R81" s="42">
        <v>579605</v>
      </c>
      <c r="S81" s="42">
        <v>579605</v>
      </c>
      <c r="T81" s="42"/>
      <c r="U81" s="42">
        <v>1.0488499633689199</v>
      </c>
      <c r="V81" s="42">
        <v>0.32741784383134998</v>
      </c>
      <c r="W81" s="42"/>
      <c r="X81" s="42">
        <v>943124.63569102704</v>
      </c>
      <c r="Y81" s="42">
        <v>943124.63569102704</v>
      </c>
      <c r="Z81" s="42"/>
      <c r="AA81" s="41">
        <v>5.310203884891064E-2</v>
      </c>
      <c r="AB81" s="41">
        <v>5.3102038848910599E-2</v>
      </c>
      <c r="AC81" s="42"/>
      <c r="AD81" s="49"/>
      <c r="AE81" s="42">
        <v>386.18975505567369</v>
      </c>
      <c r="AF81" s="42">
        <v>386.18975505567403</v>
      </c>
      <c r="AG81" s="42"/>
      <c r="AH81" s="49"/>
      <c r="AI81" s="42">
        <v>104.41271846153846</v>
      </c>
      <c r="AJ81" s="42">
        <v>104.41271846153801</v>
      </c>
      <c r="AK81" s="42"/>
      <c r="AL81" s="49"/>
      <c r="AM81" s="42">
        <v>5.7021115519964436</v>
      </c>
      <c r="AN81" s="42"/>
      <c r="AO81" s="25">
        <v>5.7382999999999997</v>
      </c>
      <c r="AP81" s="25">
        <v>5.7382999999999997</v>
      </c>
      <c r="AS81" s="25">
        <v>0.63429720224555564</v>
      </c>
      <c r="AT81" s="25">
        <v>0.63428595802217802</v>
      </c>
      <c r="AU81" s="25">
        <v>0.66029191494963135</v>
      </c>
      <c r="AV81" s="39"/>
      <c r="AW81" s="25">
        <v>111.631793381414</v>
      </c>
      <c r="AX81" s="25">
        <v>111.646036036935</v>
      </c>
      <c r="AZ81" s="25">
        <v>2.8</v>
      </c>
      <c r="BA81" s="25">
        <v>2.5</v>
      </c>
      <c r="BB81" s="25">
        <v>2.8</v>
      </c>
      <c r="BC81" s="25">
        <v>2.5</v>
      </c>
      <c r="BF81" s="76">
        <f t="shared" si="1"/>
        <v>146</v>
      </c>
      <c r="BG81" s="25">
        <v>326</v>
      </c>
      <c r="BH81" s="25">
        <v>75</v>
      </c>
      <c r="BI81" s="25">
        <v>453</v>
      </c>
      <c r="BK81" s="76">
        <v>103</v>
      </c>
      <c r="BL81" s="76">
        <v>18</v>
      </c>
      <c r="BM81" s="76">
        <v>25</v>
      </c>
    </row>
    <row r="82" spans="1:65" x14ac:dyDescent="0.35">
      <c r="A82" s="26">
        <v>39447</v>
      </c>
      <c r="B82" s="41">
        <v>82.495703174733606</v>
      </c>
      <c r="C82" s="41">
        <v>82.056664188141326</v>
      </c>
      <c r="D82" s="41">
        <v>82.455033767777806</v>
      </c>
      <c r="E82" s="57"/>
      <c r="F82" s="42">
        <v>77.963035568426946</v>
      </c>
      <c r="G82" s="42"/>
      <c r="H82" s="42">
        <v>97.459758989724662</v>
      </c>
      <c r="I82" s="42"/>
      <c r="J82" s="42">
        <v>78.596964597311043</v>
      </c>
      <c r="K82" s="42"/>
      <c r="L82" s="42">
        <v>75.090600970293039</v>
      </c>
      <c r="M82" s="42">
        <v>75.219862781760341</v>
      </c>
      <c r="N82" s="42"/>
      <c r="O82" s="42">
        <v>73.077863564506231</v>
      </c>
      <c r="P82" s="42">
        <v>73.07786231919674</v>
      </c>
      <c r="Q82" s="35"/>
      <c r="R82" s="42">
        <v>584504</v>
      </c>
      <c r="S82" s="42">
        <v>584504</v>
      </c>
      <c r="T82" s="42"/>
      <c r="U82" s="42">
        <v>-0.52652474393932402</v>
      </c>
      <c r="V82" s="42">
        <v>0.406578037604167</v>
      </c>
      <c r="W82" s="42"/>
      <c r="X82" s="42">
        <v>943113.12060055195</v>
      </c>
      <c r="Y82" s="42">
        <v>943113.12060055195</v>
      </c>
      <c r="Z82" s="42"/>
      <c r="AA82" s="41">
        <v>5.1566367739966208E-2</v>
      </c>
      <c r="AB82" s="41">
        <v>5.1566367739966201E-2</v>
      </c>
      <c r="AC82" s="42"/>
      <c r="AD82" s="49"/>
      <c r="AE82" s="42">
        <v>388.1310548684757</v>
      </c>
      <c r="AF82" s="42">
        <v>388.13105486847599</v>
      </c>
      <c r="AG82" s="42"/>
      <c r="AH82" s="49"/>
      <c r="AI82" s="42">
        <v>101.5942924242424</v>
      </c>
      <c r="AJ82" s="42">
        <v>101.594292424242</v>
      </c>
      <c r="AK82" s="42"/>
      <c r="AL82" s="49"/>
      <c r="AM82" s="42">
        <v>5.4667745482814718</v>
      </c>
      <c r="AN82" s="42"/>
      <c r="AO82" s="25">
        <v>5.6875</v>
      </c>
      <c r="AP82" s="25">
        <v>5.6875</v>
      </c>
      <c r="AS82" s="25">
        <v>0.65152011018314038</v>
      </c>
      <c r="AT82" s="25">
        <v>0.65156664826788002</v>
      </c>
      <c r="AU82" s="25">
        <v>0.6717080085172521</v>
      </c>
      <c r="AV82" s="39"/>
      <c r="AW82" s="25">
        <v>112.880406605262</v>
      </c>
      <c r="AX82" s="25">
        <v>112.885379700112</v>
      </c>
      <c r="AZ82" s="25">
        <v>3.22</v>
      </c>
      <c r="BA82" s="25">
        <v>2.7000000000000006</v>
      </c>
      <c r="BB82" s="25">
        <v>3.22</v>
      </c>
      <c r="BC82" s="25">
        <v>2.7000000000000006</v>
      </c>
      <c r="BF82" s="76">
        <f t="shared" si="1"/>
        <v>146</v>
      </c>
      <c r="BG82" s="25">
        <v>326</v>
      </c>
      <c r="BH82" s="25">
        <v>75</v>
      </c>
      <c r="BI82" s="25">
        <v>453</v>
      </c>
      <c r="BK82" s="76">
        <v>103</v>
      </c>
      <c r="BL82" s="76">
        <v>18</v>
      </c>
      <c r="BM82" s="76">
        <v>25</v>
      </c>
    </row>
    <row r="83" spans="1:65" x14ac:dyDescent="0.35">
      <c r="A83" s="26">
        <v>39538</v>
      </c>
      <c r="B83" s="41">
        <v>83.242659113207566</v>
      </c>
      <c r="C83" s="41">
        <v>82.858147666328392</v>
      </c>
      <c r="D83" s="41">
        <v>83.2217338100901</v>
      </c>
      <c r="E83" s="57"/>
      <c r="F83" s="42">
        <v>78.592452927614502</v>
      </c>
      <c r="G83" s="42"/>
      <c r="H83" s="42">
        <v>96.980478833700332</v>
      </c>
      <c r="I83" s="42"/>
      <c r="J83" s="42">
        <v>79.533887396210801</v>
      </c>
      <c r="K83" s="42"/>
      <c r="L83" s="42">
        <v>75.94632484394549</v>
      </c>
      <c r="M83" s="42">
        <v>75.989624684363221</v>
      </c>
      <c r="N83" s="42"/>
      <c r="O83" s="42">
        <v>77.885282164596262</v>
      </c>
      <c r="P83" s="42">
        <v>77.885284908210522</v>
      </c>
      <c r="Q83" s="35"/>
      <c r="R83" s="42">
        <v>586690</v>
      </c>
      <c r="S83" s="42">
        <v>586690</v>
      </c>
      <c r="T83" s="42"/>
      <c r="U83" s="42">
        <v>1.86645716696952E-2</v>
      </c>
      <c r="V83" s="42">
        <v>-0.420431297409326</v>
      </c>
      <c r="W83" s="42"/>
      <c r="X83" s="42">
        <v>955064.44013242691</v>
      </c>
      <c r="Y83" s="42">
        <v>955064.44013242703</v>
      </c>
      <c r="Z83" s="42"/>
      <c r="AA83" s="41">
        <v>5.1826620108858495E-2</v>
      </c>
      <c r="AB83" s="41">
        <v>5.1826620108858502E-2</v>
      </c>
      <c r="AC83" s="42"/>
      <c r="AD83" s="49"/>
      <c r="AE83" s="42">
        <v>391.92012608748104</v>
      </c>
      <c r="AF83" s="42">
        <v>391.92012608748098</v>
      </c>
      <c r="AG83" s="42"/>
      <c r="AH83" s="49"/>
      <c r="AI83" s="42">
        <v>95.934953846153832</v>
      </c>
      <c r="AJ83" s="42">
        <v>95.934953846153803</v>
      </c>
      <c r="AK83" s="42"/>
      <c r="AL83" s="49"/>
      <c r="AM83" s="42">
        <v>5.0933638211043766</v>
      </c>
      <c r="AN83" s="42"/>
      <c r="AO83" s="25">
        <v>5.3548</v>
      </c>
      <c r="AP83" s="25">
        <v>5.3548</v>
      </c>
      <c r="AS83" s="25">
        <v>0.67754230031801488</v>
      </c>
      <c r="AT83" s="25">
        <v>0.67751013764314005</v>
      </c>
      <c r="AU83" s="25">
        <v>0.69147473969696549</v>
      </c>
      <c r="AV83" s="39"/>
      <c r="AW83" s="25">
        <v>114.00672274213601</v>
      </c>
      <c r="AX83" s="25">
        <v>114.00883635114199</v>
      </c>
      <c r="AZ83" s="25">
        <v>3.71</v>
      </c>
      <c r="BA83" s="25">
        <v>3.3233333333333328</v>
      </c>
      <c r="BB83" s="25">
        <v>3.71</v>
      </c>
      <c r="BC83" s="25">
        <v>3.3233333333333328</v>
      </c>
      <c r="BF83" s="76">
        <f t="shared" si="1"/>
        <v>151</v>
      </c>
      <c r="BG83" s="25">
        <v>323</v>
      </c>
      <c r="BH83" s="25">
        <v>73</v>
      </c>
      <c r="BI83" s="25">
        <v>453</v>
      </c>
      <c r="BK83" s="76">
        <v>109</v>
      </c>
      <c r="BL83" s="76">
        <v>18</v>
      </c>
      <c r="BM83" s="76">
        <v>24</v>
      </c>
    </row>
    <row r="84" spans="1:65" x14ac:dyDescent="0.35">
      <c r="A84" s="26">
        <v>39629</v>
      </c>
      <c r="B84" s="41">
        <v>84.397118906471704</v>
      </c>
      <c r="C84" s="41">
        <v>84.0581809691719</v>
      </c>
      <c r="D84" s="41">
        <v>84.478400217256905</v>
      </c>
      <c r="E84" s="57"/>
      <c r="F84" s="42">
        <v>79.54465912516001</v>
      </c>
      <c r="G84" s="42"/>
      <c r="H84" s="42">
        <v>96.706328391609347</v>
      </c>
      <c r="I84" s="42"/>
      <c r="J84" s="42">
        <v>82.317616375855437</v>
      </c>
      <c r="K84" s="42"/>
      <c r="L84" s="42">
        <v>78.715814677291021</v>
      </c>
      <c r="M84" s="42">
        <v>78.381765440821468</v>
      </c>
      <c r="N84" s="42"/>
      <c r="O84" s="42">
        <v>82.67619732072778</v>
      </c>
      <c r="P84" s="42">
        <v>82.676198157619254</v>
      </c>
      <c r="Q84" s="35"/>
      <c r="R84" s="42">
        <v>583541</v>
      </c>
      <c r="S84" s="42">
        <v>583541</v>
      </c>
      <c r="T84" s="42"/>
      <c r="U84" s="42">
        <v>-0.67527480961847997</v>
      </c>
      <c r="V84" s="42">
        <v>-0.74769075989760403</v>
      </c>
      <c r="W84" s="42"/>
      <c r="X84" s="42">
        <v>944566.72920845693</v>
      </c>
      <c r="Y84" s="42">
        <v>944566.72920845705</v>
      </c>
      <c r="Z84" s="42"/>
      <c r="AA84" s="41">
        <v>5.3504883896666397E-2</v>
      </c>
      <c r="AB84" s="41">
        <v>5.3504883896666397E-2</v>
      </c>
      <c r="AC84" s="42"/>
      <c r="AD84" s="49"/>
      <c r="AE84" s="42">
        <v>395.69900250510904</v>
      </c>
      <c r="AF84" s="42">
        <v>395.69900250510898</v>
      </c>
      <c r="AG84" s="42"/>
      <c r="AH84" s="49"/>
      <c r="AI84" s="42">
        <v>93.071035384615385</v>
      </c>
      <c r="AJ84" s="42">
        <v>93.071035384615399</v>
      </c>
      <c r="AK84" s="42"/>
      <c r="AL84" s="49"/>
      <c r="AM84" s="42">
        <v>4.9507540071118452</v>
      </c>
      <c r="AN84" s="42"/>
      <c r="AO84" s="25">
        <v>5.0278</v>
      </c>
      <c r="AP84" s="25">
        <v>5.0278</v>
      </c>
      <c r="AS84" s="25">
        <v>0.70524569880666754</v>
      </c>
      <c r="AT84" s="25">
        <v>0.70527092842389205</v>
      </c>
      <c r="AU84" s="25">
        <v>0.71113774991342404</v>
      </c>
      <c r="AV84" s="39"/>
      <c r="AW84" s="25">
        <v>115.24649534178199</v>
      </c>
      <c r="AX84" s="25">
        <v>115.266611425627</v>
      </c>
      <c r="AZ84" s="25">
        <v>4.41</v>
      </c>
      <c r="BA84" s="25">
        <v>4.126666666666666</v>
      </c>
      <c r="BB84" s="25">
        <v>4.41</v>
      </c>
      <c r="BC84" s="25">
        <v>4.126666666666666</v>
      </c>
      <c r="BF84" s="76">
        <f t="shared" si="1"/>
        <v>151</v>
      </c>
      <c r="BG84" s="25">
        <v>323</v>
      </c>
      <c r="BH84" s="25">
        <v>73</v>
      </c>
      <c r="BI84" s="25">
        <v>453</v>
      </c>
      <c r="BK84" s="76">
        <v>109</v>
      </c>
      <c r="BL84" s="76">
        <v>18</v>
      </c>
      <c r="BM84" s="76">
        <v>24</v>
      </c>
    </row>
    <row r="85" spans="1:65" x14ac:dyDescent="0.35">
      <c r="A85" s="26">
        <v>39721</v>
      </c>
      <c r="B85" s="41">
        <v>85.604770457612986</v>
      </c>
      <c r="C85" s="41">
        <v>85.325865635097827</v>
      </c>
      <c r="D85" s="41">
        <v>85.633337971823906</v>
      </c>
      <c r="E85" s="57"/>
      <c r="F85" s="42">
        <v>80.566568580966006</v>
      </c>
      <c r="G85" s="42"/>
      <c r="H85" s="42">
        <v>96.41461884419779</v>
      </c>
      <c r="I85" s="42"/>
      <c r="J85" s="42">
        <v>85.573780064849373</v>
      </c>
      <c r="K85" s="42"/>
      <c r="L85" s="42">
        <v>80.674949635741584</v>
      </c>
      <c r="M85" s="42">
        <v>80.821324715396202</v>
      </c>
      <c r="N85" s="42"/>
      <c r="O85" s="42">
        <v>87.767590849948434</v>
      </c>
      <c r="P85" s="42">
        <v>87.767587616490019</v>
      </c>
      <c r="Q85" s="35"/>
      <c r="R85" s="42">
        <v>573961</v>
      </c>
      <c r="S85" s="42">
        <v>573961</v>
      </c>
      <c r="T85" s="42"/>
      <c r="U85" s="42">
        <v>-1.0541837880457701</v>
      </c>
      <c r="V85" s="42">
        <v>-1.1688856100721501</v>
      </c>
      <c r="W85" s="42"/>
      <c r="X85" s="42">
        <v>945168.40162649401</v>
      </c>
      <c r="Y85" s="42">
        <v>945168.40162649401</v>
      </c>
      <c r="Z85" s="42"/>
      <c r="AA85" s="41">
        <v>5.8554666326538982E-2</v>
      </c>
      <c r="AB85" s="41">
        <v>5.8554666326539002E-2</v>
      </c>
      <c r="AC85" s="42"/>
      <c r="AD85" s="49"/>
      <c r="AE85" s="42">
        <v>398.34703625345998</v>
      </c>
      <c r="AF85" s="42">
        <v>398.34703625345998</v>
      </c>
      <c r="AG85" s="42"/>
      <c r="AH85" s="49"/>
      <c r="AI85" s="42">
        <v>91.695078787878799</v>
      </c>
      <c r="AJ85" s="42">
        <v>91.695078787878799</v>
      </c>
      <c r="AK85" s="42"/>
      <c r="AL85" s="49"/>
      <c r="AM85" s="42">
        <v>4.9818732141755397</v>
      </c>
      <c r="AN85" s="42"/>
      <c r="AO85" s="25">
        <v>5</v>
      </c>
      <c r="AP85" s="25">
        <v>5</v>
      </c>
      <c r="AS85" s="25">
        <v>0.72643695207768766</v>
      </c>
      <c r="AT85" s="25">
        <v>0.72646358089944096</v>
      </c>
      <c r="AU85" s="25">
        <v>0.72605170426949994</v>
      </c>
      <c r="AV85" s="39"/>
      <c r="AW85" s="25">
        <v>115.843479208453</v>
      </c>
      <c r="AX85" s="25">
        <v>115.87087658928699</v>
      </c>
      <c r="AZ85" s="25">
        <v>4.6500000000000004</v>
      </c>
      <c r="BA85" s="25">
        <v>4.3404589371980675</v>
      </c>
      <c r="BB85" s="25">
        <v>4.6500000000000004</v>
      </c>
      <c r="BC85" s="25">
        <v>4.3404589371980675</v>
      </c>
      <c r="BF85" s="76">
        <f t="shared" si="1"/>
        <v>151</v>
      </c>
      <c r="BG85" s="25">
        <v>323</v>
      </c>
      <c r="BH85" s="25">
        <v>73</v>
      </c>
      <c r="BI85" s="25">
        <v>453</v>
      </c>
      <c r="BK85" s="76">
        <v>109</v>
      </c>
      <c r="BL85" s="76">
        <v>18</v>
      </c>
      <c r="BM85" s="76">
        <v>24</v>
      </c>
    </row>
    <row r="86" spans="1:65" x14ac:dyDescent="0.35">
      <c r="A86" s="26">
        <v>39813</v>
      </c>
      <c r="B86" s="41">
        <v>85.715219284822936</v>
      </c>
      <c r="C86" s="41">
        <v>85.476508664476</v>
      </c>
      <c r="D86" s="41">
        <v>85.640878374143597</v>
      </c>
      <c r="E86" s="57"/>
      <c r="F86" s="42">
        <v>81.438238397252462</v>
      </c>
      <c r="G86" s="42"/>
      <c r="H86" s="42">
        <v>95.375476255724706</v>
      </c>
      <c r="I86" s="42"/>
      <c r="J86" s="42">
        <v>86.792971510988835</v>
      </c>
      <c r="K86" s="42"/>
      <c r="L86" s="42">
        <v>81.597332772487462</v>
      </c>
      <c r="M86" s="42">
        <v>81.793369885897292</v>
      </c>
      <c r="N86" s="42"/>
      <c r="O86" s="42">
        <v>85.991098899026156</v>
      </c>
      <c r="P86" s="42">
        <v>85.991093499641991</v>
      </c>
      <c r="Q86" s="35"/>
      <c r="R86" s="42">
        <v>561816</v>
      </c>
      <c r="S86" s="42">
        <v>561816</v>
      </c>
      <c r="T86" s="42"/>
      <c r="U86" s="42">
        <v>-2.10364917346006</v>
      </c>
      <c r="V86" s="42">
        <v>-1.8519719672752299</v>
      </c>
      <c r="W86" s="42"/>
      <c r="X86" s="42">
        <v>939462.58361763903</v>
      </c>
      <c r="Y86" s="42">
        <v>939462.58361763903</v>
      </c>
      <c r="Z86" s="42"/>
      <c r="AA86" s="41">
        <v>6.35292841832195E-2</v>
      </c>
      <c r="AB86" s="41">
        <v>6.35292841832195E-2</v>
      </c>
      <c r="AC86" s="42"/>
      <c r="AD86" s="49"/>
      <c r="AE86" s="42">
        <v>400.68993038996729</v>
      </c>
      <c r="AF86" s="42">
        <v>400.689930389967</v>
      </c>
      <c r="AG86" s="42"/>
      <c r="AH86" s="49"/>
      <c r="AI86" s="42">
        <v>83.942380303030305</v>
      </c>
      <c r="AJ86" s="42">
        <v>83.942380303030305</v>
      </c>
      <c r="AK86" s="42"/>
      <c r="AL86" s="49"/>
      <c r="AM86" s="42">
        <v>2.5835270291952757</v>
      </c>
      <c r="AN86" s="42"/>
      <c r="AO86" s="25">
        <v>3.3672</v>
      </c>
      <c r="AP86" s="25">
        <v>3.3672</v>
      </c>
      <c r="AS86" s="25">
        <v>0.72241258631374938</v>
      </c>
      <c r="AT86" s="25">
        <v>0.72239393340314095</v>
      </c>
      <c r="AU86" s="25">
        <v>0.74428941212837474</v>
      </c>
      <c r="AV86" s="39"/>
      <c r="AW86" s="25">
        <v>115.15301058493699</v>
      </c>
      <c r="AX86" s="25">
        <v>115.153000878515</v>
      </c>
      <c r="AZ86" s="25">
        <v>3.25</v>
      </c>
      <c r="BA86" s="25">
        <v>1.5441543026706233</v>
      </c>
      <c r="BB86" s="25">
        <v>3.25</v>
      </c>
      <c r="BC86" s="25">
        <v>1.5441543026706233</v>
      </c>
      <c r="BF86" s="76">
        <f t="shared" si="1"/>
        <v>151</v>
      </c>
      <c r="BG86" s="25">
        <v>323</v>
      </c>
      <c r="BH86" s="25">
        <v>73</v>
      </c>
      <c r="BI86" s="25">
        <v>453</v>
      </c>
      <c r="BK86" s="76">
        <v>109</v>
      </c>
      <c r="BL86" s="76">
        <v>18</v>
      </c>
      <c r="BM86" s="76">
        <v>24</v>
      </c>
    </row>
    <row r="87" spans="1:65" x14ac:dyDescent="0.35">
      <c r="A87" s="26">
        <v>39903</v>
      </c>
      <c r="B87" s="41">
        <v>85.696292311174503</v>
      </c>
      <c r="C87" s="41">
        <v>85.530077558903443</v>
      </c>
      <c r="D87" s="41">
        <v>85.727731230902805</v>
      </c>
      <c r="E87" s="57"/>
      <c r="F87" s="42">
        <v>81.841109244339222</v>
      </c>
      <c r="G87" s="42"/>
      <c r="H87" s="42">
        <v>94.864983033183947</v>
      </c>
      <c r="I87" s="42"/>
      <c r="J87" s="42">
        <v>87.992434245301069</v>
      </c>
      <c r="K87" s="42"/>
      <c r="L87" s="42">
        <v>83.015771762530747</v>
      </c>
      <c r="M87" s="42">
        <v>83.009919321765537</v>
      </c>
      <c r="N87" s="42"/>
      <c r="O87" s="42">
        <v>82.010200948181307</v>
      </c>
      <c r="P87" s="42">
        <v>82.010211050163335</v>
      </c>
      <c r="Q87" s="35"/>
      <c r="R87" s="42">
        <v>550451</v>
      </c>
      <c r="S87" s="42">
        <v>550451</v>
      </c>
      <c r="T87" s="42"/>
      <c r="U87" s="42">
        <v>-2.2998282893262498</v>
      </c>
      <c r="V87" s="42">
        <v>-2.14099093685408</v>
      </c>
      <c r="W87" s="42"/>
      <c r="X87" s="42">
        <v>923525.75191568909</v>
      </c>
      <c r="Y87" s="42">
        <v>923525.75191568898</v>
      </c>
      <c r="Z87" s="42"/>
      <c r="AA87" s="41">
        <v>7.0716856457047159E-2</v>
      </c>
      <c r="AB87" s="41">
        <v>7.07168564570472E-2</v>
      </c>
      <c r="AC87" s="42"/>
      <c r="AD87" s="49"/>
      <c r="AE87" s="42">
        <v>401.46577711568335</v>
      </c>
      <c r="AF87" s="42">
        <v>401.46577711568301</v>
      </c>
      <c r="AG87" s="42"/>
      <c r="AH87" s="49"/>
      <c r="AI87" s="42">
        <v>77.79096874999999</v>
      </c>
      <c r="AJ87" s="42">
        <v>77.790968750000005</v>
      </c>
      <c r="AK87" s="42"/>
      <c r="AL87" s="49"/>
      <c r="AM87" s="42">
        <v>0.64214279608753799</v>
      </c>
      <c r="AN87" s="42"/>
      <c r="AO87" s="25">
        <v>1.0100327460996674</v>
      </c>
      <c r="AP87" s="25">
        <v>1.0100327460996701</v>
      </c>
      <c r="AS87" s="25">
        <v>0.72660601033444538</v>
      </c>
      <c r="AT87" s="25">
        <v>0.72661089022131198</v>
      </c>
      <c r="AU87" s="25">
        <v>0.76889646138609502</v>
      </c>
      <c r="AV87" s="39"/>
      <c r="AW87" s="25">
        <v>114.282532905758</v>
      </c>
      <c r="AX87" s="25">
        <v>114.28673366774601</v>
      </c>
      <c r="AZ87" s="25">
        <v>2.2799999999999998</v>
      </c>
      <c r="BA87" s="25">
        <v>1.4821164021164035</v>
      </c>
      <c r="BB87" s="25">
        <v>2.2799999999999998</v>
      </c>
      <c r="BC87" s="25">
        <v>1.4821164021164035</v>
      </c>
      <c r="BF87" s="76">
        <f t="shared" si="1"/>
        <v>162</v>
      </c>
      <c r="BG87" s="25">
        <v>312</v>
      </c>
      <c r="BH87" s="25">
        <v>80</v>
      </c>
      <c r="BI87" s="25">
        <v>446</v>
      </c>
      <c r="BK87" s="76">
        <v>118</v>
      </c>
      <c r="BL87" s="76">
        <v>21</v>
      </c>
      <c r="BM87" s="76">
        <v>23</v>
      </c>
    </row>
    <row r="88" spans="1:65" x14ac:dyDescent="0.35">
      <c r="A88" s="26">
        <v>39994</v>
      </c>
      <c r="B88" s="41">
        <v>86.155238907737441</v>
      </c>
      <c r="C88" s="41">
        <v>86.015492446710496</v>
      </c>
      <c r="D88" s="41">
        <v>86.234754655048206</v>
      </c>
      <c r="E88" s="57"/>
      <c r="F88" s="42">
        <v>82.273238153221413</v>
      </c>
      <c r="G88" s="42"/>
      <c r="H88" s="42">
        <v>95.639854060015765</v>
      </c>
      <c r="I88" s="42"/>
      <c r="J88" s="42">
        <v>88.308781464380232</v>
      </c>
      <c r="K88" s="42"/>
      <c r="L88" s="42">
        <v>83.566772027341997</v>
      </c>
      <c r="M88" s="42">
        <v>83.220722552239508</v>
      </c>
      <c r="N88" s="42"/>
      <c r="O88" s="42">
        <v>82.036385425748293</v>
      </c>
      <c r="P88" s="42">
        <v>82.036387585460233</v>
      </c>
      <c r="Q88" s="35"/>
      <c r="R88" s="42">
        <v>548859</v>
      </c>
      <c r="S88" s="42">
        <v>548859</v>
      </c>
      <c r="T88" s="42"/>
      <c r="U88" s="42">
        <v>-1.97890838910931</v>
      </c>
      <c r="V88" s="42">
        <v>-2.09736445589447</v>
      </c>
      <c r="W88" s="42"/>
      <c r="X88" s="42">
        <v>920083.32090529799</v>
      </c>
      <c r="Y88" s="42">
        <v>920083.32090529799</v>
      </c>
      <c r="Z88" s="42"/>
      <c r="AA88" s="41">
        <v>7.7638061342037254E-2</v>
      </c>
      <c r="AB88" s="41">
        <v>7.7638061342037296E-2</v>
      </c>
      <c r="AC88" s="42"/>
      <c r="AD88" s="49"/>
      <c r="AE88" s="42">
        <v>402.15751525038633</v>
      </c>
      <c r="AF88" s="42">
        <v>402.15751525038598</v>
      </c>
      <c r="AG88" s="42"/>
      <c r="AH88" s="49"/>
      <c r="AI88" s="42">
        <v>81.309273846153857</v>
      </c>
      <c r="AJ88" s="42">
        <v>81.3092738461538</v>
      </c>
      <c r="AK88" s="42"/>
      <c r="AL88" s="49"/>
      <c r="AM88" s="42">
        <v>0.43140765361328298</v>
      </c>
      <c r="AN88" s="42"/>
      <c r="AO88" s="25">
        <v>6.7431773343393009E-2</v>
      </c>
      <c r="AP88" s="25">
        <v>6.7431773343392995E-2</v>
      </c>
      <c r="AS88" s="25">
        <v>0.71060767773743072</v>
      </c>
      <c r="AT88" s="25">
        <v>0.71057430087007001</v>
      </c>
      <c r="AU88" s="25">
        <v>0.7452150627180304</v>
      </c>
      <c r="AV88" s="39"/>
      <c r="AW88" s="25">
        <v>114.470529082966</v>
      </c>
      <c r="AX88" s="25">
        <v>114.49161619946599</v>
      </c>
      <c r="AZ88" s="25">
        <v>2.38</v>
      </c>
      <c r="BA88" s="25">
        <v>1.8160783232406068</v>
      </c>
      <c r="BB88" s="25">
        <v>2.38</v>
      </c>
      <c r="BC88" s="25">
        <v>1.8160783232406068</v>
      </c>
      <c r="BF88" s="76">
        <f t="shared" si="1"/>
        <v>162</v>
      </c>
      <c r="BG88" s="25">
        <v>312</v>
      </c>
      <c r="BH88" s="25">
        <v>80</v>
      </c>
      <c r="BI88" s="25">
        <v>446</v>
      </c>
      <c r="BK88" s="76">
        <v>118</v>
      </c>
      <c r="BL88" s="76">
        <v>21</v>
      </c>
      <c r="BM88" s="76">
        <v>23</v>
      </c>
    </row>
    <row r="89" spans="1:65" x14ac:dyDescent="0.35">
      <c r="A89" s="26">
        <v>40086</v>
      </c>
      <c r="B89" s="41">
        <v>86.905219619572904</v>
      </c>
      <c r="C89" s="41">
        <v>86.80570914845093</v>
      </c>
      <c r="D89" s="41">
        <v>86.903558207126096</v>
      </c>
      <c r="E89" s="57"/>
      <c r="F89" s="42">
        <v>82.813068427390633</v>
      </c>
      <c r="G89" s="42"/>
      <c r="H89" s="42">
        <v>96.710500342506592</v>
      </c>
      <c r="I89" s="42"/>
      <c r="J89" s="42">
        <v>87.773314637328284</v>
      </c>
      <c r="K89" s="42"/>
      <c r="L89" s="42">
        <v>83.133169042231017</v>
      </c>
      <c r="M89" s="42">
        <v>83.274045836196962</v>
      </c>
      <c r="N89" s="42"/>
      <c r="O89" s="42">
        <v>84.438245280600825</v>
      </c>
      <c r="P89" s="42">
        <v>84.438234243502947</v>
      </c>
      <c r="Q89" s="35"/>
      <c r="R89" s="42">
        <v>549540</v>
      </c>
      <c r="S89" s="42">
        <v>549540</v>
      </c>
      <c r="T89" s="42"/>
      <c r="U89" s="42">
        <v>-1.60743160626503</v>
      </c>
      <c r="V89" s="42">
        <v>-1.82871174849387</v>
      </c>
      <c r="W89" s="42"/>
      <c r="X89" s="42">
        <v>915244.26290979097</v>
      </c>
      <c r="Y89" s="42">
        <v>915244.26290979097</v>
      </c>
      <c r="Z89" s="42"/>
      <c r="AA89" s="41">
        <v>7.8474202875315022E-2</v>
      </c>
      <c r="AB89" s="41">
        <v>7.8474202875314994E-2</v>
      </c>
      <c r="AC89" s="42"/>
      <c r="AD89" s="49"/>
      <c r="AE89" s="42">
        <v>400.32471547051233</v>
      </c>
      <c r="AF89" s="42">
        <v>400.32471547051199</v>
      </c>
      <c r="AG89" s="42"/>
      <c r="AH89" s="49"/>
      <c r="AI89" s="42">
        <v>82.911893939393934</v>
      </c>
      <c r="AJ89" s="42">
        <v>82.911893939393906</v>
      </c>
      <c r="AK89" s="42"/>
      <c r="AL89" s="49"/>
      <c r="AM89" s="42">
        <v>0.38143221898006258</v>
      </c>
      <c r="AN89" s="42"/>
      <c r="AO89" s="25">
        <v>-0.34714167121181205</v>
      </c>
      <c r="AP89" s="25">
        <v>-0.347141671211812</v>
      </c>
      <c r="AS89" s="25">
        <v>0.70626942705568541</v>
      </c>
      <c r="AT89" s="25">
        <v>0.70624632996315695</v>
      </c>
      <c r="AU89" s="25">
        <v>0.74083972733990688</v>
      </c>
      <c r="AV89" s="39"/>
      <c r="AW89" s="25">
        <v>114.738203797344</v>
      </c>
      <c r="AX89" s="25">
        <v>114.754916618479</v>
      </c>
      <c r="AZ89" s="25">
        <v>2.4</v>
      </c>
      <c r="BA89" s="25">
        <v>1.8710162025955901</v>
      </c>
      <c r="BB89" s="25">
        <v>2.4</v>
      </c>
      <c r="BC89" s="25">
        <v>1.8710162025955901</v>
      </c>
      <c r="BF89" s="76">
        <f t="shared" si="1"/>
        <v>162</v>
      </c>
      <c r="BG89" s="25">
        <v>312</v>
      </c>
      <c r="BH89" s="25">
        <v>80</v>
      </c>
      <c r="BI89" s="25">
        <v>446</v>
      </c>
      <c r="BK89" s="76">
        <v>118</v>
      </c>
      <c r="BL89" s="76">
        <v>21</v>
      </c>
      <c r="BM89" s="76">
        <v>23</v>
      </c>
    </row>
    <row r="90" spans="1:65" x14ac:dyDescent="0.35">
      <c r="A90" s="26">
        <v>40178</v>
      </c>
      <c r="B90" s="41">
        <v>87.559742578361693</v>
      </c>
      <c r="C90" s="41">
        <v>87.486931235306955</v>
      </c>
      <c r="D90" s="41">
        <v>87.453775650775498</v>
      </c>
      <c r="E90" s="57"/>
      <c r="F90" s="42">
        <v>83.424742729248692</v>
      </c>
      <c r="G90" s="42"/>
      <c r="H90" s="42">
        <v>97.154479773217872</v>
      </c>
      <c r="I90" s="42"/>
      <c r="J90" s="42">
        <v>88.325925789802071</v>
      </c>
      <c r="K90" s="42"/>
      <c r="L90" s="42">
        <v>83.581928811211526</v>
      </c>
      <c r="M90" s="42">
        <v>83.844209475466826</v>
      </c>
      <c r="N90" s="42"/>
      <c r="O90" s="42">
        <v>86.397404760255725</v>
      </c>
      <c r="P90" s="42">
        <v>86.397388003752852</v>
      </c>
      <c r="Q90" s="35"/>
      <c r="R90" s="42">
        <v>551372</v>
      </c>
      <c r="S90" s="42">
        <v>551372</v>
      </c>
      <c r="T90" s="42"/>
      <c r="U90" s="42">
        <v>-1.3900727597010001</v>
      </c>
      <c r="V90" s="42">
        <v>-1.93343658125957</v>
      </c>
      <c r="W90" s="42"/>
      <c r="X90" s="42">
        <v>915577.15054647101</v>
      </c>
      <c r="Y90" s="42">
        <v>915577.15054647101</v>
      </c>
      <c r="Z90" s="42"/>
      <c r="AA90" s="41">
        <v>7.7726859557320754E-2</v>
      </c>
      <c r="AB90" s="41">
        <v>7.7726859557320796E-2</v>
      </c>
      <c r="AC90" s="42"/>
      <c r="AD90" s="49"/>
      <c r="AE90" s="42">
        <v>401.35601691969936</v>
      </c>
      <c r="AF90" s="42">
        <v>401.35601691969902</v>
      </c>
      <c r="AG90" s="42"/>
      <c r="AH90" s="49"/>
      <c r="AI90" s="42">
        <v>80.353062121212133</v>
      </c>
      <c r="AJ90" s="42">
        <v>80.353062121212105</v>
      </c>
      <c r="AK90" s="42"/>
      <c r="AL90" s="49"/>
      <c r="AM90" s="42">
        <v>0.41766982237712169</v>
      </c>
      <c r="AN90" s="42"/>
      <c r="AO90" s="25">
        <v>-0.76054312325125006</v>
      </c>
      <c r="AP90" s="25">
        <v>-0.76054312325124995</v>
      </c>
      <c r="AS90" s="25">
        <v>0.71307555305012282</v>
      </c>
      <c r="AT90" s="25">
        <v>0.71312563216665403</v>
      </c>
      <c r="AU90" s="25">
        <v>0.74649702632116277</v>
      </c>
      <c r="AV90" s="39"/>
      <c r="AW90" s="25">
        <v>115.483051737884</v>
      </c>
      <c r="AX90" s="25">
        <v>115.481486850256</v>
      </c>
      <c r="AZ90" s="25">
        <v>2.48</v>
      </c>
      <c r="BA90" s="25">
        <v>2.007548625083837</v>
      </c>
      <c r="BB90" s="25">
        <v>2.48</v>
      </c>
      <c r="BC90" s="25">
        <v>2.007548625083837</v>
      </c>
      <c r="BF90" s="76">
        <f t="shared" si="1"/>
        <v>162</v>
      </c>
      <c r="BG90" s="25">
        <v>312</v>
      </c>
      <c r="BH90" s="25">
        <v>80</v>
      </c>
      <c r="BI90" s="25">
        <v>446</v>
      </c>
      <c r="BK90" s="76">
        <v>118</v>
      </c>
      <c r="BL90" s="76">
        <v>21</v>
      </c>
      <c r="BM90" s="76">
        <v>23</v>
      </c>
    </row>
    <row r="91" spans="1:65" x14ac:dyDescent="0.35">
      <c r="A91" s="26">
        <v>40268</v>
      </c>
      <c r="B91" s="41">
        <v>88.426029352663434</v>
      </c>
      <c r="C91" s="41">
        <v>88.383355052689907</v>
      </c>
      <c r="D91" s="41">
        <v>88.514135511530895</v>
      </c>
      <c r="E91" s="57"/>
      <c r="F91" s="42">
        <v>84.373476439906597</v>
      </c>
      <c r="G91" s="42"/>
      <c r="H91" s="42">
        <v>97.472183164345793</v>
      </c>
      <c r="I91" s="42"/>
      <c r="J91" s="42">
        <v>89.453888455998239</v>
      </c>
      <c r="K91" s="42"/>
      <c r="L91" s="42">
        <v>85.220826533683905</v>
      </c>
      <c r="M91" s="42">
        <v>85.139229733018524</v>
      </c>
      <c r="N91" s="42"/>
      <c r="O91" s="42">
        <v>87.699371958302365</v>
      </c>
      <c r="P91" s="42">
        <v>87.699413860815824</v>
      </c>
      <c r="Q91" s="35"/>
      <c r="R91" s="42">
        <v>556002</v>
      </c>
      <c r="S91" s="42">
        <v>556002</v>
      </c>
      <c r="T91" s="42"/>
      <c r="U91" s="42">
        <v>-1.0148425253912099</v>
      </c>
      <c r="V91" s="42">
        <v>-1.5946050288070901</v>
      </c>
      <c r="W91" s="42"/>
      <c r="X91" s="42">
        <v>914431.71472077304</v>
      </c>
      <c r="Y91" s="42">
        <v>914431.71472077304</v>
      </c>
      <c r="Z91" s="42"/>
      <c r="AA91" s="41">
        <v>8.00958672902502E-2</v>
      </c>
      <c r="AB91" s="41">
        <v>8.00958672902502E-2</v>
      </c>
      <c r="AC91" s="42"/>
      <c r="AD91" s="49"/>
      <c r="AE91" s="42">
        <v>405.41443138774963</v>
      </c>
      <c r="AF91" s="42">
        <v>405.41443138775003</v>
      </c>
      <c r="AG91" s="42"/>
      <c r="AH91" s="49"/>
      <c r="AI91" s="42">
        <v>79.54381250000003</v>
      </c>
      <c r="AJ91" s="42">
        <v>79.543812500000001</v>
      </c>
      <c r="AK91" s="42"/>
      <c r="AL91" s="49"/>
      <c r="AM91" s="42">
        <v>0.4584191054689673</v>
      </c>
      <c r="AN91" s="42"/>
      <c r="AO91" s="25">
        <v>-1.03761352853214</v>
      </c>
      <c r="AP91" s="25">
        <v>-1.03761352853214</v>
      </c>
      <c r="AS91" s="25">
        <v>0.72853945740726789</v>
      </c>
      <c r="AT91" s="25">
        <v>0.72850263925166703</v>
      </c>
      <c r="AU91" s="25">
        <v>0.75070564773288451</v>
      </c>
      <c r="AV91" s="39"/>
      <c r="AW91" s="25">
        <v>116.28863998299499</v>
      </c>
      <c r="AX91" s="25">
        <v>116.294869949081</v>
      </c>
      <c r="AZ91" s="25">
        <v>2.8</v>
      </c>
      <c r="BA91" s="25">
        <v>2.3013900433986132</v>
      </c>
      <c r="BB91" s="25">
        <v>2.8</v>
      </c>
      <c r="BC91" s="25">
        <v>2.3013900433986132</v>
      </c>
      <c r="BF91" s="76">
        <f t="shared" si="1"/>
        <v>148</v>
      </c>
      <c r="BG91" s="25">
        <v>313</v>
      </c>
      <c r="BH91" s="25">
        <v>88</v>
      </c>
      <c r="BI91" s="25">
        <v>451</v>
      </c>
      <c r="BK91" s="76">
        <v>108</v>
      </c>
      <c r="BL91" s="76">
        <v>18</v>
      </c>
      <c r="BM91" s="76">
        <v>22</v>
      </c>
    </row>
    <row r="92" spans="1:65" x14ac:dyDescent="0.35">
      <c r="A92" s="26">
        <v>40359</v>
      </c>
      <c r="B92" s="41">
        <v>89.134669442522906</v>
      </c>
      <c r="C92" s="41">
        <v>89.128840267238431</v>
      </c>
      <c r="D92" s="41">
        <v>89.209094510666404</v>
      </c>
      <c r="E92" s="57"/>
      <c r="F92" s="42">
        <v>85.190249354468264</v>
      </c>
      <c r="G92" s="42"/>
      <c r="H92" s="42">
        <v>97.773067931661672</v>
      </c>
      <c r="I92" s="42"/>
      <c r="J92" s="42">
        <v>90.264460922066746</v>
      </c>
      <c r="K92" s="42"/>
      <c r="L92" s="42">
        <v>86.215959866250557</v>
      </c>
      <c r="M92" s="42">
        <v>85.883641464566765</v>
      </c>
      <c r="N92" s="42"/>
      <c r="O92" s="42">
        <v>88.993371087854072</v>
      </c>
      <c r="P92" s="42">
        <v>88.993366740527492</v>
      </c>
      <c r="Q92" s="35"/>
      <c r="R92" s="42">
        <v>562353</v>
      </c>
      <c r="S92" s="42">
        <v>562353</v>
      </c>
      <c r="T92" s="42"/>
      <c r="U92" s="42">
        <v>-0.84582322259824405</v>
      </c>
      <c r="V92" s="42">
        <v>-1.38235495310038</v>
      </c>
      <c r="W92" s="42"/>
      <c r="X92" s="42">
        <v>922266.61297044496</v>
      </c>
      <c r="Y92" s="42">
        <v>922266.61297044496</v>
      </c>
      <c r="Z92" s="42"/>
      <c r="AA92" s="41">
        <v>7.8523515832849611E-2</v>
      </c>
      <c r="AB92" s="41">
        <v>7.8523515832849597E-2</v>
      </c>
      <c r="AC92" s="42"/>
      <c r="AD92" s="49"/>
      <c r="AE92" s="42">
        <v>404.60007498005371</v>
      </c>
      <c r="AF92" s="42">
        <v>404.60007498005399</v>
      </c>
      <c r="AG92" s="42"/>
      <c r="AH92" s="49"/>
      <c r="AI92" s="42">
        <v>79.899689230769241</v>
      </c>
      <c r="AJ92" s="42">
        <v>79.899689230769198</v>
      </c>
      <c r="AK92" s="42"/>
      <c r="AL92" s="49"/>
      <c r="AM92" s="42">
        <v>0.48644905739344774</v>
      </c>
      <c r="AN92" s="42"/>
      <c r="AO92" s="25">
        <v>-1.16494337677739</v>
      </c>
      <c r="AP92" s="25">
        <v>-1.16494337677739</v>
      </c>
      <c r="AS92" s="25">
        <v>0.73945108477349086</v>
      </c>
      <c r="AT92" s="25">
        <v>0.73948734389313797</v>
      </c>
      <c r="AU92" s="25">
        <v>0.75863069956311247</v>
      </c>
      <c r="AV92" s="39"/>
      <c r="AW92" s="25">
        <v>116.950428455626</v>
      </c>
      <c r="AX92" s="25">
        <v>116.966440118153</v>
      </c>
      <c r="AZ92" s="25">
        <v>3.37</v>
      </c>
      <c r="BA92" s="25">
        <v>2.6505886564059735</v>
      </c>
      <c r="BB92" s="25">
        <v>3.37</v>
      </c>
      <c r="BC92" s="25">
        <v>2.6505886564059735</v>
      </c>
      <c r="BF92" s="76">
        <f t="shared" si="1"/>
        <v>148</v>
      </c>
      <c r="BG92" s="25">
        <v>313</v>
      </c>
      <c r="BH92" s="25">
        <v>88</v>
      </c>
      <c r="BI92" s="25">
        <v>451</v>
      </c>
      <c r="BK92" s="76">
        <v>108</v>
      </c>
      <c r="BL92" s="76">
        <v>18</v>
      </c>
      <c r="BM92" s="76">
        <v>22</v>
      </c>
    </row>
    <row r="93" spans="1:65" x14ac:dyDescent="0.35">
      <c r="A93" s="26">
        <v>40451</v>
      </c>
      <c r="B93" s="41">
        <v>89.640229010941809</v>
      </c>
      <c r="C93" s="41">
        <v>89.640210237447903</v>
      </c>
      <c r="D93" s="41">
        <v>89.597692240453995</v>
      </c>
      <c r="E93" s="57"/>
      <c r="F93" s="42">
        <v>85.932502670372003</v>
      </c>
      <c r="G93" s="42"/>
      <c r="H93" s="42">
        <v>97.970621184029071</v>
      </c>
      <c r="I93" s="42"/>
      <c r="J93" s="42">
        <v>91.44628234054754</v>
      </c>
      <c r="K93" s="42"/>
      <c r="L93" s="42">
        <v>86.800835894171954</v>
      </c>
      <c r="M93" s="42">
        <v>86.951887381558365</v>
      </c>
      <c r="N93" s="42"/>
      <c r="O93" s="42">
        <v>88.087525963736383</v>
      </c>
      <c r="P93" s="42">
        <v>88.087494944751413</v>
      </c>
      <c r="Q93" s="35"/>
      <c r="R93" s="42">
        <v>565659</v>
      </c>
      <c r="S93" s="42">
        <v>565659</v>
      </c>
      <c r="T93" s="42"/>
      <c r="U93" s="42">
        <v>-0.69540486897035303</v>
      </c>
      <c r="V93" s="42">
        <v>-1.10085596576599</v>
      </c>
      <c r="W93" s="42"/>
      <c r="X93" s="42">
        <v>926946.94994568999</v>
      </c>
      <c r="Y93" s="42">
        <v>926946.94994568999</v>
      </c>
      <c r="Z93" s="42"/>
      <c r="AA93" s="41">
        <v>7.7546458334707608E-2</v>
      </c>
      <c r="AB93" s="41">
        <v>7.7546458334707594E-2</v>
      </c>
      <c r="AC93" s="42"/>
      <c r="AD93" s="49"/>
      <c r="AE93" s="42">
        <v>408.13953443213433</v>
      </c>
      <c r="AF93" s="42">
        <v>408.13953443213398</v>
      </c>
      <c r="AG93" s="42"/>
      <c r="AH93" s="49"/>
      <c r="AI93" s="42">
        <v>81.765445454545443</v>
      </c>
      <c r="AJ93" s="42">
        <v>81.7654454545455</v>
      </c>
      <c r="AK93" s="42"/>
      <c r="AL93" s="49"/>
      <c r="AM93" s="42">
        <v>0.49655030896472185</v>
      </c>
      <c r="AN93" s="42"/>
      <c r="AO93" s="25">
        <v>-1.1938677558088999</v>
      </c>
      <c r="AP93" s="25">
        <v>-1.1938677558088999</v>
      </c>
      <c r="AS93" s="25">
        <v>0.73612846250786801</v>
      </c>
      <c r="AT93" s="25">
        <v>0.73616345215259904</v>
      </c>
      <c r="AU93" s="25">
        <v>0.75781111748773144</v>
      </c>
      <c r="AV93" s="39"/>
      <c r="AW93" s="25">
        <v>117.299388494262</v>
      </c>
      <c r="AX93" s="25">
        <v>117.30847559213299</v>
      </c>
      <c r="AZ93" s="25">
        <v>2.5</v>
      </c>
      <c r="BA93" s="25">
        <v>2.8352346264846271</v>
      </c>
      <c r="BB93" s="25">
        <v>2.5</v>
      </c>
      <c r="BC93" s="25">
        <v>2.8352346264846271</v>
      </c>
      <c r="BF93" s="76">
        <f t="shared" si="1"/>
        <v>148</v>
      </c>
      <c r="BG93" s="25">
        <v>313</v>
      </c>
      <c r="BH93" s="25">
        <v>88</v>
      </c>
      <c r="BI93" s="25">
        <v>451</v>
      </c>
      <c r="BK93" s="76">
        <v>108</v>
      </c>
      <c r="BL93" s="76">
        <v>18</v>
      </c>
      <c r="BM93" s="76">
        <v>22</v>
      </c>
    </row>
    <row r="94" spans="1:65" x14ac:dyDescent="0.35">
      <c r="A94" s="26">
        <v>40543</v>
      </c>
      <c r="B94" s="41">
        <v>90.521516975705268</v>
      </c>
      <c r="C94" s="41">
        <v>90.525806215518628</v>
      </c>
      <c r="D94" s="41">
        <v>90.410176642029199</v>
      </c>
      <c r="E94" s="57"/>
      <c r="F94" s="42">
        <v>86.613344346947827</v>
      </c>
      <c r="G94" s="42"/>
      <c r="H94" s="42">
        <v>98.401924781572191</v>
      </c>
      <c r="I94" s="42"/>
      <c r="J94" s="42">
        <v>93.13461657814976</v>
      </c>
      <c r="K94" s="42"/>
      <c r="L94" s="42">
        <v>88.273135006326569</v>
      </c>
      <c r="M94" s="42">
        <v>88.591661064722004</v>
      </c>
      <c r="N94" s="42"/>
      <c r="O94" s="42">
        <v>90.420147043640512</v>
      </c>
      <c r="P94" s="42">
        <v>90.420113663050572</v>
      </c>
      <c r="Q94" s="35"/>
      <c r="R94" s="42">
        <v>565945</v>
      </c>
      <c r="S94" s="42">
        <v>565945</v>
      </c>
      <c r="T94" s="42"/>
      <c r="U94" s="42">
        <v>-0.67719055515535098</v>
      </c>
      <c r="V94" s="42">
        <v>-1.1575147193663999</v>
      </c>
      <c r="W94" s="42"/>
      <c r="X94" s="42">
        <v>930867.84524806205</v>
      </c>
      <c r="Y94" s="42">
        <v>930867.84524806205</v>
      </c>
      <c r="Z94" s="42"/>
      <c r="AA94" s="41">
        <v>7.8632686303384047E-2</v>
      </c>
      <c r="AB94" s="41">
        <v>7.8632686303384006E-2</v>
      </c>
      <c r="AC94" s="42"/>
      <c r="AD94" s="49"/>
      <c r="AE94" s="42">
        <v>409.00272100856199</v>
      </c>
      <c r="AF94" s="42">
        <v>409.00272100856199</v>
      </c>
      <c r="AG94" s="42"/>
      <c r="AH94" s="49"/>
      <c r="AI94" s="42">
        <v>80.312759090909125</v>
      </c>
      <c r="AJ94" s="42">
        <v>80.312759090909097</v>
      </c>
      <c r="AK94" s="42"/>
      <c r="AL94" s="49"/>
      <c r="AM94" s="42">
        <v>0.50958129344612157</v>
      </c>
      <c r="AN94" s="42"/>
      <c r="AO94" s="25">
        <v>-1.17783665341059</v>
      </c>
      <c r="AP94" s="25">
        <v>-1.17783665341059</v>
      </c>
      <c r="AS94" s="25">
        <v>0.74894275805859123</v>
      </c>
      <c r="AT94" s="25">
        <v>0.74890750503329495</v>
      </c>
      <c r="AU94" s="25">
        <v>0.76788225000105037</v>
      </c>
      <c r="AV94" s="39"/>
      <c r="AW94" s="25">
        <v>118.191630677714</v>
      </c>
      <c r="AX94" s="25">
        <v>118.200051006295</v>
      </c>
      <c r="AZ94" s="25">
        <v>3.2</v>
      </c>
      <c r="BA94" s="25">
        <v>3.2715136112828236</v>
      </c>
      <c r="BB94" s="25">
        <v>3.2</v>
      </c>
      <c r="BC94" s="25">
        <v>3.2715136112828236</v>
      </c>
      <c r="BF94" s="76">
        <f t="shared" si="1"/>
        <v>148</v>
      </c>
      <c r="BG94" s="25">
        <v>313</v>
      </c>
      <c r="BH94" s="25">
        <v>88</v>
      </c>
      <c r="BI94" s="25">
        <v>451</v>
      </c>
      <c r="BK94" s="76">
        <v>108</v>
      </c>
      <c r="BL94" s="76">
        <v>18</v>
      </c>
      <c r="BM94" s="76">
        <v>22</v>
      </c>
    </row>
    <row r="95" spans="1:65" x14ac:dyDescent="0.35">
      <c r="A95" s="26">
        <v>40633</v>
      </c>
      <c r="B95" s="41">
        <v>91.994297807354386</v>
      </c>
      <c r="C95" s="41">
        <v>91.993506597927194</v>
      </c>
      <c r="D95" s="41">
        <v>92.119748272626197</v>
      </c>
      <c r="E95" s="57"/>
      <c r="F95" s="42">
        <v>87.899028358063731</v>
      </c>
      <c r="G95" s="42"/>
      <c r="H95" s="42">
        <v>99.145304607224304</v>
      </c>
      <c r="I95" s="42"/>
      <c r="J95" s="42">
        <v>94.438459046532103</v>
      </c>
      <c r="K95" s="42"/>
      <c r="L95" s="42">
        <v>90.17900140358887</v>
      </c>
      <c r="M95" s="42">
        <v>90.012412839552226</v>
      </c>
      <c r="N95" s="42"/>
      <c r="O95" s="42">
        <v>95.633348210994498</v>
      </c>
      <c r="P95" s="42">
        <v>95.633455237471978</v>
      </c>
      <c r="Q95" s="35"/>
      <c r="R95" s="42">
        <v>566873</v>
      </c>
      <c r="S95" s="42">
        <v>566873</v>
      </c>
      <c r="T95" s="42"/>
      <c r="U95" s="42">
        <v>-0.42098953326959698</v>
      </c>
      <c r="V95" s="42">
        <v>-1.0035316068117699</v>
      </c>
      <c r="W95" s="42"/>
      <c r="X95" s="42">
        <v>931294.10048271995</v>
      </c>
      <c r="Y95" s="42">
        <v>931294.10048271995</v>
      </c>
      <c r="Z95" s="42"/>
      <c r="AA95" s="41">
        <v>7.7784667069550922E-2</v>
      </c>
      <c r="AB95" s="41">
        <v>7.7784667069550895E-2</v>
      </c>
      <c r="AC95" s="42"/>
      <c r="AD95" s="49"/>
      <c r="AE95" s="42">
        <v>412.23662920160865</v>
      </c>
      <c r="AF95" s="42">
        <v>412.23662920160899</v>
      </c>
      <c r="AG95" s="42"/>
      <c r="AH95" s="49"/>
      <c r="AI95" s="42">
        <v>80.80139687499998</v>
      </c>
      <c r="AJ95" s="42">
        <v>80.801396874999995</v>
      </c>
      <c r="AK95" s="42"/>
      <c r="AL95" s="49"/>
      <c r="AM95" s="42">
        <v>0.57712454485123221</v>
      </c>
      <c r="AN95" s="42"/>
      <c r="AO95" s="25">
        <v>-1.1391784610898401</v>
      </c>
      <c r="AP95" s="25">
        <v>-1.1391784610898401</v>
      </c>
      <c r="AS95" s="25">
        <v>0.76795644437294608</v>
      </c>
      <c r="AT95" s="25">
        <v>0.76801178867382702</v>
      </c>
      <c r="AU95" s="25">
        <v>0.77513096990303965</v>
      </c>
      <c r="AV95" s="39"/>
      <c r="AW95" s="25">
        <v>119.20942562955</v>
      </c>
      <c r="AX95" s="25">
        <v>119.217037252163</v>
      </c>
      <c r="AZ95" s="25">
        <v>4.2</v>
      </c>
      <c r="BA95" s="25">
        <v>3.541970249557437</v>
      </c>
      <c r="BB95" s="25">
        <v>4.2</v>
      </c>
      <c r="BC95" s="25">
        <v>3.541970249557437</v>
      </c>
      <c r="BF95" s="76">
        <f t="shared" si="1"/>
        <v>160</v>
      </c>
      <c r="BG95" s="25">
        <v>314</v>
      </c>
      <c r="BH95" s="25">
        <v>87</v>
      </c>
      <c r="BI95" s="25">
        <v>439</v>
      </c>
      <c r="BK95" s="76">
        <v>118</v>
      </c>
      <c r="BL95" s="76">
        <v>19</v>
      </c>
      <c r="BM95" s="76">
        <v>23</v>
      </c>
    </row>
    <row r="96" spans="1:65" x14ac:dyDescent="0.35">
      <c r="A96" s="26">
        <v>40724</v>
      </c>
      <c r="B96" s="41">
        <v>93.062445241460907</v>
      </c>
      <c r="C96" s="41">
        <v>93.057247906312298</v>
      </c>
      <c r="D96" s="41">
        <v>93.115147922292493</v>
      </c>
      <c r="E96" s="57"/>
      <c r="F96" s="42">
        <v>89.045184046652835</v>
      </c>
      <c r="G96" s="42"/>
      <c r="H96" s="42">
        <v>99.252190062058148</v>
      </c>
      <c r="I96" s="42"/>
      <c r="J96" s="42">
        <v>95.451406471854696</v>
      </c>
      <c r="K96" s="42"/>
      <c r="L96" s="42">
        <v>91.980360130495001</v>
      </c>
      <c r="M96" s="42">
        <v>91.677922759859129</v>
      </c>
      <c r="N96" s="42"/>
      <c r="O96" s="42">
        <v>98.193904655049664</v>
      </c>
      <c r="P96" s="42">
        <v>98.19388391520674</v>
      </c>
      <c r="Q96" s="35"/>
      <c r="R96" s="42">
        <v>566601</v>
      </c>
      <c r="S96" s="42">
        <v>566601</v>
      </c>
      <c r="T96" s="42"/>
      <c r="U96" s="42">
        <v>-0.418938640051153</v>
      </c>
      <c r="V96" s="42">
        <v>-0.84353817510931495</v>
      </c>
      <c r="W96" s="42"/>
      <c r="X96" s="42">
        <v>921374.46455619705</v>
      </c>
      <c r="Y96" s="42">
        <v>921374.46455619705</v>
      </c>
      <c r="Z96" s="42"/>
      <c r="AA96" s="41">
        <v>7.9400334263169101E-2</v>
      </c>
      <c r="AB96" s="41">
        <v>7.9400334263169101E-2</v>
      </c>
      <c r="AC96" s="42"/>
      <c r="AD96" s="49"/>
      <c r="AE96" s="42">
        <v>412.87153241422834</v>
      </c>
      <c r="AF96" s="42">
        <v>412.871532414228</v>
      </c>
      <c r="AG96" s="42"/>
      <c r="AH96" s="49"/>
      <c r="AI96" s="42">
        <v>79.44979230769232</v>
      </c>
      <c r="AJ96" s="42">
        <v>79.449792307692306</v>
      </c>
      <c r="AK96" s="42"/>
      <c r="AL96" s="49"/>
      <c r="AM96" s="42">
        <v>0.55141103950236448</v>
      </c>
      <c r="AN96" s="42"/>
      <c r="AO96" s="25">
        <v>-1.0863220542388501</v>
      </c>
      <c r="AP96" s="25">
        <v>-1.0863220542388501</v>
      </c>
      <c r="AS96" s="25">
        <v>0.78601194951893671</v>
      </c>
      <c r="AT96" s="25">
        <v>0.78598894375808204</v>
      </c>
      <c r="AU96" s="25">
        <v>0.7868070262403819</v>
      </c>
      <c r="AV96" s="39"/>
      <c r="AW96" s="25">
        <v>120.23645077842301</v>
      </c>
      <c r="AX96" s="25">
        <v>120.249769943743</v>
      </c>
      <c r="AZ96" s="25">
        <v>3.3</v>
      </c>
      <c r="BA96" s="25">
        <v>3.3752125041428935</v>
      </c>
      <c r="BB96" s="25">
        <v>3.3</v>
      </c>
      <c r="BC96" s="25">
        <v>3.3752125041428935</v>
      </c>
      <c r="BF96" s="76">
        <f t="shared" si="1"/>
        <v>160</v>
      </c>
      <c r="BG96" s="25">
        <v>314</v>
      </c>
      <c r="BH96" s="25">
        <v>87</v>
      </c>
      <c r="BI96" s="25">
        <v>439</v>
      </c>
      <c r="BK96" s="76">
        <v>118</v>
      </c>
      <c r="BL96" s="76">
        <v>19</v>
      </c>
      <c r="BM96" s="76">
        <v>23</v>
      </c>
    </row>
    <row r="97" spans="1:65" x14ac:dyDescent="0.35">
      <c r="A97" s="26">
        <v>40816</v>
      </c>
      <c r="B97" s="41">
        <v>93.909356801689526</v>
      </c>
      <c r="C97" s="41">
        <v>93.91181550784934</v>
      </c>
      <c r="D97" s="41">
        <v>93.838225645778607</v>
      </c>
      <c r="E97" s="57"/>
      <c r="F97" s="42">
        <v>89.716067604295233</v>
      </c>
      <c r="G97" s="42"/>
      <c r="H97" s="42">
        <v>99.597899389008163</v>
      </c>
      <c r="I97" s="42"/>
      <c r="J97" s="42">
        <v>97.154990464387836</v>
      </c>
      <c r="K97" s="42"/>
      <c r="L97" s="42">
        <v>93.076287806624762</v>
      </c>
      <c r="M97" s="42">
        <v>93.237267525628724</v>
      </c>
      <c r="N97" s="42"/>
      <c r="O97" s="42">
        <v>100.16056101871243</v>
      </c>
      <c r="P97" s="42">
        <v>100.16048182224476</v>
      </c>
      <c r="Q97" s="35"/>
      <c r="R97" s="42">
        <v>567586</v>
      </c>
      <c r="S97" s="42">
        <v>567586</v>
      </c>
      <c r="T97" s="42"/>
      <c r="U97" s="42">
        <v>-0.85071532031114405</v>
      </c>
      <c r="V97" s="42">
        <v>-1.3289127717406199</v>
      </c>
      <c r="W97" s="42"/>
      <c r="X97" s="42">
        <v>926981.87100272195</v>
      </c>
      <c r="Y97" s="42">
        <v>926981.87100272195</v>
      </c>
      <c r="Z97" s="42"/>
      <c r="AA97" s="41">
        <v>8.3307127378076329E-2</v>
      </c>
      <c r="AB97" s="41">
        <v>8.3307127378076301E-2</v>
      </c>
      <c r="AC97" s="42"/>
      <c r="AD97" s="49"/>
      <c r="AE97" s="42">
        <v>414.72351038336029</v>
      </c>
      <c r="AF97" s="42">
        <v>414.72351038336001</v>
      </c>
      <c r="AG97" s="42"/>
      <c r="AH97" s="49"/>
      <c r="AI97" s="42">
        <v>79.23896060606063</v>
      </c>
      <c r="AJ97" s="42">
        <v>79.238960606060601</v>
      </c>
      <c r="AK97" s="42"/>
      <c r="AL97" s="49"/>
      <c r="AM97" s="42">
        <v>0.51448394324793989</v>
      </c>
      <c r="AN97" s="42"/>
      <c r="AO97" s="25">
        <v>-0.99791994328461997</v>
      </c>
      <c r="AP97" s="25">
        <v>-0.99791994328461997</v>
      </c>
      <c r="AS97" s="25">
        <v>0.79767405379552214</v>
      </c>
      <c r="AT97" s="25">
        <v>0.79763645735829003</v>
      </c>
      <c r="AU97" s="25">
        <v>0.80013560883206691</v>
      </c>
      <c r="AV97" s="39"/>
      <c r="AW97" s="25">
        <v>120.69815858627</v>
      </c>
      <c r="AX97" s="25">
        <v>120.717464782203</v>
      </c>
      <c r="AZ97" s="25">
        <v>4.2</v>
      </c>
      <c r="BA97" s="25">
        <v>3.4898805472146432</v>
      </c>
      <c r="BB97" s="25">
        <v>4.2</v>
      </c>
      <c r="BC97" s="25">
        <v>3.4898805472146432</v>
      </c>
      <c r="BF97" s="76">
        <f t="shared" si="1"/>
        <v>160</v>
      </c>
      <c r="BG97" s="25">
        <v>314</v>
      </c>
      <c r="BH97" s="25">
        <v>87</v>
      </c>
      <c r="BI97" s="25">
        <v>439</v>
      </c>
      <c r="BK97" s="76">
        <v>118</v>
      </c>
      <c r="BL97" s="76">
        <v>19</v>
      </c>
      <c r="BM97" s="76">
        <v>23</v>
      </c>
    </row>
    <row r="98" spans="1:65" x14ac:dyDescent="0.35">
      <c r="A98" s="26">
        <v>40908</v>
      </c>
      <c r="B98" s="41">
        <v>94.686708221152415</v>
      </c>
      <c r="C98" s="41">
        <v>94.688508936182032</v>
      </c>
      <c r="D98" s="41">
        <v>94.600499579476406</v>
      </c>
      <c r="E98" s="57"/>
      <c r="F98" s="42">
        <v>90.285856200022167</v>
      </c>
      <c r="G98" s="42"/>
      <c r="H98" s="42">
        <v>99.986566940123382</v>
      </c>
      <c r="I98" s="42"/>
      <c r="J98" s="42">
        <v>97.131000027514062</v>
      </c>
      <c r="K98" s="42"/>
      <c r="L98" s="42">
        <v>93.195174442054679</v>
      </c>
      <c r="M98" s="42">
        <v>93.53244024427697</v>
      </c>
      <c r="N98" s="42"/>
      <c r="O98" s="42">
        <v>104.67357604939535</v>
      </c>
      <c r="P98" s="42">
        <v>104.67347980012066</v>
      </c>
      <c r="Q98" s="35"/>
      <c r="R98" s="42">
        <v>568056</v>
      </c>
      <c r="S98" s="42">
        <v>568056</v>
      </c>
      <c r="T98" s="42"/>
      <c r="U98" s="42">
        <v>-0.81159749621928401</v>
      </c>
      <c r="V98" s="42">
        <v>-0.86699934574916004</v>
      </c>
      <c r="W98" s="42"/>
      <c r="X98" s="42">
        <v>926028.89004279301</v>
      </c>
      <c r="Y98" s="42">
        <v>926028.89004279301</v>
      </c>
      <c r="Z98" s="42"/>
      <c r="AA98" s="41">
        <v>8.3893599735317473E-2</v>
      </c>
      <c r="AB98" s="41">
        <v>8.3893599735317501E-2</v>
      </c>
      <c r="AC98" s="42"/>
      <c r="AD98" s="49"/>
      <c r="AE98" s="42">
        <v>417.46763452855731</v>
      </c>
      <c r="AF98" s="42">
        <v>417.46763452855703</v>
      </c>
      <c r="AG98" s="42"/>
      <c r="AH98" s="49"/>
      <c r="AI98" s="42">
        <v>80.333807692307715</v>
      </c>
      <c r="AJ98" s="42">
        <v>80.333807692307701</v>
      </c>
      <c r="AK98" s="42"/>
      <c r="AL98" s="49"/>
      <c r="AM98" s="42">
        <v>0.51527225305103352</v>
      </c>
      <c r="AN98" s="42"/>
      <c r="AO98" s="25">
        <v>-1.1126664519135001</v>
      </c>
      <c r="AP98" s="25">
        <v>-1.1126664519135001</v>
      </c>
      <c r="AS98" s="25">
        <v>0.79097785093980599</v>
      </c>
      <c r="AT98" s="25">
        <v>0.79098248277391703</v>
      </c>
      <c r="AU98" s="25">
        <v>0.78934274870073684</v>
      </c>
      <c r="AV98" s="39"/>
      <c r="AW98" s="25">
        <v>121.31268881074</v>
      </c>
      <c r="AX98" s="25">
        <v>121.31238609946099</v>
      </c>
      <c r="AZ98" s="25">
        <v>4.2</v>
      </c>
      <c r="BA98" s="25">
        <v>3.2213697643305537</v>
      </c>
      <c r="BB98" s="25">
        <v>4.2</v>
      </c>
      <c r="BC98" s="25">
        <v>3.2213697643305537</v>
      </c>
      <c r="BF98" s="76">
        <f t="shared" si="1"/>
        <v>160</v>
      </c>
      <c r="BG98" s="25">
        <v>314</v>
      </c>
      <c r="BH98" s="25">
        <v>87</v>
      </c>
      <c r="BI98" s="25">
        <v>439</v>
      </c>
      <c r="BK98" s="76">
        <v>118</v>
      </c>
      <c r="BL98" s="76">
        <v>19</v>
      </c>
      <c r="BM98" s="76">
        <v>23</v>
      </c>
    </row>
    <row r="99" spans="1:65" x14ac:dyDescent="0.35">
      <c r="A99" s="26">
        <v>40999</v>
      </c>
      <c r="B99" s="41">
        <v>95.182137675958799</v>
      </c>
      <c r="C99" s="41">
        <v>95.181431552663256</v>
      </c>
      <c r="D99" s="41">
        <v>95.296592807966107</v>
      </c>
      <c r="E99" s="57"/>
      <c r="F99" s="42">
        <v>90.985417950018871</v>
      </c>
      <c r="G99" s="42"/>
      <c r="H99" s="42">
        <v>100.23511295560667</v>
      </c>
      <c r="I99" s="42"/>
      <c r="J99" s="42">
        <v>98.059611631552187</v>
      </c>
      <c r="K99" s="42"/>
      <c r="L99" s="42">
        <v>94.56746679856569</v>
      </c>
      <c r="M99" s="42">
        <v>94.339803451250759</v>
      </c>
      <c r="N99" s="42"/>
      <c r="O99" s="42">
        <v>104.58825984496667</v>
      </c>
      <c r="P99" s="42">
        <v>104.58852462934867</v>
      </c>
      <c r="Q99" s="35"/>
      <c r="R99" s="42">
        <v>573416</v>
      </c>
      <c r="S99" s="42">
        <v>573416</v>
      </c>
      <c r="T99" s="42"/>
      <c r="U99" s="42">
        <v>-0.763778875577525</v>
      </c>
      <c r="V99" s="42">
        <v>-1.13062084547412</v>
      </c>
      <c r="W99" s="42"/>
      <c r="X99" s="42">
        <v>934861.01197808108</v>
      </c>
      <c r="Y99" s="42">
        <v>934861.01197808096</v>
      </c>
      <c r="Z99" s="42"/>
      <c r="AA99" s="41">
        <v>8.2032648119373164E-2</v>
      </c>
      <c r="AB99" s="41">
        <v>8.2032648119373205E-2</v>
      </c>
      <c r="AC99" s="42"/>
      <c r="AD99" s="49"/>
      <c r="AE99" s="42">
        <v>419.67199516678465</v>
      </c>
      <c r="AF99" s="42">
        <v>419.671995166785</v>
      </c>
      <c r="AG99" s="42"/>
      <c r="AH99" s="49"/>
      <c r="AI99" s="42">
        <v>81.18530769230766</v>
      </c>
      <c r="AJ99" s="42">
        <v>81.185307692307703</v>
      </c>
      <c r="AK99" s="42"/>
      <c r="AL99" s="49"/>
      <c r="AM99" s="42">
        <v>0.48954295986522967</v>
      </c>
      <c r="AN99" s="42"/>
      <c r="AO99" s="25">
        <v>-1.36099459772691</v>
      </c>
      <c r="AP99" s="25">
        <v>-1.36099459772691</v>
      </c>
      <c r="AS99" s="25">
        <v>0.78450970750098625</v>
      </c>
      <c r="AT99" s="25">
        <v>0.78445519594833202</v>
      </c>
      <c r="AU99" s="25">
        <v>0.780878497950383</v>
      </c>
      <c r="AV99" s="39"/>
      <c r="AW99" s="25">
        <v>122.038413437703</v>
      </c>
      <c r="AX99" s="25">
        <v>122.02619926173</v>
      </c>
      <c r="AZ99" s="25">
        <v>3.5</v>
      </c>
      <c r="BA99" s="25">
        <v>2.6732813585155633</v>
      </c>
      <c r="BB99" s="25">
        <v>3.5</v>
      </c>
      <c r="BC99" s="25">
        <v>2.6732813585155633</v>
      </c>
      <c r="BF99" s="76">
        <f t="shared" si="1"/>
        <v>154</v>
      </c>
      <c r="BG99" s="25">
        <v>299</v>
      </c>
      <c r="BH99" s="25">
        <v>102</v>
      </c>
      <c r="BI99" s="25">
        <v>445</v>
      </c>
      <c r="BK99" s="76">
        <v>112</v>
      </c>
      <c r="BL99" s="76">
        <v>18</v>
      </c>
      <c r="BM99" s="76">
        <v>24</v>
      </c>
    </row>
    <row r="100" spans="1:65" x14ac:dyDescent="0.35">
      <c r="A100" s="26">
        <v>41090</v>
      </c>
      <c r="B100" s="41">
        <v>95.663798738570506</v>
      </c>
      <c r="C100" s="41">
        <v>95.660410625351304</v>
      </c>
      <c r="D100" s="41">
        <v>95.693222687763793</v>
      </c>
      <c r="E100" s="57"/>
      <c r="F100" s="42">
        <v>91.867729322589199</v>
      </c>
      <c r="G100" s="42"/>
      <c r="H100" s="42">
        <v>99.987446754183381</v>
      </c>
      <c r="I100" s="42"/>
      <c r="J100" s="42">
        <v>98.600120217997699</v>
      </c>
      <c r="K100" s="42"/>
      <c r="L100" s="42">
        <v>95.465899882390019</v>
      </c>
      <c r="M100" s="42">
        <v>95.203000636290156</v>
      </c>
      <c r="N100" s="42"/>
      <c r="O100" s="42">
        <v>104.38455880967399</v>
      </c>
      <c r="P100" s="42">
        <v>104.38449049586767</v>
      </c>
      <c r="Q100" s="35"/>
      <c r="R100" s="42">
        <v>573112</v>
      </c>
      <c r="S100" s="42">
        <v>573112</v>
      </c>
      <c r="T100" s="42"/>
      <c r="U100" s="42">
        <v>-0.51659876689193496</v>
      </c>
      <c r="V100" s="42">
        <v>-0.91693196702532997</v>
      </c>
      <c r="W100" s="42"/>
      <c r="X100" s="42">
        <v>941326.41535241099</v>
      </c>
      <c r="Y100" s="42">
        <v>941326.41535241099</v>
      </c>
      <c r="Z100" s="42"/>
      <c r="AA100" s="41">
        <v>7.9823090210007941E-2</v>
      </c>
      <c r="AB100" s="41">
        <v>7.9823090210007899E-2</v>
      </c>
      <c r="AC100" s="42"/>
      <c r="AD100" s="49"/>
      <c r="AE100" s="42">
        <v>421.17547650100624</v>
      </c>
      <c r="AF100" s="42">
        <v>421.17547650100602</v>
      </c>
      <c r="AG100" s="42"/>
      <c r="AH100" s="49"/>
      <c r="AI100" s="42">
        <v>83.181383076923055</v>
      </c>
      <c r="AJ100" s="42">
        <v>83.181383076923098</v>
      </c>
      <c r="AK100" s="42"/>
      <c r="AL100" s="49"/>
      <c r="AM100" s="42">
        <v>0.46182854023688996</v>
      </c>
      <c r="AN100" s="42"/>
      <c r="AO100" s="25">
        <v>-1.5741964883615398</v>
      </c>
      <c r="AP100" s="25">
        <v>-1.57419648836154</v>
      </c>
      <c r="AS100" s="25">
        <v>0.77647425286413263</v>
      </c>
      <c r="AT100" s="25">
        <v>0.77648309280210304</v>
      </c>
      <c r="AU100" s="25">
        <v>0.77474241603774885</v>
      </c>
      <c r="AV100" s="39"/>
      <c r="AW100" s="25">
        <v>122.57278583119</v>
      </c>
      <c r="AX100" s="25">
        <v>122.593054423144</v>
      </c>
      <c r="AZ100" s="25">
        <v>3</v>
      </c>
      <c r="BA100" s="25">
        <v>2.7328072825683072</v>
      </c>
      <c r="BB100" s="25">
        <v>3</v>
      </c>
      <c r="BC100" s="25">
        <v>2.7328072825683072</v>
      </c>
      <c r="BF100" s="76">
        <f t="shared" si="1"/>
        <v>154</v>
      </c>
      <c r="BG100" s="25">
        <v>299</v>
      </c>
      <c r="BH100" s="25">
        <v>102</v>
      </c>
      <c r="BI100" s="25">
        <v>445</v>
      </c>
      <c r="BK100" s="76">
        <v>112</v>
      </c>
      <c r="BL100" s="76">
        <v>18</v>
      </c>
      <c r="BM100" s="76">
        <v>24</v>
      </c>
    </row>
    <row r="101" spans="1:65" x14ac:dyDescent="0.35">
      <c r="A101" s="26">
        <v>41182</v>
      </c>
      <c r="B101" s="41">
        <v>96.194163125678401</v>
      </c>
      <c r="C101" s="41">
        <v>96.196429713751613</v>
      </c>
      <c r="D101" s="41">
        <v>96.132768307259497</v>
      </c>
      <c r="E101" s="57"/>
      <c r="F101" s="42">
        <v>92.676386649502263</v>
      </c>
      <c r="G101" s="42"/>
      <c r="H101" s="42">
        <v>100.11611048335966</v>
      </c>
      <c r="I101" s="42"/>
      <c r="J101" s="42">
        <v>99.226059891884177</v>
      </c>
      <c r="K101" s="42"/>
      <c r="L101" s="42">
        <v>95.948847912968645</v>
      </c>
      <c r="M101" s="42">
        <v>96.120006675809506</v>
      </c>
      <c r="N101" s="42"/>
      <c r="O101" s="42">
        <v>103.68406839346267</v>
      </c>
      <c r="P101" s="42">
        <v>103.68392537905765</v>
      </c>
      <c r="Q101" s="35"/>
      <c r="R101" s="42">
        <v>579051</v>
      </c>
      <c r="S101" s="42">
        <v>579051</v>
      </c>
      <c r="T101" s="42"/>
      <c r="U101" s="42">
        <v>-0.67918439630438998</v>
      </c>
      <c r="V101" s="42">
        <v>-0.94478104261317797</v>
      </c>
      <c r="W101" s="42"/>
      <c r="X101" s="42">
        <v>950828.36595991708</v>
      </c>
      <c r="Y101" s="42">
        <v>950828.36595991696</v>
      </c>
      <c r="Z101" s="42"/>
      <c r="AA101" s="41">
        <v>7.8497129996822512E-2</v>
      </c>
      <c r="AB101" s="41">
        <v>7.8497129996822498E-2</v>
      </c>
      <c r="AC101" s="42"/>
      <c r="AD101" s="49"/>
      <c r="AE101" s="42">
        <v>422.27996584489938</v>
      </c>
      <c r="AF101" s="42">
        <v>422.27996584489898</v>
      </c>
      <c r="AG101" s="42"/>
      <c r="AH101" s="49"/>
      <c r="AI101" s="42">
        <v>84.087635384615396</v>
      </c>
      <c r="AJ101" s="42">
        <v>84.087635384615396</v>
      </c>
      <c r="AK101" s="42"/>
      <c r="AL101" s="49"/>
      <c r="AM101" s="42">
        <v>0.40539150376968036</v>
      </c>
      <c r="AN101" s="42"/>
      <c r="AO101" s="25">
        <v>-1.8107211233839302</v>
      </c>
      <c r="AP101" s="25">
        <v>-1.81072112338393</v>
      </c>
      <c r="AS101" s="25">
        <v>0.77372804471122725</v>
      </c>
      <c r="AT101" s="25">
        <v>0.773750224657893</v>
      </c>
      <c r="AU101" s="25">
        <v>0.77394858954913237</v>
      </c>
      <c r="AV101" s="39"/>
      <c r="AW101" s="25">
        <v>122.80495218105899</v>
      </c>
      <c r="AX101" s="25">
        <v>122.827984867686</v>
      </c>
      <c r="AZ101" s="25">
        <v>3</v>
      </c>
      <c r="BA101" s="25">
        <v>2.6338769922366665</v>
      </c>
      <c r="BB101" s="25">
        <v>3</v>
      </c>
      <c r="BC101" s="25">
        <v>2.6338769922366665</v>
      </c>
      <c r="BF101" s="76">
        <f t="shared" si="1"/>
        <v>154</v>
      </c>
      <c r="BG101" s="25">
        <v>299</v>
      </c>
      <c r="BH101" s="25">
        <v>102</v>
      </c>
      <c r="BI101" s="25">
        <v>445</v>
      </c>
      <c r="BK101" s="76">
        <v>112</v>
      </c>
      <c r="BL101" s="76">
        <v>18</v>
      </c>
      <c r="BM101" s="76">
        <v>24</v>
      </c>
    </row>
    <row r="102" spans="1:65" x14ac:dyDescent="0.35">
      <c r="A102" s="26">
        <v>41274</v>
      </c>
      <c r="B102" s="41">
        <v>97.14958797055391</v>
      </c>
      <c r="C102" s="41">
        <v>97.150019434658304</v>
      </c>
      <c r="D102" s="41">
        <v>97.111015754146393</v>
      </c>
      <c r="E102" s="57"/>
      <c r="F102" s="42">
        <v>93.816039964704871</v>
      </c>
      <c r="G102" s="42"/>
      <c r="H102" s="42">
        <v>100.38646282239601</v>
      </c>
      <c r="I102" s="42"/>
      <c r="J102" s="42">
        <v>100.720404466726</v>
      </c>
      <c r="K102" s="42"/>
      <c r="L102" s="42">
        <v>97.254975320335859</v>
      </c>
      <c r="M102" s="42">
        <v>97.57722386782774</v>
      </c>
      <c r="N102" s="42"/>
      <c r="O102" s="42">
        <v>105.585725189005</v>
      </c>
      <c r="P102" s="42">
        <v>105.58559390366668</v>
      </c>
      <c r="Q102" s="35"/>
      <c r="R102" s="42">
        <v>578215</v>
      </c>
      <c r="S102" s="42">
        <v>578215</v>
      </c>
      <c r="T102" s="42"/>
      <c r="U102" s="42">
        <v>-0.64328980687176696</v>
      </c>
      <c r="V102" s="42">
        <v>-0.87510464336692695</v>
      </c>
      <c r="W102" s="42"/>
      <c r="X102" s="42">
        <v>953674.025016253</v>
      </c>
      <c r="Y102" s="42">
        <v>953674.025016253</v>
      </c>
      <c r="Z102" s="42"/>
      <c r="AA102" s="41">
        <v>7.8030375544778041E-2</v>
      </c>
      <c r="AB102" s="41">
        <v>7.8030375544778E-2</v>
      </c>
      <c r="AC102" s="42"/>
      <c r="AD102" s="49"/>
      <c r="AE102" s="42">
        <v>423.07543443336471</v>
      </c>
      <c r="AF102" s="42">
        <v>423.07543443336499</v>
      </c>
      <c r="AG102" s="42"/>
      <c r="AH102" s="49"/>
      <c r="AI102" s="42">
        <v>83.635049999999978</v>
      </c>
      <c r="AJ102" s="42">
        <v>83.635050000000007</v>
      </c>
      <c r="AK102" s="42"/>
      <c r="AL102" s="49"/>
      <c r="AM102" s="42">
        <v>0.3995446106726312</v>
      </c>
      <c r="AN102" s="42"/>
      <c r="AO102" s="25">
        <v>-1.9377650961403998</v>
      </c>
      <c r="AP102" s="25">
        <v>-1.9377650961404</v>
      </c>
      <c r="AS102" s="25">
        <v>0.77591266488393695</v>
      </c>
      <c r="AT102" s="25">
        <v>0.77593535443149497</v>
      </c>
      <c r="AU102" s="25">
        <v>0.77409636239810542</v>
      </c>
      <c r="AV102" s="39"/>
      <c r="AW102" s="25">
        <v>123.529098423081</v>
      </c>
      <c r="AX102" s="25">
        <v>123.53973229313399</v>
      </c>
      <c r="AZ102" s="25">
        <v>2.9</v>
      </c>
      <c r="BA102" s="25">
        <v>2.8395493192289529</v>
      </c>
      <c r="BB102" s="25">
        <v>2.9</v>
      </c>
      <c r="BC102" s="25">
        <v>2.8395493192289529</v>
      </c>
      <c r="BF102" s="76">
        <f t="shared" si="1"/>
        <v>154</v>
      </c>
      <c r="BG102" s="25">
        <v>299</v>
      </c>
      <c r="BH102" s="25">
        <v>102</v>
      </c>
      <c r="BI102" s="25">
        <v>445</v>
      </c>
      <c r="BK102" s="76">
        <v>112</v>
      </c>
      <c r="BL102" s="76">
        <v>18</v>
      </c>
      <c r="BM102" s="76">
        <v>24</v>
      </c>
    </row>
    <row r="103" spans="1:65" x14ac:dyDescent="0.35">
      <c r="A103" s="26">
        <v>41364</v>
      </c>
      <c r="B103" s="41">
        <v>97.857616791039163</v>
      </c>
      <c r="C103" s="41">
        <v>97.856885138570931</v>
      </c>
      <c r="D103" s="41">
        <v>97.925467879824694</v>
      </c>
      <c r="E103" s="57"/>
      <c r="F103" s="42">
        <v>94.495102958891309</v>
      </c>
      <c r="G103" s="42"/>
      <c r="H103" s="42">
        <v>100.24801560248868</v>
      </c>
      <c r="I103" s="42"/>
      <c r="J103" s="42">
        <v>101.83121407675701</v>
      </c>
      <c r="K103" s="42"/>
      <c r="L103" s="42">
        <v>99.191512648677985</v>
      </c>
      <c r="M103" s="42">
        <v>98.933191776568663</v>
      </c>
      <c r="N103" s="42"/>
      <c r="O103" s="42">
        <v>108.31090338890165</v>
      </c>
      <c r="P103" s="42">
        <v>108.31131986429601</v>
      </c>
      <c r="Q103" s="35"/>
      <c r="R103" s="42">
        <v>579749</v>
      </c>
      <c r="S103" s="42">
        <v>579749</v>
      </c>
      <c r="T103" s="42"/>
      <c r="U103" s="42">
        <v>-0.57731214174321599</v>
      </c>
      <c r="V103" s="42">
        <v>-0.95846549451068896</v>
      </c>
      <c r="W103" s="42"/>
      <c r="X103" s="42">
        <v>954520.36813753797</v>
      </c>
      <c r="Y103" s="42">
        <v>954520.36813753797</v>
      </c>
      <c r="Z103" s="42"/>
      <c r="AA103" s="41">
        <v>7.8338129868913531E-2</v>
      </c>
      <c r="AB103" s="41">
        <v>7.8338129868913503E-2</v>
      </c>
      <c r="AC103" s="42"/>
      <c r="AD103" s="49"/>
      <c r="AE103" s="42">
        <v>423.15051623566734</v>
      </c>
      <c r="AF103" s="42">
        <v>423.150516235667</v>
      </c>
      <c r="AG103" s="42"/>
      <c r="AH103" s="49"/>
      <c r="AI103" s="42">
        <v>80.442884375000006</v>
      </c>
      <c r="AJ103" s="42">
        <v>80.442884375000006</v>
      </c>
      <c r="AK103" s="42"/>
      <c r="AL103" s="49"/>
      <c r="AM103" s="42">
        <v>0.40498563397612486</v>
      </c>
      <c r="AN103" s="42"/>
      <c r="AO103" s="25">
        <v>-1.9458377933321001</v>
      </c>
      <c r="AP103" s="25">
        <v>-1.9458377933321001</v>
      </c>
      <c r="AS103" s="25">
        <v>0.79327096477283698</v>
      </c>
      <c r="AT103" s="25">
        <v>0.793275555227409</v>
      </c>
      <c r="AU103" s="25">
        <v>0.79142885144213582</v>
      </c>
      <c r="AV103" s="39"/>
      <c r="AW103" s="25">
        <v>124.11433881056099</v>
      </c>
      <c r="AX103" s="25">
        <v>124.10878371363</v>
      </c>
      <c r="AZ103" s="25">
        <v>3.1</v>
      </c>
      <c r="BA103" s="25">
        <v>2.7984394444997864</v>
      </c>
      <c r="BB103" s="25">
        <v>3.1</v>
      </c>
      <c r="BC103" s="25">
        <v>2.7984394444997864</v>
      </c>
      <c r="BF103" s="76">
        <f t="shared" si="1"/>
        <v>150</v>
      </c>
      <c r="BG103" s="25">
        <v>296</v>
      </c>
      <c r="BH103" s="25">
        <v>88</v>
      </c>
      <c r="BI103" s="25">
        <v>466</v>
      </c>
      <c r="BK103" s="76">
        <v>106</v>
      </c>
      <c r="BL103" s="76">
        <v>20</v>
      </c>
      <c r="BM103" s="76">
        <v>24</v>
      </c>
    </row>
    <row r="104" spans="1:65" x14ac:dyDescent="0.35">
      <c r="A104" s="26">
        <v>41455</v>
      </c>
      <c r="B104" s="41">
        <v>98.265499163031862</v>
      </c>
      <c r="C104" s="41">
        <v>98.263862018058532</v>
      </c>
      <c r="D104" s="41">
        <v>98.272716538371398</v>
      </c>
      <c r="E104" s="57"/>
      <c r="F104" s="42">
        <v>95.049697120474562</v>
      </c>
      <c r="G104" s="42"/>
      <c r="H104" s="42">
        <v>100.28554862725035</v>
      </c>
      <c r="I104" s="42"/>
      <c r="J104" s="42">
        <v>102.754983739069</v>
      </c>
      <c r="K104" s="42"/>
      <c r="L104" s="42">
        <v>100.08543284993267</v>
      </c>
      <c r="M104" s="42">
        <v>99.859672779075538</v>
      </c>
      <c r="N104" s="42"/>
      <c r="O104" s="42">
        <v>107.83206223257967</v>
      </c>
      <c r="P104" s="42">
        <v>107.83198029083233</v>
      </c>
      <c r="Q104" s="35"/>
      <c r="R104" s="42">
        <v>583605</v>
      </c>
      <c r="S104" s="42">
        <v>583605</v>
      </c>
      <c r="T104" s="42"/>
      <c r="U104" s="42">
        <v>-0.29451242107113401</v>
      </c>
      <c r="V104" s="42">
        <v>-0.89828018569752599</v>
      </c>
      <c r="W104" s="42"/>
      <c r="X104" s="42">
        <v>957089.586040642</v>
      </c>
      <c r="Y104" s="42">
        <v>957089.586040642</v>
      </c>
      <c r="Z104" s="42"/>
      <c r="AA104" s="41">
        <v>7.7370306979520964E-2</v>
      </c>
      <c r="AB104" s="41">
        <v>7.7370306979521006E-2</v>
      </c>
      <c r="AC104" s="42"/>
      <c r="AD104" s="49"/>
      <c r="AE104" s="42">
        <v>425.89002239074938</v>
      </c>
      <c r="AF104" s="42">
        <v>425.89002239074898</v>
      </c>
      <c r="AG104" s="42"/>
      <c r="AH104" s="49"/>
      <c r="AI104" s="42">
        <v>80.515092307692328</v>
      </c>
      <c r="AJ104" s="42">
        <v>80.515092307692299</v>
      </c>
      <c r="AK104" s="42"/>
      <c r="AL104" s="49"/>
      <c r="AM104" s="42">
        <v>0.41174128749790317</v>
      </c>
      <c r="AN104" s="42"/>
      <c r="AO104" s="25">
        <v>-1.8979740222486901</v>
      </c>
      <c r="AP104" s="25">
        <v>-1.8979740222486901</v>
      </c>
      <c r="AS104" s="25">
        <v>0.78607646491260863</v>
      </c>
      <c r="AT104" s="25">
        <v>0.78606778031131697</v>
      </c>
      <c r="AU104" s="25">
        <v>0.78827621549753546</v>
      </c>
      <c r="AV104" s="39"/>
      <c r="AW104" s="25">
        <v>124.323418085722</v>
      </c>
      <c r="AX104" s="25">
        <v>124.336002491556</v>
      </c>
      <c r="AZ104" s="25">
        <v>2.6</v>
      </c>
      <c r="BA104" s="25">
        <v>2.5464188172083371</v>
      </c>
      <c r="BB104" s="25">
        <v>2.6</v>
      </c>
      <c r="BC104" s="25">
        <v>2.5464188172083371</v>
      </c>
      <c r="BF104" s="76">
        <f t="shared" si="1"/>
        <v>150</v>
      </c>
      <c r="BG104" s="25">
        <v>296</v>
      </c>
      <c r="BH104" s="25">
        <v>88</v>
      </c>
      <c r="BI104" s="25">
        <v>466</v>
      </c>
      <c r="BK104" s="76">
        <v>106</v>
      </c>
      <c r="BL104" s="76">
        <v>20</v>
      </c>
      <c r="BM104" s="76">
        <v>24</v>
      </c>
    </row>
    <row r="105" spans="1:65" x14ac:dyDescent="0.35">
      <c r="A105" s="26">
        <v>41547</v>
      </c>
      <c r="B105" s="41">
        <v>98.764524106390567</v>
      </c>
      <c r="C105" s="41">
        <v>98.766217001992388</v>
      </c>
      <c r="D105" s="41">
        <v>98.742106498262501</v>
      </c>
      <c r="E105" s="57"/>
      <c r="F105" s="42">
        <v>95.58720294099966</v>
      </c>
      <c r="G105" s="42"/>
      <c r="H105" s="42">
        <v>100.46384701322869</v>
      </c>
      <c r="I105" s="42"/>
      <c r="J105" s="42">
        <v>103.296719617189</v>
      </c>
      <c r="K105" s="42"/>
      <c r="L105" s="42">
        <v>100.46923564540675</v>
      </c>
      <c r="M105" s="42">
        <v>100.641496184456</v>
      </c>
      <c r="N105" s="42"/>
      <c r="O105" s="42">
        <v>108.30902870843367</v>
      </c>
      <c r="P105" s="42">
        <v>108.30882767751801</v>
      </c>
      <c r="Q105" s="35"/>
      <c r="R105" s="42">
        <v>588076</v>
      </c>
      <c r="S105" s="42">
        <v>588076</v>
      </c>
      <c r="T105" s="42"/>
      <c r="U105" s="42">
        <v>0.42139297073492299</v>
      </c>
      <c r="V105" s="42">
        <v>-0.56672391674040901</v>
      </c>
      <c r="W105" s="42"/>
      <c r="X105" s="42">
        <v>968420.17226466397</v>
      </c>
      <c r="Y105" s="42">
        <v>968420.17226466397</v>
      </c>
      <c r="Z105" s="42"/>
      <c r="AA105" s="41">
        <v>7.6062477544599522E-2</v>
      </c>
      <c r="AB105" s="41">
        <v>7.6062477544599494E-2</v>
      </c>
      <c r="AC105" s="42"/>
      <c r="AD105" s="49"/>
      <c r="AE105" s="42">
        <v>426.4116193296797</v>
      </c>
      <c r="AF105" s="42">
        <v>426.41161932967998</v>
      </c>
      <c r="AG105" s="42"/>
      <c r="AH105" s="49"/>
      <c r="AI105" s="42">
        <v>81.208398484848459</v>
      </c>
      <c r="AJ105" s="42">
        <v>81.208398484848502</v>
      </c>
      <c r="AK105" s="42"/>
      <c r="AL105" s="49"/>
      <c r="AM105" s="42">
        <v>0.40989056551765785</v>
      </c>
      <c r="AN105" s="42"/>
      <c r="AO105" s="25">
        <v>-1.7840967341519001</v>
      </c>
      <c r="AP105" s="25">
        <v>-1.7840967341519001</v>
      </c>
      <c r="AS105" s="25">
        <v>0.78686274407179813</v>
      </c>
      <c r="AT105" s="25">
        <v>0.78685398527671802</v>
      </c>
      <c r="AU105" s="25">
        <v>0.78797093510898264</v>
      </c>
      <c r="AV105" s="39"/>
      <c r="AW105" s="25">
        <v>124.82455152945801</v>
      </c>
      <c r="AX105" s="25">
        <v>124.84924967380501</v>
      </c>
      <c r="AZ105" s="25">
        <v>2.8</v>
      </c>
      <c r="BA105" s="25">
        <v>2.5748216030053102</v>
      </c>
      <c r="BB105" s="25">
        <v>2.8</v>
      </c>
      <c r="BC105" s="25">
        <v>2.5748216030053102</v>
      </c>
      <c r="BF105" s="76">
        <f t="shared" si="1"/>
        <v>150</v>
      </c>
      <c r="BG105" s="25">
        <v>296</v>
      </c>
      <c r="BH105" s="25">
        <v>88</v>
      </c>
      <c r="BI105" s="25">
        <v>466</v>
      </c>
      <c r="BK105" s="76">
        <v>106</v>
      </c>
      <c r="BL105" s="76">
        <v>20</v>
      </c>
      <c r="BM105" s="76">
        <v>24</v>
      </c>
    </row>
    <row r="106" spans="1:65" x14ac:dyDescent="0.35">
      <c r="A106" s="26">
        <v>41639</v>
      </c>
      <c r="B106" s="41">
        <v>99.146596352665782</v>
      </c>
      <c r="C106" s="41">
        <v>99.146433021896769</v>
      </c>
      <c r="D106" s="41">
        <v>99.137340308859706</v>
      </c>
      <c r="E106" s="57"/>
      <c r="F106" s="42">
        <v>96.20767980358805</v>
      </c>
      <c r="G106" s="42"/>
      <c r="H106" s="42">
        <v>100.75954503235835</v>
      </c>
      <c r="I106" s="42"/>
      <c r="J106" s="42">
        <v>103.58093995917966</v>
      </c>
      <c r="K106" s="42"/>
      <c r="L106" s="42">
        <v>100.87416404553214</v>
      </c>
      <c r="M106" s="42">
        <v>101.17450742798</v>
      </c>
      <c r="N106" s="42"/>
      <c r="O106" s="42">
        <v>107.92792123195433</v>
      </c>
      <c r="P106" s="42">
        <v>107.92759258769667</v>
      </c>
      <c r="Q106" s="35"/>
      <c r="R106" s="42">
        <v>591954</v>
      </c>
      <c r="S106" s="42">
        <v>591954</v>
      </c>
      <c r="T106" s="42"/>
      <c r="U106" s="42">
        <v>0.82099562521645097</v>
      </c>
      <c r="V106" s="42">
        <v>-0.476956814822044</v>
      </c>
      <c r="W106" s="42"/>
      <c r="X106" s="42">
        <v>970123.14540548797</v>
      </c>
      <c r="Y106" s="42">
        <v>970123.14540548797</v>
      </c>
      <c r="Z106" s="42"/>
      <c r="AA106" s="41">
        <v>7.2084765291135389E-2</v>
      </c>
      <c r="AB106" s="41">
        <v>7.2084765291135403E-2</v>
      </c>
      <c r="AC106" s="42"/>
      <c r="AD106" s="49"/>
      <c r="AE106" s="42">
        <v>428.00719895093238</v>
      </c>
      <c r="AF106" s="42">
        <v>428.00719895093198</v>
      </c>
      <c r="AG106" s="42"/>
      <c r="AH106" s="49"/>
      <c r="AI106" s="42">
        <v>83.550871212121223</v>
      </c>
      <c r="AJ106" s="42">
        <v>83.550871212121194</v>
      </c>
      <c r="AK106" s="42"/>
      <c r="AL106" s="49"/>
      <c r="AM106" s="42">
        <v>0.42419457910782155</v>
      </c>
      <c r="AN106" s="42"/>
      <c r="AO106" s="25">
        <v>-1.6425161304337399</v>
      </c>
      <c r="AP106" s="25">
        <v>-1.6425161304337399</v>
      </c>
      <c r="AS106" s="25">
        <v>0.7714759100025832</v>
      </c>
      <c r="AT106" s="25">
        <v>0.77148855611012102</v>
      </c>
      <c r="AU106" s="25">
        <v>0.77264865144274131</v>
      </c>
      <c r="AV106" s="39"/>
      <c r="AW106" s="25">
        <v>125.23109206067301</v>
      </c>
      <c r="AX106" s="25">
        <v>125.256733727842</v>
      </c>
      <c r="AZ106" s="25">
        <v>2.8</v>
      </c>
      <c r="BA106" s="25">
        <v>2.8319255146371565</v>
      </c>
      <c r="BB106" s="25">
        <v>2.8</v>
      </c>
      <c r="BC106" s="25">
        <v>2.8319255146371565</v>
      </c>
      <c r="BF106" s="76">
        <f t="shared" si="1"/>
        <v>150</v>
      </c>
      <c r="BG106" s="25">
        <v>296</v>
      </c>
      <c r="BH106" s="25">
        <v>88</v>
      </c>
      <c r="BI106" s="25">
        <v>466</v>
      </c>
      <c r="BK106" s="76">
        <v>106</v>
      </c>
      <c r="BL106" s="76">
        <v>20</v>
      </c>
      <c r="BM106" s="76">
        <v>24</v>
      </c>
    </row>
    <row r="107" spans="1:65" x14ac:dyDescent="0.35">
      <c r="A107" s="26">
        <v>41729</v>
      </c>
      <c r="B107" s="41">
        <v>99.624768197346057</v>
      </c>
      <c r="C107" s="41">
        <v>99.624004546115884</v>
      </c>
      <c r="D107" s="41">
        <v>99.631496133959999</v>
      </c>
      <c r="E107" s="57"/>
      <c r="F107" s="42">
        <v>96.764706923679526</v>
      </c>
      <c r="G107" s="42"/>
      <c r="H107" s="42">
        <v>100.75508500146198</v>
      </c>
      <c r="I107" s="42"/>
      <c r="J107" s="42">
        <v>103.69937644441001</v>
      </c>
      <c r="K107" s="42"/>
      <c r="L107" s="42">
        <v>101.77772596712964</v>
      </c>
      <c r="M107" s="42">
        <v>101.51265990722599</v>
      </c>
      <c r="N107" s="42"/>
      <c r="O107" s="42">
        <v>109.70499576306899</v>
      </c>
      <c r="P107" s="42">
        <v>109.70576296841934</v>
      </c>
      <c r="Q107" s="35"/>
      <c r="R107" s="42">
        <v>596696</v>
      </c>
      <c r="S107" s="42">
        <v>596696</v>
      </c>
      <c r="T107" s="42"/>
      <c r="U107" s="42">
        <v>1.0175328220166999</v>
      </c>
      <c r="V107" s="42">
        <v>-0.49456366767193299</v>
      </c>
      <c r="W107" s="42"/>
      <c r="X107" s="42">
        <v>978937.26678985602</v>
      </c>
      <c r="Y107" s="42">
        <v>978937.26678985602</v>
      </c>
      <c r="Z107" s="42"/>
      <c r="AA107" s="41">
        <v>6.7425944202177318E-2</v>
      </c>
      <c r="AB107" s="41">
        <v>6.7425944202177304E-2</v>
      </c>
      <c r="AC107" s="42"/>
      <c r="AD107" s="49"/>
      <c r="AE107" s="42">
        <v>428.95336751740865</v>
      </c>
      <c r="AF107" s="42">
        <v>428.95336751740899</v>
      </c>
      <c r="AG107" s="42"/>
      <c r="AH107" s="49"/>
      <c r="AI107" s="42">
        <v>85.572229687499998</v>
      </c>
      <c r="AJ107" s="42">
        <v>85.572229687499998</v>
      </c>
      <c r="AK107" s="42"/>
      <c r="AL107" s="49"/>
      <c r="AM107" s="42">
        <v>0.42478082622024216</v>
      </c>
      <c r="AN107" s="42"/>
      <c r="AO107" s="25">
        <v>-1.4798382667725101</v>
      </c>
      <c r="AP107" s="25">
        <v>-1.4798382667725101</v>
      </c>
      <c r="AS107" s="25">
        <v>0.76471064327003702</v>
      </c>
      <c r="AT107" s="25">
        <v>0.764685545599466</v>
      </c>
      <c r="AU107" s="25">
        <v>0.76815358141968959</v>
      </c>
      <c r="AV107" s="39"/>
      <c r="AW107" s="25">
        <v>125.60572126652799</v>
      </c>
      <c r="AX107" s="25">
        <v>125.619605369951</v>
      </c>
      <c r="AZ107" s="25">
        <v>2.2999999999999998</v>
      </c>
      <c r="BA107" s="25">
        <v>2.2293252935517534</v>
      </c>
      <c r="BB107" s="25">
        <v>2.2999999999999998</v>
      </c>
      <c r="BC107" s="25">
        <v>2.2293252935517534</v>
      </c>
      <c r="BF107" s="76">
        <f t="shared" si="1"/>
        <v>157</v>
      </c>
      <c r="BG107" s="25">
        <v>303</v>
      </c>
      <c r="BH107" s="25">
        <v>80</v>
      </c>
      <c r="BI107" s="25">
        <v>460</v>
      </c>
      <c r="BK107" s="76">
        <v>112</v>
      </c>
      <c r="BL107" s="76">
        <v>20</v>
      </c>
      <c r="BM107" s="76">
        <v>25</v>
      </c>
    </row>
    <row r="108" spans="1:65" x14ac:dyDescent="0.35">
      <c r="A108" s="26">
        <v>41820</v>
      </c>
      <c r="B108" s="41">
        <v>99.973293664437264</v>
      </c>
      <c r="C108" s="41">
        <v>99.97248127045701</v>
      </c>
      <c r="D108" s="41">
        <v>99.977122710937707</v>
      </c>
      <c r="E108" s="57"/>
      <c r="F108" s="42">
        <v>97.454722094338976</v>
      </c>
      <c r="G108" s="42"/>
      <c r="H108" s="42">
        <v>101.19837760414934</v>
      </c>
      <c r="I108" s="42"/>
      <c r="J108" s="42">
        <v>102.71207853328066</v>
      </c>
      <c r="K108" s="42"/>
      <c r="L108" s="42">
        <v>101.29923057397941</v>
      </c>
      <c r="M108" s="42">
        <v>101.102670109502</v>
      </c>
      <c r="N108" s="42"/>
      <c r="O108" s="42">
        <v>108.99811458414865</v>
      </c>
      <c r="P108" s="42">
        <v>108.998071395073</v>
      </c>
      <c r="Q108" s="35"/>
      <c r="R108" s="42">
        <v>602310</v>
      </c>
      <c r="S108" s="42">
        <v>602310</v>
      </c>
      <c r="T108" s="42"/>
      <c r="U108" s="42">
        <v>0.875900617982591</v>
      </c>
      <c r="V108" s="42">
        <v>-0.388642785018743</v>
      </c>
      <c r="W108" s="42"/>
      <c r="X108" s="42">
        <v>988360.65884627402</v>
      </c>
      <c r="Y108" s="42">
        <v>988360.65884627402</v>
      </c>
      <c r="Z108" s="42"/>
      <c r="AA108" s="41">
        <v>6.2779527033407431E-2</v>
      </c>
      <c r="AB108" s="41">
        <v>6.2779527033407403E-2</v>
      </c>
      <c r="AC108" s="42"/>
      <c r="AD108" s="49"/>
      <c r="AE108" s="42">
        <v>429.53078690145168</v>
      </c>
      <c r="AF108" s="42">
        <v>429.53078690145202</v>
      </c>
      <c r="AG108" s="42"/>
      <c r="AH108" s="49"/>
      <c r="AI108" s="42">
        <v>86.910458461538454</v>
      </c>
      <c r="AJ108" s="42">
        <v>86.910458461538497</v>
      </c>
      <c r="AK108" s="42"/>
      <c r="AL108" s="49"/>
      <c r="AM108" s="42">
        <v>0.42950658068938663</v>
      </c>
      <c r="AN108" s="42"/>
      <c r="AO108" s="25">
        <v>-1.3079275937700301</v>
      </c>
      <c r="AP108" s="25">
        <v>-1.3079275937700301</v>
      </c>
      <c r="AS108" s="25">
        <v>0.75652355931874848</v>
      </c>
      <c r="AT108" s="25">
        <v>0.75652355931874804</v>
      </c>
      <c r="AU108" s="25">
        <v>0.76195250795868941</v>
      </c>
      <c r="AV108" s="39"/>
      <c r="AW108" s="25">
        <v>125.983970831357</v>
      </c>
      <c r="AX108" s="25">
        <v>126.004771801399</v>
      </c>
      <c r="AZ108" s="25">
        <v>2.41</v>
      </c>
      <c r="BA108" s="25">
        <v>2.0569242311717968</v>
      </c>
      <c r="BB108" s="25">
        <v>2.41</v>
      </c>
      <c r="BC108" s="25">
        <v>2.0569242311717968</v>
      </c>
      <c r="BF108" s="76">
        <f t="shared" si="1"/>
        <v>157</v>
      </c>
      <c r="BG108" s="25">
        <v>303</v>
      </c>
      <c r="BH108" s="25">
        <v>80</v>
      </c>
      <c r="BI108" s="25">
        <v>460</v>
      </c>
      <c r="BK108" s="76">
        <v>112</v>
      </c>
      <c r="BL108" s="76">
        <v>20</v>
      </c>
      <c r="BM108" s="76">
        <v>25</v>
      </c>
    </row>
    <row r="109" spans="1:65" x14ac:dyDescent="0.35">
      <c r="A109" s="26">
        <v>41912</v>
      </c>
      <c r="B109" s="41">
        <v>100.15199443771867</v>
      </c>
      <c r="C109" s="41">
        <v>100.15327380212733</v>
      </c>
      <c r="D109" s="41">
        <v>100.163074616019</v>
      </c>
      <c r="E109" s="57"/>
      <c r="F109" s="42">
        <v>97.968239346708529</v>
      </c>
      <c r="G109" s="42"/>
      <c r="H109" s="42">
        <v>100.99974301224633</v>
      </c>
      <c r="I109" s="42"/>
      <c r="J109" s="42">
        <v>102.32975013411267</v>
      </c>
      <c r="K109" s="42"/>
      <c r="L109" s="42">
        <v>101.03065618962863</v>
      </c>
      <c r="M109" s="42">
        <v>101.19989440998268</v>
      </c>
      <c r="N109" s="42"/>
      <c r="O109" s="42">
        <v>108.44631179738467</v>
      </c>
      <c r="P109" s="42">
        <v>108.44564719999967</v>
      </c>
      <c r="Q109" s="35"/>
      <c r="R109" s="42">
        <v>607213</v>
      </c>
      <c r="S109" s="42">
        <v>607213</v>
      </c>
      <c r="T109" s="42"/>
      <c r="U109" s="42">
        <v>0.88513587522384396</v>
      </c>
      <c r="V109" s="42">
        <v>-0.23933038240111301</v>
      </c>
      <c r="W109" s="42"/>
      <c r="X109" s="42">
        <v>991614.52546024206</v>
      </c>
      <c r="Y109" s="42">
        <v>991614.52546024194</v>
      </c>
      <c r="Z109" s="42"/>
      <c r="AA109" s="41">
        <v>5.9694533824779406E-2</v>
      </c>
      <c r="AB109" s="41">
        <v>5.9694533824779399E-2</v>
      </c>
      <c r="AC109" s="42"/>
      <c r="AD109" s="49"/>
      <c r="AE109" s="42">
        <v>432.55645264492136</v>
      </c>
      <c r="AF109" s="42">
        <v>432.55645264492102</v>
      </c>
      <c r="AG109" s="42"/>
      <c r="AH109" s="49"/>
      <c r="AI109" s="42">
        <v>88.03740454545455</v>
      </c>
      <c r="AJ109" s="42">
        <v>88.037404545454507</v>
      </c>
      <c r="AK109" s="42"/>
      <c r="AL109" s="49"/>
      <c r="AM109" s="42">
        <v>0.45149599195604773</v>
      </c>
      <c r="AN109" s="42"/>
      <c r="AO109" s="25">
        <v>-1.1457423877323101</v>
      </c>
      <c r="AP109" s="25">
        <v>-1.1457423877323101</v>
      </c>
      <c r="AS109" s="25">
        <v>0.74702570375291799</v>
      </c>
      <c r="AT109" s="25">
        <v>0.74703364887329005</v>
      </c>
      <c r="AU109" s="25">
        <v>0.7554104615475602</v>
      </c>
      <c r="AV109" s="39"/>
      <c r="AW109" s="25">
        <v>126.160253879721</v>
      </c>
      <c r="AX109" s="25">
        <v>126.194440017424</v>
      </c>
      <c r="AZ109" s="25">
        <v>2.4</v>
      </c>
      <c r="BA109" s="25">
        <v>2.1248729237613602</v>
      </c>
      <c r="BB109" s="25">
        <v>2.4</v>
      </c>
      <c r="BC109" s="25">
        <v>2.1248729237613602</v>
      </c>
      <c r="BF109" s="76">
        <f t="shared" si="1"/>
        <v>157</v>
      </c>
      <c r="BG109" s="25">
        <v>303</v>
      </c>
      <c r="BH109" s="25">
        <v>80</v>
      </c>
      <c r="BI109" s="25">
        <v>460</v>
      </c>
      <c r="BK109" s="76">
        <v>112</v>
      </c>
      <c r="BL109" s="76">
        <v>20</v>
      </c>
      <c r="BM109" s="76">
        <v>25</v>
      </c>
    </row>
    <row r="110" spans="1:65" x14ac:dyDescent="0.35">
      <c r="A110" s="26">
        <v>42004</v>
      </c>
      <c r="B110" s="41">
        <v>100.05529584733681</v>
      </c>
      <c r="C110" s="41">
        <v>100.05515113645403</v>
      </c>
      <c r="D110" s="41">
        <v>100.062431578592</v>
      </c>
      <c r="E110" s="57"/>
      <c r="F110" s="42">
        <v>98.524745347121566</v>
      </c>
      <c r="G110" s="42"/>
      <c r="H110" s="42">
        <v>100.49825306939033</v>
      </c>
      <c r="I110" s="42"/>
      <c r="J110" s="42">
        <v>101.90281190957501</v>
      </c>
      <c r="K110" s="42"/>
      <c r="L110" s="42">
        <v>101.0663754022075</v>
      </c>
      <c r="M110" s="42">
        <v>101.34941512299498</v>
      </c>
      <c r="N110" s="42"/>
      <c r="O110" s="42">
        <v>105.708333283348</v>
      </c>
      <c r="P110" s="42">
        <v>105.70825633960901</v>
      </c>
      <c r="Q110" s="35"/>
      <c r="R110" s="42">
        <v>611220</v>
      </c>
      <c r="S110" s="42">
        <v>611220</v>
      </c>
      <c r="T110" s="42"/>
      <c r="U110" s="42">
        <v>0.88911473754987502</v>
      </c>
      <c r="V110" s="42">
        <v>-0.29359080493364298</v>
      </c>
      <c r="W110" s="42"/>
      <c r="X110" s="42">
        <v>997518.56062426395</v>
      </c>
      <c r="Y110" s="42">
        <v>997518.56062426395</v>
      </c>
      <c r="Z110" s="42"/>
      <c r="AA110" s="41">
        <v>5.6878340938063002E-2</v>
      </c>
      <c r="AB110" s="41">
        <v>5.6878340938063002E-2</v>
      </c>
      <c r="AC110" s="42"/>
      <c r="AD110" s="49"/>
      <c r="AE110" s="42">
        <v>436.55525500619768</v>
      </c>
      <c r="AF110" s="42">
        <v>436.55525500619802</v>
      </c>
      <c r="AG110" s="42"/>
      <c r="AH110" s="49"/>
      <c r="AI110" s="42">
        <v>87.311537878787831</v>
      </c>
      <c r="AJ110" s="42">
        <v>87.311537878787902</v>
      </c>
      <c r="AK110" s="42"/>
      <c r="AL110" s="49"/>
      <c r="AM110" s="42">
        <v>0.43956431302333815</v>
      </c>
      <c r="AN110" s="42"/>
      <c r="AO110" s="25">
        <v>-0.99307704801930008</v>
      </c>
      <c r="AP110" s="25">
        <v>-0.99307704801929997</v>
      </c>
      <c r="AS110" s="25">
        <v>0.74100676314344949</v>
      </c>
      <c r="AT110" s="25">
        <v>0.74102157012206804</v>
      </c>
      <c r="AU110" s="25">
        <v>0.75520777108639814</v>
      </c>
      <c r="AV110" s="39"/>
      <c r="AW110" s="25">
        <v>126.253423371726</v>
      </c>
      <c r="AX110" s="25">
        <v>126.274879498302</v>
      </c>
      <c r="AZ110" s="25">
        <v>1.93</v>
      </c>
      <c r="BA110" s="25">
        <v>1.7035599242557735</v>
      </c>
      <c r="BB110" s="25">
        <v>1.93</v>
      </c>
      <c r="BC110" s="25">
        <v>1.7035599242557735</v>
      </c>
      <c r="BF110" s="76">
        <f t="shared" si="1"/>
        <v>157</v>
      </c>
      <c r="BG110" s="25">
        <v>303</v>
      </c>
      <c r="BH110" s="25">
        <v>80</v>
      </c>
      <c r="BI110" s="25">
        <v>460</v>
      </c>
      <c r="BK110" s="76">
        <v>112</v>
      </c>
      <c r="BL110" s="76">
        <v>20</v>
      </c>
      <c r="BM110" s="76">
        <v>25</v>
      </c>
    </row>
    <row r="111" spans="1:65" x14ac:dyDescent="0.35">
      <c r="A111" s="26">
        <v>42094</v>
      </c>
      <c r="B111" s="41">
        <v>99.77847108101146</v>
      </c>
      <c r="C111" s="41">
        <v>99.777499878274469</v>
      </c>
      <c r="D111" s="41">
        <v>99.740830630068103</v>
      </c>
      <c r="E111" s="57"/>
      <c r="F111" s="42">
        <v>99.11390286376222</v>
      </c>
      <c r="G111" s="42"/>
      <c r="H111" s="42">
        <v>100.22637333202903</v>
      </c>
      <c r="I111" s="42"/>
      <c r="J111" s="42">
        <v>100.68619741769</v>
      </c>
      <c r="K111" s="42"/>
      <c r="L111" s="42">
        <v>100.63474940942744</v>
      </c>
      <c r="M111" s="42">
        <v>100.36854766685701</v>
      </c>
      <c r="N111" s="42"/>
      <c r="O111" s="42">
        <v>100.82882097974567</v>
      </c>
      <c r="P111" s="42">
        <v>100.83028839286999</v>
      </c>
      <c r="Q111" s="35"/>
      <c r="R111" s="42">
        <v>613076</v>
      </c>
      <c r="S111" s="42">
        <v>613076</v>
      </c>
      <c r="T111" s="42"/>
      <c r="U111" s="42">
        <v>0.69003503392301901</v>
      </c>
      <c r="V111" s="42">
        <v>-0.31859679736112601</v>
      </c>
      <c r="W111" s="42"/>
      <c r="X111" s="42">
        <v>1000270.53613336</v>
      </c>
      <c r="Y111" s="42">
        <v>1000270.53613336</v>
      </c>
      <c r="Z111" s="42"/>
      <c r="AA111" s="41">
        <v>5.5255424699386692E-2</v>
      </c>
      <c r="AB111" s="41">
        <v>5.5255424699386699E-2</v>
      </c>
      <c r="AC111" s="42"/>
      <c r="AD111" s="49"/>
      <c r="AE111" s="42">
        <v>440.60988826910403</v>
      </c>
      <c r="AF111" s="42">
        <v>440.60988826910398</v>
      </c>
      <c r="AG111" s="42"/>
      <c r="AH111" s="49"/>
      <c r="AI111" s="42">
        <v>89.392121874999987</v>
      </c>
      <c r="AJ111" s="42">
        <v>89.392121875000001</v>
      </c>
      <c r="AK111" s="42"/>
      <c r="AL111" s="49"/>
      <c r="AM111" s="42">
        <v>0.444090587972163</v>
      </c>
      <c r="AN111" s="42"/>
      <c r="AO111" s="25">
        <v>-0.83499741522441995</v>
      </c>
      <c r="AP111" s="25">
        <v>-0.83499741522441995</v>
      </c>
      <c r="AS111" s="25">
        <v>0.7214767196018721</v>
      </c>
      <c r="AT111" s="25">
        <v>0.72146583209529702</v>
      </c>
      <c r="AU111" s="25">
        <v>0.74820173286378511</v>
      </c>
      <c r="AV111" s="39"/>
      <c r="AW111" s="25">
        <v>125.988270816414</v>
      </c>
      <c r="AX111" s="25">
        <v>126.004342866076</v>
      </c>
      <c r="AZ111" s="25">
        <v>1.7</v>
      </c>
      <c r="BA111" s="25">
        <v>1.181763764837799</v>
      </c>
      <c r="BB111" s="25">
        <v>1.7</v>
      </c>
      <c r="BC111" s="25">
        <v>1.181763764837799</v>
      </c>
      <c r="BF111" s="76">
        <f t="shared" si="1"/>
        <v>153</v>
      </c>
      <c r="BG111" s="25">
        <v>303</v>
      </c>
      <c r="BH111" s="25">
        <v>76</v>
      </c>
      <c r="BI111" s="25">
        <v>468</v>
      </c>
      <c r="BK111" s="76">
        <v>110</v>
      </c>
      <c r="BL111" s="76">
        <v>19</v>
      </c>
      <c r="BM111" s="76">
        <v>24</v>
      </c>
    </row>
    <row r="112" spans="1:65" x14ac:dyDescent="0.35">
      <c r="A112" s="26">
        <v>42185</v>
      </c>
      <c r="B112" s="41">
        <v>99.963027769857987</v>
      </c>
      <c r="C112" s="41">
        <v>99.962575154930505</v>
      </c>
      <c r="D112" s="41">
        <v>99.974068619788895</v>
      </c>
      <c r="E112" s="57"/>
      <c r="F112" s="42">
        <v>99.585441752874885</v>
      </c>
      <c r="G112" s="42"/>
      <c r="H112" s="42">
        <v>100.0093066533485</v>
      </c>
      <c r="I112" s="42"/>
      <c r="J112" s="42">
        <v>100.35614389825299</v>
      </c>
      <c r="K112" s="42"/>
      <c r="L112" s="42">
        <v>100.34559144978897</v>
      </c>
      <c r="M112" s="42">
        <v>100.17216989113068</v>
      </c>
      <c r="N112" s="42"/>
      <c r="O112" s="42">
        <v>101.88285006345798</v>
      </c>
      <c r="P112" s="42">
        <v>101.88109121680134</v>
      </c>
      <c r="Q112" s="35"/>
      <c r="R112" s="42">
        <v>615875</v>
      </c>
      <c r="S112" s="42">
        <v>615875</v>
      </c>
      <c r="T112" s="42"/>
      <c r="U112" s="42">
        <v>0.88863179852984697</v>
      </c>
      <c r="V112" s="42">
        <v>-0.237610649843361</v>
      </c>
      <c r="W112" s="42"/>
      <c r="X112" s="42">
        <v>998975.23646365595</v>
      </c>
      <c r="Y112" s="42">
        <v>998975.23646365595</v>
      </c>
      <c r="Z112" s="42"/>
      <c r="AA112" s="41">
        <v>5.5974062566527163E-2</v>
      </c>
      <c r="AB112" s="41">
        <v>5.5974062566527198E-2</v>
      </c>
      <c r="AC112" s="42"/>
      <c r="AD112" s="49"/>
      <c r="AE112" s="42">
        <v>443.13061058790998</v>
      </c>
      <c r="AF112" s="42">
        <v>443.13061058790998</v>
      </c>
      <c r="AG112" s="42"/>
      <c r="AH112" s="49"/>
      <c r="AI112" s="42">
        <v>91.205161538461525</v>
      </c>
      <c r="AJ112" s="42">
        <v>91.205161538461496</v>
      </c>
      <c r="AK112" s="42"/>
      <c r="AL112" s="49"/>
      <c r="AM112" s="42">
        <v>0.45712848910837123</v>
      </c>
      <c r="AN112" s="42"/>
      <c r="AO112" s="25">
        <v>-0.69833026553740996</v>
      </c>
      <c r="AP112" s="25">
        <v>-0.69833026553740996</v>
      </c>
      <c r="AS112" s="25">
        <v>0.715433691316956</v>
      </c>
      <c r="AT112" s="25">
        <v>0.71542272078423097</v>
      </c>
      <c r="AU112" s="25">
        <v>0.7384365359869568</v>
      </c>
      <c r="AV112" s="39"/>
      <c r="AW112" s="25">
        <v>126.786072401105</v>
      </c>
      <c r="AX112" s="25">
        <v>126.816370843878</v>
      </c>
      <c r="AZ112" s="25">
        <v>1.3</v>
      </c>
      <c r="BA112" s="25">
        <v>1.1947961687177366</v>
      </c>
      <c r="BB112" s="25">
        <v>1.3</v>
      </c>
      <c r="BC112" s="25">
        <v>1.1947961687177366</v>
      </c>
      <c r="BF112" s="76">
        <f t="shared" si="1"/>
        <v>153</v>
      </c>
      <c r="BG112" s="25">
        <v>303</v>
      </c>
      <c r="BH112" s="25">
        <v>76</v>
      </c>
      <c r="BI112" s="25">
        <v>468</v>
      </c>
      <c r="BK112" s="76">
        <v>110</v>
      </c>
      <c r="BL112" s="76">
        <v>19</v>
      </c>
      <c r="BM112" s="76">
        <v>24</v>
      </c>
    </row>
    <row r="113" spans="1:65" x14ac:dyDescent="0.35">
      <c r="A113" s="26">
        <v>42277</v>
      </c>
      <c r="B113" s="41">
        <v>100.11509540738133</v>
      </c>
      <c r="C113" s="41">
        <v>100.116227934086</v>
      </c>
      <c r="D113" s="41">
        <v>100.140759088815</v>
      </c>
      <c r="E113" s="57"/>
      <c r="F113" s="42">
        <v>100.25423417390634</v>
      </c>
      <c r="G113" s="42"/>
      <c r="H113" s="42">
        <v>99.991072035349319</v>
      </c>
      <c r="I113" s="42"/>
      <c r="J113" s="42">
        <v>99.795565543744544</v>
      </c>
      <c r="K113" s="42"/>
      <c r="L113" s="42">
        <v>99.737354789057875</v>
      </c>
      <c r="M113" s="42">
        <v>99.895452916912177</v>
      </c>
      <c r="N113" s="42"/>
      <c r="O113" s="42">
        <v>99.959745887189456</v>
      </c>
      <c r="P113" s="42">
        <v>99.959837427484771</v>
      </c>
      <c r="Q113" s="35"/>
      <c r="R113" s="42">
        <v>618263</v>
      </c>
      <c r="S113" s="42">
        <v>618263</v>
      </c>
      <c r="T113" s="42"/>
      <c r="U113" s="42">
        <v>0.98986278717215803</v>
      </c>
      <c r="V113" s="42">
        <v>0.22011176674291</v>
      </c>
      <c r="W113" s="42"/>
      <c r="X113" s="42">
        <v>999329.08647688397</v>
      </c>
      <c r="Y113" s="42">
        <v>999329.08647688397</v>
      </c>
      <c r="Z113" s="42"/>
      <c r="AA113" s="41">
        <v>5.3096624695783343E-2</v>
      </c>
      <c r="AB113" s="41">
        <v>5.3096624695783301E-2</v>
      </c>
      <c r="AC113" s="42"/>
      <c r="AD113" s="49"/>
      <c r="AE113" s="42">
        <v>444.52048298641103</v>
      </c>
      <c r="AF113" s="42">
        <v>444.52048298641103</v>
      </c>
      <c r="AG113" s="42"/>
      <c r="AH113" s="49"/>
      <c r="AI113" s="42">
        <v>92.868804545454552</v>
      </c>
      <c r="AJ113" s="42">
        <v>92.868804545454594</v>
      </c>
      <c r="AK113" s="42"/>
      <c r="AL113" s="49"/>
      <c r="AM113" s="42">
        <v>0.46664752567647427</v>
      </c>
      <c r="AN113" s="42"/>
      <c r="AO113" s="25">
        <v>-0.58030175247994009</v>
      </c>
      <c r="AP113" s="25">
        <v>-0.58030175247993998</v>
      </c>
      <c r="AS113" s="25">
        <v>0.7095358591048968</v>
      </c>
      <c r="AT113" s="25">
        <v>0.70953585910489703</v>
      </c>
      <c r="AU113" s="25">
        <v>0.73721746392468823</v>
      </c>
      <c r="AV113" s="39"/>
      <c r="AW113" s="25">
        <v>126.957311289467</v>
      </c>
      <c r="AX113" s="25">
        <v>126.994772433265</v>
      </c>
      <c r="AZ113" s="25">
        <v>1.6</v>
      </c>
      <c r="BA113" s="25">
        <v>1.4668407504949599</v>
      </c>
      <c r="BB113" s="25">
        <v>1.6</v>
      </c>
      <c r="BC113" s="25">
        <v>1.4668407504949599</v>
      </c>
      <c r="BF113" s="76">
        <f t="shared" si="1"/>
        <v>153</v>
      </c>
      <c r="BG113" s="25">
        <v>303</v>
      </c>
      <c r="BH113" s="25">
        <v>76</v>
      </c>
      <c r="BI113" s="25">
        <v>468</v>
      </c>
      <c r="BK113" s="76">
        <v>110</v>
      </c>
      <c r="BL113" s="76">
        <v>19</v>
      </c>
      <c r="BM113" s="76">
        <v>24</v>
      </c>
    </row>
    <row r="114" spans="1:65" x14ac:dyDescent="0.35">
      <c r="A114" s="26">
        <v>42369</v>
      </c>
      <c r="B114" s="41">
        <v>100.12983189279532</v>
      </c>
      <c r="C114" s="41">
        <v>100.12973000420266</v>
      </c>
      <c r="D114" s="41">
        <v>100.144341661328</v>
      </c>
      <c r="E114" s="57"/>
      <c r="F114" s="42">
        <v>101.03058111576034</v>
      </c>
      <c r="G114" s="42"/>
      <c r="H114" s="42">
        <v>99.78489393821701</v>
      </c>
      <c r="I114" s="42"/>
      <c r="J114" s="42">
        <v>99.150946993205181</v>
      </c>
      <c r="K114" s="42"/>
      <c r="L114" s="42">
        <v>99.28230435172577</v>
      </c>
      <c r="M114" s="42">
        <v>99.55901918695433</v>
      </c>
      <c r="N114" s="42"/>
      <c r="O114" s="42">
        <v>97.166953812517548</v>
      </c>
      <c r="P114" s="42">
        <v>97.168134779825209</v>
      </c>
      <c r="Q114" s="35"/>
      <c r="R114" s="42">
        <v>621968</v>
      </c>
      <c r="S114" s="42">
        <v>621968</v>
      </c>
      <c r="T114" s="42"/>
      <c r="U114" s="42">
        <v>0.89232234133328503</v>
      </c>
      <c r="V114" s="42">
        <v>-0.70796909611087</v>
      </c>
      <c r="W114" s="42"/>
      <c r="X114" s="42">
        <v>1019031.8430905001</v>
      </c>
      <c r="Y114" s="42">
        <v>1019031.8430905</v>
      </c>
      <c r="Z114" s="42"/>
      <c r="AA114" s="41">
        <v>5.070637857441504E-2</v>
      </c>
      <c r="AB114" s="41">
        <v>5.0706378574414998E-2</v>
      </c>
      <c r="AC114" s="42"/>
      <c r="AD114" s="49"/>
      <c r="AE114" s="42">
        <v>445.93372828300932</v>
      </c>
      <c r="AF114" s="42">
        <v>445.93372828300897</v>
      </c>
      <c r="AG114" s="42"/>
      <c r="AH114" s="49"/>
      <c r="AI114" s="42">
        <v>92.134557575757555</v>
      </c>
      <c r="AJ114" s="42">
        <v>92.134557575757597</v>
      </c>
      <c r="AK114" s="42"/>
      <c r="AL114" s="49"/>
      <c r="AM114" s="42">
        <v>0.46126085586134219</v>
      </c>
      <c r="AN114" s="42"/>
      <c r="AO114" s="25">
        <v>-0.46878779516105795</v>
      </c>
      <c r="AP114" s="25">
        <v>-0.46878779516105801</v>
      </c>
      <c r="AS114" s="25">
        <v>0.69997826233493576</v>
      </c>
      <c r="AT114" s="25">
        <v>0.69999900006120397</v>
      </c>
      <c r="AU114" s="25">
        <v>0.73528822165360719</v>
      </c>
      <c r="AV114" s="39"/>
      <c r="AW114" s="25">
        <v>127.065071697275</v>
      </c>
      <c r="AX114" s="25">
        <v>127.115758386683</v>
      </c>
      <c r="AZ114" s="25">
        <v>1.3</v>
      </c>
      <c r="BA114" s="25">
        <v>1.2905237090286532</v>
      </c>
      <c r="BB114" s="25">
        <v>1.3</v>
      </c>
      <c r="BC114" s="25">
        <v>1.2905237090286532</v>
      </c>
      <c r="BF114" s="76">
        <f t="shared" si="1"/>
        <v>153</v>
      </c>
      <c r="BG114" s="25">
        <v>303</v>
      </c>
      <c r="BH114" s="25">
        <v>76</v>
      </c>
      <c r="BI114" s="25">
        <v>468</v>
      </c>
      <c r="BK114" s="76">
        <v>110</v>
      </c>
      <c r="BL114" s="76">
        <v>19</v>
      </c>
      <c r="BM114" s="76">
        <v>24</v>
      </c>
    </row>
    <row r="115" spans="1:65" x14ac:dyDescent="0.35">
      <c r="A115" s="26">
        <v>42460</v>
      </c>
      <c r="B115" s="41">
        <v>100.14438749119734</v>
      </c>
      <c r="C115" s="41">
        <v>100.143265165492</v>
      </c>
      <c r="D115" s="41">
        <v>100.093688167891</v>
      </c>
      <c r="E115" s="57"/>
      <c r="F115" s="42">
        <v>101.64506121748234</v>
      </c>
      <c r="G115" s="42"/>
      <c r="H115" s="42">
        <v>99.604041438115132</v>
      </c>
      <c r="I115" s="42"/>
      <c r="J115" s="42">
        <v>98.164574027626713</v>
      </c>
      <c r="K115" s="42"/>
      <c r="L115" s="42">
        <v>99.141989029921248</v>
      </c>
      <c r="M115" s="42">
        <v>98.872707093699674</v>
      </c>
      <c r="N115" s="42"/>
      <c r="O115" s="42">
        <v>95.362753781223219</v>
      </c>
      <c r="P115" s="42">
        <v>95.36625264385907</v>
      </c>
      <c r="Q115" s="35"/>
      <c r="R115" s="42">
        <v>625099</v>
      </c>
      <c r="S115" s="42">
        <v>625099</v>
      </c>
      <c r="T115" s="42"/>
      <c r="U115" s="42">
        <v>0.66893157031176198</v>
      </c>
      <c r="V115" s="42">
        <v>6.6082561328228206E-2</v>
      </c>
      <c r="W115" s="42"/>
      <c r="X115" s="42">
        <v>1013945.8094433299</v>
      </c>
      <c r="Y115" s="42">
        <v>1013945.80944333</v>
      </c>
      <c r="Z115" s="42"/>
      <c r="AA115" s="41">
        <v>5.0640055460106859E-2</v>
      </c>
      <c r="AB115" s="41">
        <v>5.06400554601069E-2</v>
      </c>
      <c r="AC115" s="42"/>
      <c r="AD115" s="49"/>
      <c r="AE115" s="42">
        <v>451.68968435438364</v>
      </c>
      <c r="AF115" s="42">
        <v>451.68968435438399</v>
      </c>
      <c r="AG115" s="42"/>
      <c r="AH115" s="49"/>
      <c r="AI115" s="42">
        <v>86.998107692307741</v>
      </c>
      <c r="AJ115" s="42">
        <v>86.998107692307698</v>
      </c>
      <c r="AK115" s="42"/>
      <c r="AL115" s="49"/>
      <c r="AM115" s="42">
        <v>0.45997480651967931</v>
      </c>
      <c r="AN115" s="42"/>
      <c r="AO115" s="25">
        <v>-0.35774691296572103</v>
      </c>
      <c r="AP115" s="25">
        <v>-0.35774691296572098</v>
      </c>
      <c r="AS115" s="25">
        <v>0.71383426802272254</v>
      </c>
      <c r="AT115" s="25">
        <v>0.71380270581144101</v>
      </c>
      <c r="AU115" s="25">
        <v>0.75427186140321645</v>
      </c>
      <c r="AV115" s="39"/>
      <c r="AW115" s="25">
        <v>127.156657346868</v>
      </c>
      <c r="AX115" s="25">
        <v>127.197295852446</v>
      </c>
      <c r="AZ115" s="25">
        <v>1.5</v>
      </c>
      <c r="BA115" s="25">
        <v>1.4081096049117867</v>
      </c>
      <c r="BB115" s="25">
        <v>1.5</v>
      </c>
      <c r="BC115" s="25">
        <v>1.4081096049117867</v>
      </c>
      <c r="BF115" s="76">
        <f t="shared" si="1"/>
        <v>145</v>
      </c>
      <c r="BG115" s="25">
        <v>305</v>
      </c>
      <c r="BH115" s="25">
        <v>67</v>
      </c>
      <c r="BI115" s="25">
        <v>483</v>
      </c>
      <c r="BK115" s="76">
        <v>103</v>
      </c>
      <c r="BL115" s="76">
        <v>19</v>
      </c>
      <c r="BM115" s="76">
        <v>23</v>
      </c>
    </row>
    <row r="116" spans="1:65" x14ac:dyDescent="0.35">
      <c r="A116" s="26">
        <v>42551</v>
      </c>
      <c r="B116" s="41">
        <v>100.31957492087501</v>
      </c>
      <c r="C116" s="41">
        <v>100.31957814838533</v>
      </c>
      <c r="D116" s="41">
        <v>100.33092122503299</v>
      </c>
      <c r="E116" s="57"/>
      <c r="F116" s="42">
        <v>102.17646456342966</v>
      </c>
      <c r="G116" s="42"/>
      <c r="H116" s="42">
        <v>99.208584186948315</v>
      </c>
      <c r="I116" s="42"/>
      <c r="J116" s="42">
        <v>97.580631001112067</v>
      </c>
      <c r="K116" s="42"/>
      <c r="L116" s="42">
        <v>98.64828616538432</v>
      </c>
      <c r="M116" s="42">
        <v>98.484660984524226</v>
      </c>
      <c r="N116" s="42"/>
      <c r="O116" s="42">
        <v>96.848889012879454</v>
      </c>
      <c r="P116" s="42">
        <v>96.840788598348354</v>
      </c>
      <c r="Q116" s="35"/>
      <c r="R116" s="42">
        <v>629697</v>
      </c>
      <c r="S116" s="42">
        <v>629697</v>
      </c>
      <c r="T116" s="42"/>
      <c r="U116" s="42">
        <v>0.633033835036379</v>
      </c>
      <c r="V116" s="42">
        <v>-0.18297423434007601</v>
      </c>
      <c r="W116" s="42"/>
      <c r="X116" s="42">
        <v>1016518.2548548201</v>
      </c>
      <c r="Y116" s="42">
        <v>1016518.25485482</v>
      </c>
      <c r="Z116" s="42"/>
      <c r="AA116" s="41">
        <v>4.9156124195284499E-2</v>
      </c>
      <c r="AB116" s="41">
        <v>4.9156124195284499E-2</v>
      </c>
      <c r="AC116" s="42"/>
      <c r="AD116" s="49"/>
      <c r="AE116" s="42">
        <v>454.12214446511371</v>
      </c>
      <c r="AF116" s="42">
        <v>454.12214446511399</v>
      </c>
      <c r="AG116" s="42"/>
      <c r="AH116" s="49"/>
      <c r="AI116" s="42">
        <v>85.581083076923093</v>
      </c>
      <c r="AJ116" s="42">
        <v>85.581083076923093</v>
      </c>
      <c r="AK116" s="42"/>
      <c r="AL116" s="49"/>
      <c r="AM116" s="42">
        <v>0.43348125877183091</v>
      </c>
      <c r="AN116" s="42"/>
      <c r="AO116" s="25">
        <v>-0.24114595820602602</v>
      </c>
      <c r="AP116" s="25">
        <v>-0.241145958206026</v>
      </c>
      <c r="AS116" s="25">
        <v>0.72842619652318097</v>
      </c>
      <c r="AT116" s="25">
        <v>0.72841909278455397</v>
      </c>
      <c r="AU116" s="25">
        <v>0.76333667222020063</v>
      </c>
      <c r="AV116" s="39"/>
      <c r="AW116" s="25">
        <v>127.686244166846</v>
      </c>
      <c r="AX116" s="25">
        <v>127.73309313756801</v>
      </c>
      <c r="AZ116" s="25">
        <v>1.7</v>
      </c>
      <c r="BA116" s="25">
        <v>1.5354544995855199</v>
      </c>
      <c r="BB116" s="25">
        <v>1.7</v>
      </c>
      <c r="BC116" s="25">
        <v>1.5354544995855199</v>
      </c>
      <c r="BF116" s="76">
        <f t="shared" si="1"/>
        <v>145</v>
      </c>
      <c r="BG116" s="25">
        <v>305</v>
      </c>
      <c r="BH116" s="25">
        <v>67</v>
      </c>
      <c r="BI116" s="25">
        <v>483</v>
      </c>
      <c r="BK116" s="76">
        <v>103</v>
      </c>
      <c r="BL116" s="76">
        <v>19</v>
      </c>
      <c r="BM116" s="76">
        <v>23</v>
      </c>
    </row>
    <row r="117" spans="1:65" x14ac:dyDescent="0.35">
      <c r="A117" s="26">
        <v>42643</v>
      </c>
      <c r="B117" s="41">
        <v>100.81768359514335</v>
      </c>
      <c r="C117" s="41">
        <v>100.81852148672367</v>
      </c>
      <c r="D117" s="41">
        <v>100.842577266405</v>
      </c>
      <c r="E117" s="57"/>
      <c r="F117" s="42">
        <v>102.95647844378499</v>
      </c>
      <c r="G117" s="42"/>
      <c r="H117" s="42">
        <v>99.182197704724288</v>
      </c>
      <c r="I117" s="42"/>
      <c r="J117" s="42">
        <v>97.440139286353556</v>
      </c>
      <c r="K117" s="42"/>
      <c r="L117" s="42">
        <v>98.559142124640701</v>
      </c>
      <c r="M117" s="42">
        <v>98.706531954226932</v>
      </c>
      <c r="N117" s="42"/>
      <c r="O117" s="42">
        <v>97.785929191367657</v>
      </c>
      <c r="P117" s="42">
        <v>97.789055104923264</v>
      </c>
      <c r="Q117" s="35"/>
      <c r="R117" s="42">
        <v>632477</v>
      </c>
      <c r="S117" s="42">
        <v>632477</v>
      </c>
      <c r="T117" s="42"/>
      <c r="U117" s="42">
        <v>-0.12592822447472299</v>
      </c>
      <c r="V117" s="42">
        <v>2.0178085676154998E-2</v>
      </c>
      <c r="W117" s="42"/>
      <c r="X117" s="42">
        <v>1018859.04173344</v>
      </c>
      <c r="Y117" s="42">
        <v>1018859.04173344</v>
      </c>
      <c r="Z117" s="42"/>
      <c r="AA117" s="41">
        <v>4.8340296816716123E-2</v>
      </c>
      <c r="AB117" s="41">
        <v>4.8340296816716102E-2</v>
      </c>
      <c r="AC117" s="42"/>
      <c r="AD117" s="49"/>
      <c r="AE117" s="42">
        <v>456.0749952810873</v>
      </c>
      <c r="AF117" s="42">
        <v>456.07499528108701</v>
      </c>
      <c r="AG117" s="42"/>
      <c r="AH117" s="49"/>
      <c r="AI117" s="42">
        <v>78.850371212121232</v>
      </c>
      <c r="AJ117" s="42">
        <v>78.850371212121203</v>
      </c>
      <c r="AK117" s="42"/>
      <c r="AL117" s="49"/>
      <c r="AM117" s="42">
        <v>0.20206256193742556</v>
      </c>
      <c r="AN117" s="42"/>
      <c r="AO117" s="25">
        <v>-0.49947654088465804</v>
      </c>
      <c r="AP117" s="25">
        <v>-0.49947654088465798</v>
      </c>
      <c r="AS117" s="25">
        <v>0.75866006641232298</v>
      </c>
      <c r="AT117" s="25">
        <v>0.75866722226809502</v>
      </c>
      <c r="AU117" s="25">
        <v>0.79462399668518879</v>
      </c>
      <c r="AV117" s="39"/>
      <c r="AW117" s="25">
        <v>127.990355444579</v>
      </c>
      <c r="AX117" s="25">
        <v>128.03551963912801</v>
      </c>
      <c r="AZ117" s="25">
        <v>1.7</v>
      </c>
      <c r="BA117" s="25">
        <v>1.7661002699234498</v>
      </c>
      <c r="BB117" s="25">
        <v>1.7</v>
      </c>
      <c r="BC117" s="25">
        <v>1.7661002699234498</v>
      </c>
      <c r="BF117" s="76">
        <f t="shared" si="1"/>
        <v>145</v>
      </c>
      <c r="BG117" s="25">
        <v>305</v>
      </c>
      <c r="BH117" s="25">
        <v>67</v>
      </c>
      <c r="BI117" s="25">
        <v>483</v>
      </c>
      <c r="BK117" s="76">
        <v>103</v>
      </c>
      <c r="BL117" s="76">
        <v>19</v>
      </c>
      <c r="BM117" s="76">
        <v>23</v>
      </c>
    </row>
    <row r="118" spans="1:65" x14ac:dyDescent="0.35">
      <c r="A118" s="26">
        <v>42735</v>
      </c>
      <c r="B118" s="41">
        <v>101.35230934361233</v>
      </c>
      <c r="C118" s="41">
        <v>101.35219404074167</v>
      </c>
      <c r="D118" s="41">
        <v>101.37699610351299</v>
      </c>
      <c r="E118" s="57"/>
      <c r="F118" s="42">
        <v>103.43763626085301</v>
      </c>
      <c r="G118" s="42"/>
      <c r="H118" s="42">
        <v>99.73212680233631</v>
      </c>
      <c r="I118" s="42"/>
      <c r="J118" s="42">
        <v>97.339671959251731</v>
      </c>
      <c r="K118" s="42"/>
      <c r="L118" s="42">
        <v>98.582821840689348</v>
      </c>
      <c r="M118" s="42">
        <v>98.873089935447069</v>
      </c>
      <c r="N118" s="42"/>
      <c r="O118" s="42">
        <v>100.01146863961769</v>
      </c>
      <c r="P118" s="42">
        <v>100.0148328146509</v>
      </c>
      <c r="Q118" s="35"/>
      <c r="R118" s="42">
        <v>636392</v>
      </c>
      <c r="S118" s="42">
        <v>636392</v>
      </c>
      <c r="T118" s="42"/>
      <c r="U118" s="42">
        <v>7.2104635293457495E-2</v>
      </c>
      <c r="V118" s="42">
        <v>-2.2405572887440502E-2</v>
      </c>
      <c r="W118" s="42"/>
      <c r="X118" s="42">
        <v>1022857.0407424499</v>
      </c>
      <c r="Y118" s="42">
        <v>1022857.04074245</v>
      </c>
      <c r="Z118" s="42"/>
      <c r="AA118" s="41">
        <v>4.7383292688437564E-2</v>
      </c>
      <c r="AB118" s="41">
        <v>4.7383292688437599E-2</v>
      </c>
      <c r="AC118" s="42"/>
      <c r="AD118" s="49"/>
      <c r="AE118" s="42">
        <v>458.32244990424437</v>
      </c>
      <c r="AF118" s="42">
        <v>458.32244990424402</v>
      </c>
      <c r="AG118" s="42"/>
      <c r="AH118" s="49"/>
      <c r="AI118" s="42">
        <v>76.623536923076927</v>
      </c>
      <c r="AJ118" s="42">
        <v>76.623536923076898</v>
      </c>
      <c r="AK118" s="42"/>
      <c r="AL118" s="49"/>
      <c r="AM118" s="42">
        <v>0.2026077021307767</v>
      </c>
      <c r="AN118" s="42"/>
      <c r="AO118" s="25">
        <v>-0.70425924045353705</v>
      </c>
      <c r="AP118" s="25">
        <v>-0.70425924045353705</v>
      </c>
      <c r="AS118" s="25">
        <v>0.77919341507458217</v>
      </c>
      <c r="AT118" s="25">
        <v>0.77922745217358302</v>
      </c>
      <c r="AU118" s="25">
        <v>0.81132386131304857</v>
      </c>
      <c r="AV118" s="39"/>
      <c r="AW118" s="25">
        <v>128.56005287427499</v>
      </c>
      <c r="AX118" s="25">
        <v>128.59738983009299</v>
      </c>
      <c r="AZ118" s="25">
        <v>2.2000000000000002</v>
      </c>
      <c r="BA118" s="25">
        <v>2.4293341619440096</v>
      </c>
      <c r="BB118" s="25">
        <v>2.2000000000000002</v>
      </c>
      <c r="BC118" s="25">
        <v>2.4293341619440096</v>
      </c>
      <c r="BF118" s="76">
        <f t="shared" si="1"/>
        <v>145</v>
      </c>
      <c r="BG118" s="25">
        <v>305</v>
      </c>
      <c r="BH118" s="25">
        <v>67</v>
      </c>
      <c r="BI118" s="25">
        <v>483</v>
      </c>
      <c r="BK118" s="76">
        <v>103</v>
      </c>
      <c r="BL118" s="76">
        <v>19</v>
      </c>
      <c r="BM118" s="76">
        <v>23</v>
      </c>
    </row>
    <row r="119" spans="1:65" x14ac:dyDescent="0.35">
      <c r="A119" s="26">
        <v>42825</v>
      </c>
      <c r="B119" s="41">
        <v>102.296449769682</v>
      </c>
      <c r="C119" s="41">
        <v>102.29554209211</v>
      </c>
      <c r="D119" s="41">
        <v>102.233239431109</v>
      </c>
      <c r="E119" s="57"/>
      <c r="F119" s="42">
        <v>104.18367777262699</v>
      </c>
      <c r="G119" s="42"/>
      <c r="H119" s="42">
        <v>100.31454050433086</v>
      </c>
      <c r="I119" s="42"/>
      <c r="J119" s="42">
        <v>98.469233491173625</v>
      </c>
      <c r="K119" s="42"/>
      <c r="L119" s="42">
        <v>100.29758647424411</v>
      </c>
      <c r="M119" s="42">
        <v>100.01694698977984</v>
      </c>
      <c r="N119" s="42"/>
      <c r="O119" s="42">
        <v>103.54663009360532</v>
      </c>
      <c r="P119" s="42">
        <v>103.55829850419265</v>
      </c>
      <c r="Q119" s="35"/>
      <c r="R119" s="42">
        <v>642463</v>
      </c>
      <c r="S119" s="42">
        <v>642463</v>
      </c>
      <c r="T119" s="42"/>
      <c r="U119" s="42">
        <v>-6.6773156643998396E-2</v>
      </c>
      <c r="V119" s="42">
        <v>-0.239141754370398</v>
      </c>
      <c r="W119" s="42"/>
      <c r="X119" s="42">
        <v>1029282.6495280799</v>
      </c>
      <c r="Y119" s="42">
        <v>1029282.64952808</v>
      </c>
      <c r="Z119" s="42"/>
      <c r="AA119" s="41">
        <v>4.5607956281539255E-2</v>
      </c>
      <c r="AB119" s="41">
        <v>4.5607956281539297E-2</v>
      </c>
      <c r="AC119" s="42"/>
      <c r="AD119" s="49"/>
      <c r="AE119" s="42">
        <v>460.8623537379363</v>
      </c>
      <c r="AF119" s="42">
        <v>460.86235373793602</v>
      </c>
      <c r="AG119" s="42"/>
      <c r="AH119" s="49"/>
      <c r="AI119" s="42">
        <v>77.053801538461514</v>
      </c>
      <c r="AJ119" s="42">
        <v>77.053801538461499</v>
      </c>
      <c r="AK119" s="42"/>
      <c r="AL119" s="49"/>
      <c r="AM119" s="42">
        <v>0.21511064702705468</v>
      </c>
      <c r="AN119" s="42"/>
      <c r="AO119" s="25">
        <v>-0.65104043527111799</v>
      </c>
      <c r="AP119" s="25">
        <v>-0.65104043527111799</v>
      </c>
      <c r="AS119" s="25">
        <v>0.78952554640715855</v>
      </c>
      <c r="AT119" s="25">
        <v>0.78952175777403</v>
      </c>
      <c r="AU119" s="25">
        <v>0.81605095296627406</v>
      </c>
      <c r="AV119" s="39"/>
      <c r="AW119" s="25">
        <v>129.19295638783399</v>
      </c>
      <c r="AX119" s="25">
        <v>129.23640854585301</v>
      </c>
      <c r="AZ119" s="25">
        <v>2.2000000000000002</v>
      </c>
      <c r="BA119" s="25">
        <v>2.5776958521780369</v>
      </c>
      <c r="BB119" s="25">
        <v>2.2000000000000002</v>
      </c>
      <c r="BC119" s="25">
        <v>2.5776958521780369</v>
      </c>
      <c r="BF119" s="76">
        <f t="shared" si="1"/>
        <v>145</v>
      </c>
      <c r="BG119" s="25">
        <v>313.33333333333331</v>
      </c>
      <c r="BH119" s="25">
        <v>66.333333333333329</v>
      </c>
      <c r="BI119" s="25">
        <v>475.33333333333331</v>
      </c>
      <c r="BK119" s="76">
        <v>102.66666666666667</v>
      </c>
      <c r="BL119" s="76">
        <v>19.666666666666668</v>
      </c>
      <c r="BM119" s="76">
        <v>22.666666666666668</v>
      </c>
    </row>
    <row r="120" spans="1:65" x14ac:dyDescent="0.35">
      <c r="A120" s="26">
        <v>42916</v>
      </c>
      <c r="B120" s="41">
        <v>103.074334113337</v>
      </c>
      <c r="C120" s="41">
        <v>103.07442436746868</v>
      </c>
      <c r="D120" s="41">
        <v>103.090342955125</v>
      </c>
      <c r="E120" s="57"/>
      <c r="F120" s="42">
        <v>105.058230385165</v>
      </c>
      <c r="G120" s="42"/>
      <c r="H120" s="42">
        <v>101.15864841934967</v>
      </c>
      <c r="I120" s="42"/>
      <c r="J120" s="42">
        <v>99.492378693366163</v>
      </c>
      <c r="K120" s="42"/>
      <c r="L120" s="42">
        <v>101.39835114528323</v>
      </c>
      <c r="M120" s="42">
        <v>101.23245196482269</v>
      </c>
      <c r="N120" s="42"/>
      <c r="O120" s="42">
        <v>102.404707577368</v>
      </c>
      <c r="P120" s="42">
        <v>102.38058732038132</v>
      </c>
      <c r="Q120" s="35"/>
      <c r="R120" s="42">
        <v>647944</v>
      </c>
      <c r="S120" s="42">
        <v>647944</v>
      </c>
      <c r="T120" s="42"/>
      <c r="U120" s="42">
        <v>0.26632334836709198</v>
      </c>
      <c r="V120" s="42">
        <v>-0.56953541940010499</v>
      </c>
      <c r="W120" s="42"/>
      <c r="X120" s="42">
        <v>1034753.72126958</v>
      </c>
      <c r="Y120" s="42">
        <v>1034753.72126958</v>
      </c>
      <c r="Z120" s="42"/>
      <c r="AA120" s="41">
        <v>4.4243442579474435E-2</v>
      </c>
      <c r="AB120" s="41">
        <v>4.42434425794744E-2</v>
      </c>
      <c r="AC120" s="42"/>
      <c r="AD120" s="49"/>
      <c r="AE120" s="42">
        <v>464.40497104608335</v>
      </c>
      <c r="AF120" s="42">
        <v>464.40497104608301</v>
      </c>
      <c r="AG120" s="42"/>
      <c r="AH120" s="49"/>
      <c r="AI120" s="42">
        <v>77.968176923076925</v>
      </c>
      <c r="AJ120" s="42">
        <v>77.968176923076896</v>
      </c>
      <c r="AK120" s="42"/>
      <c r="AL120" s="49"/>
      <c r="AM120" s="42">
        <v>0.21895591104065615</v>
      </c>
      <c r="AN120" s="42"/>
      <c r="AO120" s="25">
        <v>-0.61991549027328197</v>
      </c>
      <c r="AP120" s="25">
        <v>-0.61991549027328197</v>
      </c>
      <c r="AS120" s="25">
        <v>0.78588949111337958</v>
      </c>
      <c r="AT120" s="25">
        <v>0.785893147625779</v>
      </c>
      <c r="AU120" s="25">
        <v>0.81407601134388996</v>
      </c>
      <c r="AV120" s="39"/>
      <c r="AW120" s="25">
        <v>129.64442907166</v>
      </c>
      <c r="AX120" s="25">
        <v>129.69893237426001</v>
      </c>
      <c r="AZ120" s="25">
        <v>2.4</v>
      </c>
      <c r="BA120" s="25">
        <v>2.5814129404766435</v>
      </c>
      <c r="BB120" s="25">
        <v>2.4</v>
      </c>
      <c r="BC120" s="25">
        <v>2.5814129404766435</v>
      </c>
      <c r="BF120" s="76">
        <f t="shared" si="1"/>
        <v>146</v>
      </c>
      <c r="BG120" s="25">
        <v>312</v>
      </c>
      <c r="BH120" s="25">
        <v>67</v>
      </c>
      <c r="BI120" s="25">
        <v>475</v>
      </c>
      <c r="BK120" s="76">
        <v>103</v>
      </c>
      <c r="BL120" s="76">
        <v>20</v>
      </c>
      <c r="BM120" s="76">
        <v>23</v>
      </c>
    </row>
    <row r="121" spans="1:65" x14ac:dyDescent="0.35">
      <c r="A121" s="26">
        <v>43008</v>
      </c>
      <c r="B121" s="41">
        <v>103.64336230834499</v>
      </c>
      <c r="C121" s="41">
        <v>103.64386613572833</v>
      </c>
      <c r="D121" s="41">
        <v>103.67024483275701</v>
      </c>
      <c r="E121" s="57"/>
      <c r="F121" s="42">
        <v>105.68950456481799</v>
      </c>
      <c r="G121" s="42"/>
      <c r="H121" s="42">
        <v>101.64007359925432</v>
      </c>
      <c r="I121" s="42"/>
      <c r="J121" s="42">
        <v>99.910190728920711</v>
      </c>
      <c r="K121" s="42"/>
      <c r="L121" s="42">
        <v>101.67420578073457</v>
      </c>
      <c r="M121" s="42">
        <v>101.81625123765167</v>
      </c>
      <c r="N121" s="42"/>
      <c r="O121" s="42">
        <v>102.45476604611967</v>
      </c>
      <c r="P121" s="42">
        <v>102.46963006158533</v>
      </c>
      <c r="Q121" s="35"/>
      <c r="R121" s="42">
        <v>652329</v>
      </c>
      <c r="S121" s="42">
        <v>652329</v>
      </c>
      <c r="T121" s="42"/>
      <c r="U121" s="42">
        <v>0.26183194239956498</v>
      </c>
      <c r="V121" s="42">
        <v>0.23401902160479399</v>
      </c>
      <c r="W121" s="42"/>
      <c r="X121" s="42">
        <v>1024523.1582670001</v>
      </c>
      <c r="Y121" s="42">
        <v>1024523.158267</v>
      </c>
      <c r="Z121" s="42"/>
      <c r="AA121" s="41">
        <v>4.2674753271333292E-2</v>
      </c>
      <c r="AB121" s="41">
        <v>4.2674753271333299E-2</v>
      </c>
      <c r="AC121" s="42"/>
      <c r="AD121" s="49"/>
      <c r="AE121" s="42">
        <v>466.81471975867231</v>
      </c>
      <c r="AF121" s="42">
        <v>466.81471975867203</v>
      </c>
      <c r="AG121" s="42"/>
      <c r="AH121" s="49"/>
      <c r="AI121" s="42">
        <v>76.54802769230767</v>
      </c>
      <c r="AJ121" s="42">
        <v>76.548027692307699</v>
      </c>
      <c r="AK121" s="42"/>
      <c r="AL121" s="49"/>
      <c r="AM121" s="42">
        <v>0.25210192710567475</v>
      </c>
      <c r="AN121" s="42"/>
      <c r="AO121" s="25">
        <v>-0.54918706825424801</v>
      </c>
      <c r="AP121" s="25">
        <v>-0.54918706825424801</v>
      </c>
      <c r="AS121" s="25">
        <v>0.79269202055480104</v>
      </c>
      <c r="AT121" s="25">
        <v>0.79269568773239496</v>
      </c>
      <c r="AU121" s="25">
        <v>0.82563956665653038</v>
      </c>
      <c r="AV121" s="39"/>
      <c r="AW121" s="25">
        <v>129.99519515594301</v>
      </c>
      <c r="AX121" s="25">
        <v>130.042755061062</v>
      </c>
      <c r="AZ121" s="25">
        <v>2.4</v>
      </c>
      <c r="BA121" s="25">
        <v>2.5453003999511838</v>
      </c>
      <c r="BB121" s="25">
        <v>2.4</v>
      </c>
      <c r="BC121" s="25">
        <v>2.5453003999511838</v>
      </c>
      <c r="BF121" s="76">
        <f t="shared" si="1"/>
        <v>146</v>
      </c>
      <c r="BG121" s="25">
        <v>312</v>
      </c>
      <c r="BH121" s="25">
        <v>67</v>
      </c>
      <c r="BI121" s="25">
        <v>475</v>
      </c>
      <c r="BK121" s="76">
        <v>103</v>
      </c>
      <c r="BL121" s="76">
        <v>20</v>
      </c>
      <c r="BM121" s="76">
        <v>23</v>
      </c>
    </row>
    <row r="122" spans="1:65" x14ac:dyDescent="0.35">
      <c r="A122" s="26">
        <v>43100</v>
      </c>
      <c r="B122" s="41">
        <v>104.42741439889834</v>
      </c>
      <c r="C122" s="41">
        <v>104.42728102807433</v>
      </c>
      <c r="D122" s="41">
        <v>104.454947673666</v>
      </c>
      <c r="E122" s="57"/>
      <c r="F122" s="42">
        <v>106.25176561193467</v>
      </c>
      <c r="G122" s="42"/>
      <c r="H122" s="42">
        <v>102.24170506379333</v>
      </c>
      <c r="I122" s="42"/>
      <c r="J122" s="42">
        <v>101.25735265268133</v>
      </c>
      <c r="K122" s="42"/>
      <c r="L122" s="42">
        <v>102.75883671260432</v>
      </c>
      <c r="M122" s="42">
        <v>103.08120074606835</v>
      </c>
      <c r="N122" s="42"/>
      <c r="O122" s="42">
        <v>105.16822095310233</v>
      </c>
      <c r="P122" s="42">
        <v>105.16754392175666</v>
      </c>
      <c r="Q122" s="35"/>
      <c r="R122" s="42">
        <v>657225</v>
      </c>
      <c r="S122" s="42">
        <v>657225</v>
      </c>
      <c r="T122" s="42"/>
      <c r="U122" s="42">
        <v>0.46107345293781299</v>
      </c>
      <c r="V122" s="42">
        <v>0.178227521541578</v>
      </c>
      <c r="W122" s="42"/>
      <c r="X122" s="42">
        <v>1026860.8709173499</v>
      </c>
      <c r="Y122" s="42">
        <v>1026860.8709173501</v>
      </c>
      <c r="Z122" s="42"/>
      <c r="AA122" s="41">
        <v>4.3543151894628894E-2</v>
      </c>
      <c r="AB122" s="41">
        <v>4.3543151894628901E-2</v>
      </c>
      <c r="AC122" s="42"/>
      <c r="AD122" s="49"/>
      <c r="AE122" s="42">
        <v>470.21626821755626</v>
      </c>
      <c r="AF122" s="42">
        <v>470.21626821755598</v>
      </c>
      <c r="AG122" s="42"/>
      <c r="AH122" s="49"/>
      <c r="AI122" s="42">
        <v>77.708216923076932</v>
      </c>
      <c r="AJ122" s="42">
        <v>77.708216923076904</v>
      </c>
      <c r="AK122" s="42"/>
      <c r="AL122" s="49"/>
      <c r="AM122" s="42">
        <v>0.44011760163098057</v>
      </c>
      <c r="AN122" s="42"/>
      <c r="AO122" s="25">
        <v>-0.32484538807813595</v>
      </c>
      <c r="AP122" s="25">
        <v>-0.32484538807813601</v>
      </c>
      <c r="AS122" s="25">
        <v>0.79909318319708667</v>
      </c>
      <c r="AT122" s="25">
        <v>0.79908942011029505</v>
      </c>
      <c r="AU122" s="25">
        <v>0.82567504340423559</v>
      </c>
      <c r="AV122" s="39"/>
      <c r="AW122" s="25">
        <v>130.659950425586</v>
      </c>
      <c r="AX122" s="25">
        <v>130.70390541536699</v>
      </c>
      <c r="AZ122" s="25">
        <v>2.6</v>
      </c>
      <c r="BA122" s="25">
        <v>2.717021207252357</v>
      </c>
      <c r="BB122" s="25">
        <v>2.6</v>
      </c>
      <c r="BC122" s="25">
        <v>2.717021207252357</v>
      </c>
      <c r="BF122" s="76">
        <f t="shared" si="1"/>
        <v>146</v>
      </c>
      <c r="BG122" s="25">
        <v>312</v>
      </c>
      <c r="BH122" s="25">
        <v>67</v>
      </c>
      <c r="BI122" s="25">
        <v>475</v>
      </c>
      <c r="BK122" s="76">
        <v>103</v>
      </c>
      <c r="BL122" s="76">
        <v>20</v>
      </c>
      <c r="BM122" s="76">
        <v>23</v>
      </c>
    </row>
    <row r="123" spans="1:65" x14ac:dyDescent="0.35">
      <c r="A123" s="26">
        <v>43190</v>
      </c>
      <c r="B123" s="41">
        <v>105.07024522101534</v>
      </c>
      <c r="C123" s="41">
        <v>105.06966869818099</v>
      </c>
      <c r="D123" s="41">
        <v>104.997349103576</v>
      </c>
      <c r="E123" s="57"/>
      <c r="F123" s="42">
        <v>106.853171702959</v>
      </c>
      <c r="G123" s="42"/>
      <c r="H123" s="42">
        <v>102.58338202729</v>
      </c>
      <c r="I123" s="42"/>
      <c r="J123" s="42">
        <v>101.67558354179933</v>
      </c>
      <c r="K123" s="42"/>
      <c r="L123" s="42">
        <v>104.03236908156386</v>
      </c>
      <c r="M123" s="42">
        <v>103.73875588899433</v>
      </c>
      <c r="N123" s="42"/>
      <c r="O123" s="42">
        <v>107.56401949936567</v>
      </c>
      <c r="P123" s="42">
        <v>107.58485287202068</v>
      </c>
      <c r="Q123" s="35"/>
      <c r="R123" s="42">
        <v>657741</v>
      </c>
      <c r="S123" s="42">
        <v>657741</v>
      </c>
      <c r="T123" s="42"/>
      <c r="U123" s="42">
        <v>0.35680989987982498</v>
      </c>
      <c r="V123" s="42">
        <v>-0.123418305730449</v>
      </c>
      <c r="W123" s="42"/>
      <c r="X123" s="42">
        <v>1031883.36802201</v>
      </c>
      <c r="Y123" s="42">
        <v>1031883.36802201</v>
      </c>
      <c r="Z123" s="42"/>
      <c r="AA123" s="41">
        <v>4.2022003965883521E-2</v>
      </c>
      <c r="AB123" s="41">
        <v>4.20220039658835E-2</v>
      </c>
      <c r="AC123" s="42"/>
      <c r="AD123" s="49"/>
      <c r="AE123" s="42">
        <v>474.77272341720436</v>
      </c>
      <c r="AF123" s="42">
        <v>474.77272341720402</v>
      </c>
      <c r="AG123" s="42"/>
      <c r="AH123" s="49"/>
      <c r="AI123" s="42">
        <v>79.033741538461527</v>
      </c>
      <c r="AJ123" s="42">
        <v>79.033741538461499</v>
      </c>
      <c r="AK123" s="42"/>
      <c r="AL123" s="49"/>
      <c r="AM123" s="42">
        <v>0.50387554400366674</v>
      </c>
      <c r="AN123" s="42"/>
      <c r="AO123" s="25">
        <v>-0.167591451500823</v>
      </c>
      <c r="AP123" s="25">
        <v>-0.167591451500823</v>
      </c>
      <c r="AS123" s="25">
        <v>0.80725503269651566</v>
      </c>
      <c r="AT123" s="25">
        <v>0.80726253139325199</v>
      </c>
      <c r="AU123" s="25">
        <v>0.8271593691422785</v>
      </c>
      <c r="AV123" s="39"/>
      <c r="AW123" s="25">
        <v>131.39599975576201</v>
      </c>
      <c r="AX123" s="25">
        <v>131.43832203618899</v>
      </c>
      <c r="AZ123" s="25">
        <v>2.5</v>
      </c>
      <c r="BA123" s="25">
        <v>2.4396786818528402</v>
      </c>
      <c r="BB123" s="25">
        <v>2.5</v>
      </c>
      <c r="BC123" s="25">
        <v>2.4396786818528402</v>
      </c>
      <c r="BF123" s="76">
        <f t="shared" si="1"/>
        <v>142.66666666666669</v>
      </c>
      <c r="BG123" s="25">
        <v>311.66666666666669</v>
      </c>
      <c r="BH123" s="25">
        <v>64.666666666666671</v>
      </c>
      <c r="BI123" s="25">
        <v>481</v>
      </c>
      <c r="BK123" s="76">
        <v>101</v>
      </c>
      <c r="BL123" s="76">
        <v>19.666666666666668</v>
      </c>
      <c r="BM123" s="76">
        <v>22</v>
      </c>
    </row>
    <row r="124" spans="1:65" x14ac:dyDescent="0.35">
      <c r="A124" s="26">
        <v>43281</v>
      </c>
      <c r="B124" s="41">
        <v>105.57414197431933</v>
      </c>
      <c r="C124" s="41">
        <v>105.574236558113</v>
      </c>
      <c r="D124" s="41">
        <v>105.599437820326</v>
      </c>
      <c r="E124" s="57"/>
      <c r="F124" s="42">
        <v>107.40952224875302</v>
      </c>
      <c r="G124" s="42"/>
      <c r="H124" s="42">
        <v>102.92025442180034</v>
      </c>
      <c r="I124" s="42"/>
      <c r="J124" s="42">
        <v>101.77079505247967</v>
      </c>
      <c r="K124" s="42"/>
      <c r="L124" s="42">
        <v>104.24410683761586</v>
      </c>
      <c r="M124" s="42">
        <v>104.06338285363366</v>
      </c>
      <c r="N124" s="42"/>
      <c r="O124" s="42">
        <v>108.68341103381033</v>
      </c>
      <c r="P124" s="42">
        <v>108.64283979381632</v>
      </c>
      <c r="Q124" s="35"/>
      <c r="R124" s="42">
        <v>659172</v>
      </c>
      <c r="S124" s="42">
        <v>659172</v>
      </c>
      <c r="T124" s="42"/>
      <c r="U124" s="42">
        <v>0.24623042615724999</v>
      </c>
      <c r="V124" s="42">
        <v>5.13222495279494E-2</v>
      </c>
      <c r="W124" s="42"/>
      <c r="X124" s="42">
        <v>1033618.99092256</v>
      </c>
      <c r="Y124" s="42">
        <v>1033618.99092256</v>
      </c>
      <c r="Z124" s="42"/>
      <c r="AA124" s="41">
        <v>4.0420492389406378E-2</v>
      </c>
      <c r="AB124" s="41">
        <v>4.0420492389406398E-2</v>
      </c>
      <c r="AC124" s="42"/>
      <c r="AD124" s="49"/>
      <c r="AE124" s="42">
        <v>477.40304579965732</v>
      </c>
      <c r="AF124" s="42">
        <v>477.40304579965698</v>
      </c>
      <c r="AG124" s="42"/>
      <c r="AH124" s="49"/>
      <c r="AI124" s="42">
        <v>79.101027692307696</v>
      </c>
      <c r="AJ124" s="42">
        <v>79.101027692307696</v>
      </c>
      <c r="AK124" s="42"/>
      <c r="AL124" s="49"/>
      <c r="AM124" s="42">
        <v>0.52727983352730001</v>
      </c>
      <c r="AN124" s="42"/>
      <c r="AO124" s="25">
        <v>-0.10757867567740198</v>
      </c>
      <c r="AP124" s="25">
        <v>-0.10757867567740199</v>
      </c>
      <c r="AS124" s="25">
        <v>0.81024846877722734</v>
      </c>
      <c r="AT124" s="25">
        <v>0.81024107379897403</v>
      </c>
      <c r="AU124" s="25">
        <v>0.82732228707385236</v>
      </c>
      <c r="AV124" s="39"/>
      <c r="AW124" s="25">
        <v>132.07327573812501</v>
      </c>
      <c r="AX124" s="25">
        <v>132.13297615626601</v>
      </c>
      <c r="AZ124" s="25">
        <v>2.4</v>
      </c>
      <c r="BA124" s="25">
        <v>2.4860103785103767</v>
      </c>
      <c r="BB124" s="25">
        <v>2.4</v>
      </c>
      <c r="BC124" s="25">
        <v>2.4860103785103767</v>
      </c>
      <c r="BF124" s="76">
        <f t="shared" si="1"/>
        <v>143</v>
      </c>
      <c r="BG124" s="25">
        <v>311</v>
      </c>
      <c r="BH124" s="25">
        <v>65</v>
      </c>
      <c r="BI124" s="25">
        <v>481</v>
      </c>
      <c r="BK124" s="76">
        <v>101</v>
      </c>
      <c r="BL124" s="76">
        <v>20</v>
      </c>
      <c r="BM124" s="76">
        <v>22</v>
      </c>
    </row>
    <row r="125" spans="1:65" x14ac:dyDescent="0.35">
      <c r="A125" s="26">
        <v>43373</v>
      </c>
      <c r="B125" s="41">
        <v>106.23633328555333</v>
      </c>
      <c r="C125" s="41">
        <v>106.23651859739734</v>
      </c>
      <c r="D125" s="41">
        <v>106.26594400099199</v>
      </c>
      <c r="E125" s="57"/>
      <c r="F125" s="42">
        <v>108.24278503005735</v>
      </c>
      <c r="G125" s="42"/>
      <c r="H125" s="42">
        <v>102.86938241383866</v>
      </c>
      <c r="I125" s="42"/>
      <c r="J125" s="42">
        <v>101.96967874143468</v>
      </c>
      <c r="K125" s="42"/>
      <c r="L125" s="42">
        <v>104.32608397218611</v>
      </c>
      <c r="M125" s="42">
        <v>104.47118451420367</v>
      </c>
      <c r="N125" s="42"/>
      <c r="O125" s="42">
        <v>111.767924721062</v>
      </c>
      <c r="P125" s="42">
        <v>111.796795844874</v>
      </c>
      <c r="Q125" s="35"/>
      <c r="R125" s="42">
        <v>661262</v>
      </c>
      <c r="S125" s="42">
        <v>661262</v>
      </c>
      <c r="T125" s="42"/>
      <c r="U125" s="42">
        <v>0.48034350157830302</v>
      </c>
      <c r="V125" s="42">
        <v>-0.375450245797669</v>
      </c>
      <c r="W125" s="42"/>
      <c r="X125" s="42">
        <v>1042713.1419682</v>
      </c>
      <c r="Y125" s="42">
        <v>1042713.1419682</v>
      </c>
      <c r="Z125" s="42"/>
      <c r="AA125" s="41">
        <v>4.0802006695805616E-2</v>
      </c>
      <c r="AB125" s="41">
        <v>4.0802006695805602E-2</v>
      </c>
      <c r="AC125" s="42"/>
      <c r="AD125" s="49"/>
      <c r="AE125" s="42">
        <v>482.10254419131337</v>
      </c>
      <c r="AF125" s="42">
        <v>482.10254419131297</v>
      </c>
      <c r="AG125" s="42"/>
      <c r="AH125" s="49"/>
      <c r="AI125" s="42">
        <v>77.813970769230735</v>
      </c>
      <c r="AJ125" s="42">
        <v>77.813970769230806</v>
      </c>
      <c r="AK125" s="42"/>
      <c r="AL125" s="49"/>
      <c r="AM125" s="42">
        <v>0.67427841977087721</v>
      </c>
      <c r="AN125" s="42"/>
      <c r="AO125" s="25">
        <v>0.10387998100478102</v>
      </c>
      <c r="AP125" s="25">
        <v>0.10387998100478101</v>
      </c>
      <c r="AS125" s="25">
        <v>0.81983898035155944</v>
      </c>
      <c r="AT125" s="25">
        <v>0.81983150343626099</v>
      </c>
      <c r="AU125" s="25">
        <v>0.8328400634145936</v>
      </c>
      <c r="AV125" s="39"/>
      <c r="AW125" s="25">
        <v>132.945043985876</v>
      </c>
      <c r="AX125" s="25">
        <v>132.999473388811</v>
      </c>
      <c r="AZ125" s="25">
        <v>2.5</v>
      </c>
      <c r="BA125" s="25">
        <v>2.6759360893479265</v>
      </c>
      <c r="BB125" s="25">
        <v>2.5</v>
      </c>
      <c r="BC125" s="25">
        <v>2.6759360893479265</v>
      </c>
      <c r="BF125" s="76">
        <f t="shared" si="1"/>
        <v>143</v>
      </c>
      <c r="BG125" s="25">
        <v>311</v>
      </c>
      <c r="BH125" s="25">
        <v>65</v>
      </c>
      <c r="BI125" s="25">
        <v>481</v>
      </c>
      <c r="BK125" s="76">
        <v>101</v>
      </c>
      <c r="BL125" s="76">
        <v>20</v>
      </c>
      <c r="BM125" s="76">
        <v>22</v>
      </c>
    </row>
    <row r="126" spans="1:65" x14ac:dyDescent="0.35">
      <c r="A126" s="26">
        <v>43465</v>
      </c>
      <c r="B126" s="41">
        <v>106.80539343969667</v>
      </c>
      <c r="C126" s="41">
        <v>106.80525192291968</v>
      </c>
      <c r="D126" s="41">
        <v>106.82470879420799</v>
      </c>
      <c r="E126" s="57"/>
      <c r="F126" s="42">
        <v>108.88504569032834</v>
      </c>
      <c r="G126" s="42"/>
      <c r="H126" s="42">
        <v>103.17349913162833</v>
      </c>
      <c r="I126" s="42"/>
      <c r="J126" s="42">
        <v>101.963482633179</v>
      </c>
      <c r="K126" s="42"/>
      <c r="L126" s="42">
        <v>104.63548721144046</v>
      </c>
      <c r="M126" s="42">
        <v>104.96916267209799</v>
      </c>
      <c r="N126" s="42"/>
      <c r="O126" s="42">
        <v>114.01218899850799</v>
      </c>
      <c r="P126" s="42">
        <v>113.99994078902633</v>
      </c>
      <c r="Q126" s="35"/>
      <c r="R126" s="42">
        <v>662120</v>
      </c>
      <c r="S126" s="42">
        <v>662120</v>
      </c>
      <c r="T126" s="42"/>
      <c r="U126" s="42">
        <v>0.23880719953111701</v>
      </c>
      <c r="V126" s="42">
        <v>-9.5114393143039405E-2</v>
      </c>
      <c r="W126" s="42"/>
      <c r="X126" s="42">
        <v>1041964.9773444301</v>
      </c>
      <c r="Y126" s="42">
        <v>1041964.9773444301</v>
      </c>
      <c r="Z126" s="42"/>
      <c r="AA126" s="41">
        <v>4.0218132170533015E-2</v>
      </c>
      <c r="AB126" s="41">
        <v>4.0218132170533001E-2</v>
      </c>
      <c r="AC126" s="42"/>
      <c r="AD126" s="49"/>
      <c r="AE126" s="42">
        <v>486.80528000875637</v>
      </c>
      <c r="AF126" s="42">
        <v>486.80528000875597</v>
      </c>
      <c r="AG126" s="42"/>
      <c r="AH126" s="49"/>
      <c r="AI126" s="42">
        <v>77.843365151515144</v>
      </c>
      <c r="AJ126" s="42">
        <v>77.843365151515201</v>
      </c>
      <c r="AK126" s="42"/>
      <c r="AL126" s="49"/>
      <c r="AM126" s="42">
        <v>0.70816313395868058</v>
      </c>
      <c r="AN126" s="42"/>
      <c r="AO126" s="25">
        <v>0.24166957848790505</v>
      </c>
      <c r="AP126" s="25">
        <v>0.24166957848790499</v>
      </c>
      <c r="AS126" s="25">
        <v>0.81626033633022899</v>
      </c>
      <c r="AT126" s="25">
        <v>0.81626752245600098</v>
      </c>
      <c r="AU126" s="25">
        <v>0.82880503085521762</v>
      </c>
      <c r="AV126" s="39"/>
      <c r="AW126" s="25">
        <v>133.49835528298499</v>
      </c>
      <c r="AX126" s="25">
        <v>133.55038656591</v>
      </c>
      <c r="AZ126" s="25">
        <v>2.6</v>
      </c>
      <c r="BA126" s="25">
        <v>2.7140589507350668</v>
      </c>
      <c r="BB126" s="25">
        <v>2.6</v>
      </c>
      <c r="BC126" s="25">
        <v>2.7140589507350668</v>
      </c>
      <c r="BF126" s="76">
        <f t="shared" si="1"/>
        <v>143</v>
      </c>
      <c r="BG126" s="25">
        <v>311</v>
      </c>
      <c r="BH126" s="25">
        <v>65</v>
      </c>
      <c r="BI126" s="25">
        <v>481</v>
      </c>
      <c r="BK126" s="76">
        <v>101</v>
      </c>
      <c r="BL126" s="76">
        <v>20</v>
      </c>
      <c r="BM126" s="76">
        <v>22</v>
      </c>
    </row>
    <row r="127" spans="1:65" x14ac:dyDescent="0.35">
      <c r="A127" s="26">
        <v>43555</v>
      </c>
      <c r="B127" s="41">
        <v>107.052671776298</v>
      </c>
      <c r="C127" s="41">
        <v>107.05244117767234</v>
      </c>
      <c r="D127" s="41">
        <v>106.96369848153699</v>
      </c>
      <c r="E127" s="57"/>
      <c r="F127" s="42">
        <v>109.48877096939167</v>
      </c>
      <c r="G127" s="42"/>
      <c r="H127" s="42">
        <v>103.53175250955201</v>
      </c>
      <c r="I127" s="42"/>
      <c r="J127" s="42">
        <v>102.661433829923</v>
      </c>
      <c r="K127" s="42"/>
      <c r="L127" s="42">
        <v>106.16941238703005</v>
      </c>
      <c r="M127" s="42">
        <v>105.88035951880734</v>
      </c>
      <c r="N127" s="42"/>
      <c r="O127" s="42">
        <v>109.30168896849132</v>
      </c>
      <c r="P127" s="42">
        <v>109.33689707395534</v>
      </c>
      <c r="Q127" s="35"/>
      <c r="R127" s="42">
        <v>665456</v>
      </c>
      <c r="S127" s="42">
        <v>665456</v>
      </c>
      <c r="T127" s="42"/>
      <c r="U127" s="42">
        <v>-4.8969090035819098E-2</v>
      </c>
      <c r="V127" s="42">
        <v>-0.335697228276014</v>
      </c>
      <c r="W127" s="42"/>
      <c r="X127" s="42">
        <v>1059089.99595307</v>
      </c>
      <c r="Y127" s="42">
        <v>1059089.99595307</v>
      </c>
      <c r="Z127" s="42"/>
      <c r="AA127" s="41">
        <v>3.8268889294931656E-2</v>
      </c>
      <c r="AB127" s="41">
        <v>3.8268889294931697E-2</v>
      </c>
      <c r="AC127" s="42"/>
      <c r="AD127" s="49"/>
      <c r="AE127" s="42">
        <v>491.88825943437337</v>
      </c>
      <c r="AF127" s="42">
        <v>491.88825943437303</v>
      </c>
      <c r="AG127" s="42"/>
      <c r="AH127" s="49"/>
      <c r="AI127" s="42">
        <v>78.730029687500007</v>
      </c>
      <c r="AJ127" s="42">
        <v>78.730029687499993</v>
      </c>
      <c r="AK127" s="42"/>
      <c r="AL127" s="49"/>
      <c r="AM127" s="42">
        <v>0.70629378180053026</v>
      </c>
      <c r="AN127" s="42"/>
      <c r="AO127" s="25">
        <v>0.280989237503672</v>
      </c>
      <c r="AP127" s="25">
        <v>0.280989237503672</v>
      </c>
      <c r="AS127" s="25">
        <v>0.81075741498863563</v>
      </c>
      <c r="AT127" s="25">
        <v>0.81070131262425305</v>
      </c>
      <c r="AU127" s="25">
        <v>0.82918338670949776</v>
      </c>
      <c r="AV127" s="39"/>
      <c r="AW127" s="25">
        <v>133.55547702996901</v>
      </c>
      <c r="AX127" s="25">
        <v>133.60279976827701</v>
      </c>
      <c r="AZ127" s="25">
        <v>2.6</v>
      </c>
      <c r="BA127" s="25">
        <v>2.7331364493732102</v>
      </c>
      <c r="BB127" s="25">
        <v>2.6</v>
      </c>
      <c r="BC127" s="25">
        <v>2.7331364493732102</v>
      </c>
      <c r="BF127" s="76">
        <f t="shared" si="1"/>
        <v>140</v>
      </c>
      <c r="BG127" s="25">
        <v>318.33333333333331</v>
      </c>
      <c r="BH127" s="25">
        <v>61.666666666666664</v>
      </c>
      <c r="BI127" s="25">
        <v>480</v>
      </c>
      <c r="BK127" s="76">
        <v>100</v>
      </c>
      <c r="BL127" s="76">
        <v>19</v>
      </c>
      <c r="BM127" s="76">
        <v>21</v>
      </c>
    </row>
    <row r="128" spans="1:65" x14ac:dyDescent="0.35">
      <c r="A128" s="26">
        <v>43646</v>
      </c>
      <c r="B128" s="41">
        <v>107.72051712051899</v>
      </c>
      <c r="C128" s="41">
        <v>107.72043123880799</v>
      </c>
      <c r="D128" s="41">
        <v>107.777659903979</v>
      </c>
      <c r="E128" s="57"/>
      <c r="F128" s="42">
        <v>110.249094804693</v>
      </c>
      <c r="G128" s="42"/>
      <c r="H128" s="42">
        <v>103.35361535390267</v>
      </c>
      <c r="I128" s="42"/>
      <c r="J128" s="42">
        <v>102.90140061895801</v>
      </c>
      <c r="K128" s="42"/>
      <c r="L128" s="42">
        <v>106.15107800563904</v>
      </c>
      <c r="M128" s="42">
        <v>105.96022700206667</v>
      </c>
      <c r="N128" s="42"/>
      <c r="O128" s="42">
        <v>115.282642877584</v>
      </c>
      <c r="P128" s="42">
        <v>115.228418286205</v>
      </c>
      <c r="Q128" s="35"/>
      <c r="R128" s="42">
        <v>666875</v>
      </c>
      <c r="S128" s="42">
        <v>666875</v>
      </c>
      <c r="T128" s="42"/>
      <c r="U128" s="42">
        <v>4.0185377166020601E-2</v>
      </c>
      <c r="V128" s="42">
        <v>-0.62288885815200501</v>
      </c>
      <c r="W128" s="42"/>
      <c r="X128" s="42">
        <v>1058579.2849433201</v>
      </c>
      <c r="Y128" s="42">
        <v>1058579.2849433201</v>
      </c>
      <c r="Z128" s="42"/>
      <c r="AA128" s="41">
        <v>3.8829636956427362E-2</v>
      </c>
      <c r="AB128" s="41">
        <v>3.8829636956427403E-2</v>
      </c>
      <c r="AC128" s="42"/>
      <c r="AD128" s="49"/>
      <c r="AE128" s="42">
        <v>496.23045507828397</v>
      </c>
      <c r="AF128" s="42">
        <v>496.23045507828402</v>
      </c>
      <c r="AG128" s="42"/>
      <c r="AH128" s="49"/>
      <c r="AI128" s="42">
        <v>78.457547692307671</v>
      </c>
      <c r="AJ128" s="42">
        <v>78.457547692307699</v>
      </c>
      <c r="AK128" s="42"/>
      <c r="AL128" s="49"/>
      <c r="AM128" s="42">
        <v>0.70847069264498441</v>
      </c>
      <c r="AN128" s="42"/>
      <c r="AO128" s="25">
        <v>0.307192479563348</v>
      </c>
      <c r="AP128" s="25">
        <v>0.307192479563348</v>
      </c>
      <c r="AS128" s="25">
        <v>0.81988327993753196</v>
      </c>
      <c r="AT128" s="25">
        <v>0.81987586424888903</v>
      </c>
      <c r="AU128" s="25">
        <v>0.83932487461664307</v>
      </c>
      <c r="AV128" s="39"/>
      <c r="AW128" s="25">
        <v>134.55281044234999</v>
      </c>
      <c r="AX128" s="25">
        <v>134.61504958651099</v>
      </c>
      <c r="AZ128" s="25">
        <v>2.5</v>
      </c>
      <c r="BA128" s="25">
        <v>2.6212425518623501</v>
      </c>
      <c r="BB128" s="25">
        <v>2.5</v>
      </c>
      <c r="BC128" s="25">
        <v>2.6212425518623501</v>
      </c>
      <c r="BF128" s="76">
        <f t="shared" si="1"/>
        <v>140</v>
      </c>
      <c r="BG128" s="25">
        <v>318</v>
      </c>
      <c r="BH128" s="25">
        <v>61</v>
      </c>
      <c r="BI128" s="25">
        <v>481</v>
      </c>
      <c r="BK128" s="76">
        <v>100</v>
      </c>
      <c r="BL128" s="76">
        <v>19</v>
      </c>
      <c r="BM128" s="76">
        <v>21</v>
      </c>
    </row>
    <row r="129" spans="1:65" x14ac:dyDescent="0.35">
      <c r="A129" s="26">
        <v>43738</v>
      </c>
      <c r="B129" s="41">
        <v>108.18124928972266</v>
      </c>
      <c r="C129" s="41">
        <v>108.18126486095734</v>
      </c>
      <c r="D129" s="41">
        <v>108.20287939372299</v>
      </c>
      <c r="E129" s="57"/>
      <c r="F129" s="42">
        <v>110.89354699538433</v>
      </c>
      <c r="G129" s="42"/>
      <c r="H129" s="42">
        <v>103.48856884214632</v>
      </c>
      <c r="I129" s="42"/>
      <c r="J129" s="42">
        <v>103.62500250538865</v>
      </c>
      <c r="K129" s="42"/>
      <c r="L129" s="42">
        <v>106.55123806740731</v>
      </c>
      <c r="M129" s="42">
        <v>106.69262597925866</v>
      </c>
      <c r="N129" s="42"/>
      <c r="O129" s="42">
        <v>114.93702528240766</v>
      </c>
      <c r="P129" s="42">
        <v>114.97318160928167</v>
      </c>
      <c r="Q129" s="35"/>
      <c r="R129" s="42">
        <v>670547</v>
      </c>
      <c r="S129" s="42">
        <v>670547</v>
      </c>
      <c r="T129" s="42"/>
      <c r="U129" s="42">
        <v>-5.1156856380545498E-2</v>
      </c>
      <c r="V129" s="42">
        <v>-0.40902707152256901</v>
      </c>
      <c r="W129" s="42"/>
      <c r="X129" s="42">
        <v>1053706.2636359502</v>
      </c>
      <c r="Y129" s="42">
        <v>1053706.2636359499</v>
      </c>
      <c r="Z129" s="42"/>
      <c r="AA129" s="41">
        <v>3.8715189689738624E-2</v>
      </c>
      <c r="AB129" s="41">
        <v>3.8715189689738597E-2</v>
      </c>
      <c r="AC129" s="42"/>
      <c r="AD129" s="49"/>
      <c r="AE129" s="42">
        <v>499.94303999413165</v>
      </c>
      <c r="AF129" s="42">
        <v>499.94303999413199</v>
      </c>
      <c r="AG129" s="42"/>
      <c r="AH129" s="49"/>
      <c r="AI129" s="42">
        <v>75.795746969696992</v>
      </c>
      <c r="AJ129" s="42">
        <v>75.795746969697007</v>
      </c>
      <c r="AK129" s="42"/>
      <c r="AL129" s="49"/>
      <c r="AM129" s="42">
        <v>0.68982020949674172</v>
      </c>
      <c r="AN129" s="42"/>
      <c r="AO129" s="25">
        <v>0.33657188376022501</v>
      </c>
      <c r="AP129" s="25">
        <v>0.33657188376022501</v>
      </c>
      <c r="AS129" s="25">
        <v>0.83367765179866582</v>
      </c>
      <c r="AT129" s="25">
        <v>0.83369252863313603</v>
      </c>
      <c r="AU129" s="25">
        <v>0.85569613250751975</v>
      </c>
      <c r="AV129" s="39"/>
      <c r="AW129" s="25">
        <v>135.03110476933699</v>
      </c>
      <c r="AX129" s="25">
        <v>135.090878001318</v>
      </c>
      <c r="AZ129" s="25">
        <v>2.754</v>
      </c>
      <c r="BA129" s="25">
        <v>2.9781745842670602</v>
      </c>
      <c r="BB129" s="25">
        <v>2.754</v>
      </c>
      <c r="BC129" s="25">
        <v>2.9781745842670602</v>
      </c>
      <c r="BF129" s="76">
        <f t="shared" si="1"/>
        <v>140</v>
      </c>
      <c r="BG129" s="25">
        <v>318</v>
      </c>
      <c r="BH129" s="25">
        <v>61</v>
      </c>
      <c r="BI129" s="25">
        <v>481</v>
      </c>
      <c r="BK129" s="76">
        <v>100</v>
      </c>
      <c r="BL129" s="76">
        <v>19</v>
      </c>
      <c r="BM129" s="76">
        <v>21</v>
      </c>
    </row>
    <row r="130" spans="1:65" x14ac:dyDescent="0.35">
      <c r="A130" s="26">
        <v>43830</v>
      </c>
      <c r="B130" s="41">
        <v>108.31665234300668</v>
      </c>
      <c r="C130" s="41">
        <v>108.31653687683833</v>
      </c>
      <c r="D130" s="41">
        <v>108.32215602212101</v>
      </c>
      <c r="E130" s="57"/>
      <c r="F130" s="42">
        <v>111.44388235663433</v>
      </c>
      <c r="G130" s="42"/>
      <c r="H130" s="42">
        <v>103.62443823311467</v>
      </c>
      <c r="I130" s="42"/>
      <c r="J130" s="42">
        <v>103.70563438619767</v>
      </c>
      <c r="K130" s="42"/>
      <c r="L130" s="42">
        <v>106.5959500906667</v>
      </c>
      <c r="M130" s="42">
        <v>106.92808836206501</v>
      </c>
      <c r="N130" s="42"/>
      <c r="O130" s="42">
        <v>112.12480411893966</v>
      </c>
      <c r="P130" s="42">
        <v>112.09939948634167</v>
      </c>
      <c r="Q130" s="35"/>
      <c r="R130" s="42">
        <v>670587</v>
      </c>
      <c r="S130" s="42">
        <v>670587</v>
      </c>
      <c r="T130" s="42"/>
      <c r="U130" s="42">
        <v>-0.47911647070749902</v>
      </c>
      <c r="V130" s="42">
        <v>-0.249886797330446</v>
      </c>
      <c r="W130" s="42"/>
      <c r="X130" s="42">
        <v>1051419.6756257499</v>
      </c>
      <c r="Y130" s="42">
        <v>1051419.6756257501</v>
      </c>
      <c r="Z130" s="42"/>
      <c r="AA130" s="41">
        <v>3.737451629723576E-2</v>
      </c>
      <c r="AB130" s="41">
        <v>3.7374516297235802E-2</v>
      </c>
      <c r="AC130" s="42"/>
      <c r="AD130" s="49"/>
      <c r="AE130" s="42">
        <v>502.25852586065099</v>
      </c>
      <c r="AF130" s="42">
        <v>502.25852586065099</v>
      </c>
      <c r="AG130" s="42"/>
      <c r="AH130" s="49"/>
      <c r="AI130" s="42">
        <v>79.403969696969696</v>
      </c>
      <c r="AJ130" s="42">
        <v>79.403969696969696</v>
      </c>
      <c r="AK130" s="42"/>
      <c r="AL130" s="49"/>
      <c r="AM130" s="42">
        <v>0.68001003340448052</v>
      </c>
      <c r="AN130" s="42"/>
      <c r="AO130" s="25">
        <v>0.36694561471422599</v>
      </c>
      <c r="AP130" s="25">
        <v>0.36694561471422599</v>
      </c>
      <c r="AS130" s="25">
        <v>0.81579975720163089</v>
      </c>
      <c r="AT130" s="25">
        <v>0.81585606993257498</v>
      </c>
      <c r="AU130" s="25">
        <v>0.8400003718049649</v>
      </c>
      <c r="AV130" s="39"/>
      <c r="AW130" s="25">
        <v>135.761782442205</v>
      </c>
      <c r="AX130" s="25">
        <v>135.824018608475</v>
      </c>
      <c r="AZ130" s="25">
        <v>2.4180000000000001</v>
      </c>
      <c r="BA130" s="25">
        <v>2.5033196655575636</v>
      </c>
      <c r="BB130" s="25">
        <v>2.4180000000000001</v>
      </c>
      <c r="BC130" s="25">
        <v>2.5033196655575636</v>
      </c>
      <c r="BF130" s="76">
        <f t="shared" si="1"/>
        <v>140</v>
      </c>
      <c r="BG130" s="25">
        <v>318</v>
      </c>
      <c r="BH130" s="25">
        <v>61</v>
      </c>
      <c r="BI130" s="25">
        <v>481</v>
      </c>
      <c r="BK130" s="76">
        <v>100</v>
      </c>
      <c r="BL130" s="76">
        <v>19</v>
      </c>
      <c r="BM130" s="76">
        <v>21</v>
      </c>
    </row>
    <row r="131" spans="1:65" x14ac:dyDescent="0.35">
      <c r="A131" s="26">
        <v>43921</v>
      </c>
      <c r="B131" s="41">
        <v>108.87476867720632</v>
      </c>
      <c r="C131" s="41">
        <v>108.874641791778</v>
      </c>
      <c r="D131" s="41">
        <v>108.767350076038</v>
      </c>
      <c r="E131" s="57"/>
      <c r="F131" s="42">
        <v>112.16416262173668</v>
      </c>
      <c r="G131" s="42"/>
      <c r="H131" s="42">
        <v>103.97765229787234</v>
      </c>
      <c r="I131" s="42"/>
      <c r="J131" s="42">
        <v>104.04929246109934</v>
      </c>
      <c r="K131" s="42"/>
      <c r="L131" s="42">
        <v>107.53038158720562</v>
      </c>
      <c r="M131" s="42">
        <v>107.27329850352901</v>
      </c>
      <c r="N131" s="42"/>
      <c r="O131" s="42">
        <v>112.824356403907</v>
      </c>
      <c r="P131" s="42">
        <v>112.87121524781433</v>
      </c>
      <c r="Q131" s="35"/>
      <c r="R131" s="42">
        <v>652180</v>
      </c>
      <c r="S131" s="42">
        <v>652180</v>
      </c>
      <c r="T131" s="42"/>
      <c r="U131" s="42">
        <v>-0.55373587994619999</v>
      </c>
      <c r="V131" s="42">
        <v>-0.94178959770902904</v>
      </c>
      <c r="W131" s="42"/>
      <c r="X131" s="42">
        <v>1028944.3576177601</v>
      </c>
      <c r="Y131" s="42">
        <v>1028944.35761776</v>
      </c>
      <c r="Z131" s="42"/>
      <c r="AA131" s="41">
        <v>4.1026955283414636E-2</v>
      </c>
      <c r="AB131" s="41">
        <v>4.1026955283414601E-2</v>
      </c>
      <c r="AC131" s="42"/>
      <c r="AD131" s="49"/>
      <c r="AE131" s="42">
        <v>504.30444795511931</v>
      </c>
      <c r="AF131" s="42">
        <v>504.30444795511897</v>
      </c>
      <c r="AG131" s="42"/>
      <c r="AH131" s="49"/>
      <c r="AI131" s="42">
        <v>79.231538461538477</v>
      </c>
      <c r="AJ131" s="42">
        <v>79.231538461538506</v>
      </c>
      <c r="AK131" s="42"/>
      <c r="AL131" s="49"/>
      <c r="AM131" s="42">
        <v>0.49130054852532884</v>
      </c>
      <c r="AN131" s="42"/>
      <c r="AO131" s="25">
        <v>0.23434675637272401</v>
      </c>
      <c r="AP131" s="25">
        <v>0.23434675637272401</v>
      </c>
      <c r="AS131" s="25">
        <v>0.81036439784284908</v>
      </c>
      <c r="AT131" s="25">
        <v>0.81035288021968699</v>
      </c>
      <c r="AU131" s="25">
        <v>0.84278422665320318</v>
      </c>
      <c r="AV131" s="39"/>
      <c r="AW131" s="25">
        <v>136.31082877973799</v>
      </c>
      <c r="AX131" s="25">
        <v>136.35213855389699</v>
      </c>
      <c r="AZ131" s="25">
        <v>2.222</v>
      </c>
      <c r="BA131" s="25">
        <v>2.675356959461817</v>
      </c>
      <c r="BB131" s="25">
        <v>2.222</v>
      </c>
      <c r="BC131" s="25">
        <v>2.675356959461817</v>
      </c>
      <c r="BF131" s="76">
        <f t="shared" si="1"/>
        <v>138.66666666666669</v>
      </c>
      <c r="BG131" s="25">
        <v>308.33333333333331</v>
      </c>
      <c r="BH131" s="25">
        <v>63.666666666666664</v>
      </c>
      <c r="BI131" s="25">
        <v>489.33333333333331</v>
      </c>
      <c r="BK131" s="76">
        <v>99</v>
      </c>
      <c r="BL131" s="76">
        <v>19.666666666666668</v>
      </c>
      <c r="BM131" s="76">
        <v>20</v>
      </c>
    </row>
    <row r="132" spans="1:65" x14ac:dyDescent="0.35">
      <c r="A132" s="26">
        <v>44012</v>
      </c>
      <c r="B132" s="41">
        <v>108.33542515441799</v>
      </c>
      <c r="C132" s="41">
        <v>108.335330628433</v>
      </c>
      <c r="D132" s="41">
        <v>108.442866798586</v>
      </c>
      <c r="E132" s="57"/>
      <c r="F132" s="42">
        <v>112.33880217173702</v>
      </c>
      <c r="G132" s="42"/>
      <c r="H132" s="42">
        <v>103.85704669256567</v>
      </c>
      <c r="I132" s="42"/>
      <c r="J132" s="42">
        <v>104.34191682096366</v>
      </c>
      <c r="K132" s="42"/>
      <c r="L132" s="42">
        <v>107.96242263607589</v>
      </c>
      <c r="M132" s="42">
        <v>107.74332688255866</v>
      </c>
      <c r="N132" s="42"/>
      <c r="O132" s="42">
        <v>102.51054197357901</v>
      </c>
      <c r="P132" s="42">
        <v>102.46569216562899</v>
      </c>
      <c r="Q132" s="35"/>
      <c r="R132" s="42">
        <v>522356</v>
      </c>
      <c r="S132" s="42">
        <v>522356</v>
      </c>
      <c r="T132" s="42"/>
      <c r="U132" s="42">
        <v>-4.2400300012122099</v>
      </c>
      <c r="V132" s="42">
        <v>-1.5753313172166601</v>
      </c>
      <c r="W132" s="42"/>
      <c r="X132" s="42">
        <v>845934.54488226702</v>
      </c>
      <c r="Y132" s="42">
        <v>845934.54488226702</v>
      </c>
      <c r="Z132" s="42"/>
      <c r="AA132" s="41">
        <v>4.0847424386270231E-2</v>
      </c>
      <c r="AB132" s="41">
        <v>4.0847424386270197E-2</v>
      </c>
      <c r="AC132" s="42"/>
      <c r="AD132" s="49"/>
      <c r="AE132" s="42">
        <v>490.22620073456068</v>
      </c>
      <c r="AF132" s="42">
        <v>490.22620073456102</v>
      </c>
      <c r="AG132" s="42"/>
      <c r="AH132" s="49"/>
      <c r="AI132" s="42">
        <v>77.416984615384578</v>
      </c>
      <c r="AJ132" s="42">
        <v>77.416984615384607</v>
      </c>
      <c r="AK132" s="42"/>
      <c r="AL132" s="49"/>
      <c r="AM132" s="42">
        <v>6.4903233407516109E-2</v>
      </c>
      <c r="AN132" s="42"/>
      <c r="AO132" s="25">
        <v>-0.53443524595899705</v>
      </c>
      <c r="AP132" s="25">
        <v>-0.53443524595899705</v>
      </c>
      <c r="AS132" s="25">
        <v>0.79942922481137657</v>
      </c>
      <c r="AT132" s="25">
        <v>0.79949973931455798</v>
      </c>
      <c r="AU132" s="25">
        <v>0.84812666016863225</v>
      </c>
      <c r="AV132" s="39"/>
      <c r="AW132" s="25">
        <v>135.90842981771499</v>
      </c>
      <c r="AX132" s="25">
        <v>135.962501391324</v>
      </c>
      <c r="BA132" s="25">
        <v>3.0786650622291032</v>
      </c>
      <c r="BB132" s="25">
        <v>2.5569648730721832</v>
      </c>
      <c r="BC132" s="25">
        <v>3.0786650622291032</v>
      </c>
      <c r="BF132" s="76">
        <f t="shared" si="1"/>
        <v>139</v>
      </c>
      <c r="BG132" s="25">
        <v>307</v>
      </c>
      <c r="BH132" s="25">
        <v>64</v>
      </c>
      <c r="BI132" s="25">
        <v>490</v>
      </c>
      <c r="BK132" s="76">
        <v>99</v>
      </c>
      <c r="BL132" s="76">
        <v>20</v>
      </c>
      <c r="BM132" s="76">
        <v>20</v>
      </c>
    </row>
    <row r="133" spans="1:65" x14ac:dyDescent="0.35">
      <c r="A133" s="26">
        <v>44104</v>
      </c>
      <c r="B133" s="41">
        <v>108.83953467077265</v>
      </c>
      <c r="C133" s="41">
        <v>108.83947378148066</v>
      </c>
      <c r="D133" s="41">
        <v>108.830475200649</v>
      </c>
      <c r="E133" s="57"/>
      <c r="F133" s="42">
        <v>112.47991645723766</v>
      </c>
      <c r="G133" s="42"/>
      <c r="H133" s="42">
        <v>104.60742420245266</v>
      </c>
      <c r="I133" s="42"/>
      <c r="J133" s="42">
        <v>103.96389660757234</v>
      </c>
      <c r="K133" s="42"/>
      <c r="L133" s="42">
        <v>107.50018940003288</v>
      </c>
      <c r="M133" s="42">
        <v>107.6366994518</v>
      </c>
      <c r="N133" s="42"/>
      <c r="O133" s="42">
        <v>105.09280577380567</v>
      </c>
      <c r="P133" s="42">
        <v>105.117540309175</v>
      </c>
      <c r="Q133" s="35"/>
      <c r="R133" s="42">
        <v>610972</v>
      </c>
      <c r="S133" s="42">
        <v>610972</v>
      </c>
      <c r="T133" s="42"/>
      <c r="U133" s="42">
        <v>-2.0189732281137802</v>
      </c>
      <c r="V133" s="42">
        <v>-0.169112715062189</v>
      </c>
      <c r="W133" s="42"/>
      <c r="X133" s="42">
        <v>912370.987757002</v>
      </c>
      <c r="Y133" s="42">
        <v>912370.987757002</v>
      </c>
      <c r="Z133" s="42"/>
      <c r="AA133" s="41">
        <v>4.9594934208546798E-2</v>
      </c>
      <c r="AB133" s="41">
        <v>4.9594934208546798E-2</v>
      </c>
      <c r="AC133" s="42"/>
      <c r="AD133" s="49"/>
      <c r="AE133" s="42">
        <v>506.78791581601837</v>
      </c>
      <c r="AF133" s="42">
        <v>506.78791581601803</v>
      </c>
      <c r="AG133" s="42"/>
      <c r="AH133" s="49"/>
      <c r="AI133" s="42">
        <v>77.450487878787897</v>
      </c>
      <c r="AJ133" s="42">
        <v>77.453536363636402</v>
      </c>
      <c r="AK133" s="42"/>
      <c r="AL133" s="49"/>
      <c r="AM133" s="42">
        <v>5.2329946289477972E-2</v>
      </c>
      <c r="AN133" s="42"/>
      <c r="AO133" s="25">
        <v>-0.75116520563677702</v>
      </c>
      <c r="AP133" s="25">
        <v>-0.75116520563677702</v>
      </c>
      <c r="AS133" s="25">
        <v>0.79831566710352464</v>
      </c>
      <c r="AT133" s="25">
        <v>0.79834560906724505</v>
      </c>
      <c r="AU133" s="25">
        <v>0.83443478273239491</v>
      </c>
      <c r="AV133" s="39"/>
      <c r="AW133" s="25">
        <v>136.04155953509601</v>
      </c>
      <c r="AX133" s="25">
        <v>136.10441316028201</v>
      </c>
      <c r="BA133" s="25">
        <v>3.1319434989788966</v>
      </c>
      <c r="BB133" s="25">
        <v>2.6012149257761243</v>
      </c>
      <c r="BC133" s="25">
        <v>3.1319434989788966</v>
      </c>
      <c r="BF133" s="76">
        <f t="shared" si="1"/>
        <v>139</v>
      </c>
      <c r="BG133" s="25">
        <v>307</v>
      </c>
      <c r="BH133" s="25">
        <v>64</v>
      </c>
      <c r="BI133" s="25">
        <v>490</v>
      </c>
      <c r="BK133" s="76">
        <v>99</v>
      </c>
      <c r="BL133" s="76">
        <v>20</v>
      </c>
      <c r="BM133" s="76">
        <v>20</v>
      </c>
    </row>
    <row r="134" spans="1:65" x14ac:dyDescent="0.35">
      <c r="A134" s="26">
        <v>44196</v>
      </c>
      <c r="B134" s="41">
        <v>108.88488953354967</v>
      </c>
      <c r="C134" s="41">
        <v>108.88479049171833</v>
      </c>
      <c r="D134" s="41">
        <v>108.886475749985</v>
      </c>
      <c r="E134" s="57"/>
      <c r="F134" s="42">
        <v>113.00438611440568</v>
      </c>
      <c r="G134" s="42"/>
      <c r="H134" s="42">
        <v>104.854537982387</v>
      </c>
      <c r="I134" s="42"/>
      <c r="J134" s="42">
        <v>103.20192088924632</v>
      </c>
      <c r="K134" s="42"/>
      <c r="L134" s="42">
        <v>106.99903630434363</v>
      </c>
      <c r="M134" s="42">
        <v>107.31681337875601</v>
      </c>
      <c r="N134" s="42"/>
      <c r="O134" s="42">
        <v>102.07295707252301</v>
      </c>
      <c r="P134" s="42">
        <v>102.039539986235</v>
      </c>
      <c r="Q134" s="35"/>
      <c r="R134" s="42">
        <v>619330</v>
      </c>
      <c r="S134" s="42">
        <v>619330</v>
      </c>
      <c r="T134" s="42"/>
      <c r="U134" s="42">
        <v>-1.71937788014653</v>
      </c>
      <c r="V134" s="42">
        <v>0.17520395859983301</v>
      </c>
      <c r="W134" s="42"/>
      <c r="X134" s="42">
        <v>973826.02981453598</v>
      </c>
      <c r="Y134" s="42">
        <v>973826.02981453598</v>
      </c>
      <c r="Z134" s="42"/>
      <c r="AA134" s="41">
        <v>5.2592199118012356E-2</v>
      </c>
      <c r="AB134" s="41">
        <v>5.2592199118012398E-2</v>
      </c>
      <c r="AC134" s="42"/>
      <c r="AD134" s="49"/>
      <c r="AE134" s="42">
        <v>521.84468433111397</v>
      </c>
      <c r="AF134" s="42">
        <v>521.84468433111397</v>
      </c>
      <c r="AG134" s="42"/>
      <c r="AH134" s="49"/>
      <c r="AI134" s="42">
        <v>77.959993939393939</v>
      </c>
      <c r="AJ134" s="42">
        <v>77.966816666666702</v>
      </c>
      <c r="AK134" s="42"/>
      <c r="AL134" s="49"/>
      <c r="AM134" s="42">
        <v>4.4807314900789152E-2</v>
      </c>
      <c r="AN134" s="42"/>
      <c r="AO134" s="25">
        <v>-0.98807905001880003</v>
      </c>
      <c r="AP134" s="25">
        <v>-0.98807905001880003</v>
      </c>
      <c r="AS134" s="25">
        <v>0.80778746622391695</v>
      </c>
      <c r="AT134" s="25">
        <v>0.807719556848424</v>
      </c>
      <c r="AU134" s="25">
        <v>0.83997055663087783</v>
      </c>
      <c r="AV134" s="39"/>
      <c r="AW134" s="25">
        <v>136.29864672846199</v>
      </c>
      <c r="AX134" s="25">
        <v>136.36766288832001</v>
      </c>
      <c r="BA134" s="25">
        <v>3.4145577808828835</v>
      </c>
      <c r="BB134" s="25">
        <v>2.8359383454565337</v>
      </c>
      <c r="BC134" s="25">
        <v>3.4145577808828835</v>
      </c>
      <c r="BF134" s="76">
        <f t="shared" si="1"/>
        <v>139</v>
      </c>
      <c r="BG134" s="25">
        <v>307</v>
      </c>
      <c r="BH134" s="25">
        <v>64</v>
      </c>
      <c r="BI134" s="25">
        <v>490</v>
      </c>
      <c r="BK134" s="76">
        <v>99</v>
      </c>
      <c r="BL134" s="76">
        <v>20</v>
      </c>
      <c r="BM134" s="76">
        <v>20</v>
      </c>
    </row>
    <row r="135" spans="1:65" x14ac:dyDescent="0.35">
      <c r="A135" s="26">
        <v>44286</v>
      </c>
      <c r="B135" s="41">
        <v>109.62220454818635</v>
      </c>
      <c r="C135" s="41">
        <v>109.62210968450533</v>
      </c>
      <c r="D135" s="41">
        <v>109.498341167383</v>
      </c>
      <c r="E135" s="57"/>
      <c r="F135" s="42">
        <v>113.98625938922966</v>
      </c>
      <c r="G135" s="42"/>
      <c r="H135" s="42">
        <v>104.77050092576167</v>
      </c>
      <c r="I135" s="42"/>
      <c r="J135" s="42">
        <v>103.16315617109866</v>
      </c>
      <c r="K135" s="42"/>
      <c r="L135" s="42">
        <v>107.67965378971455</v>
      </c>
      <c r="M135" s="42">
        <v>107.47615161472265</v>
      </c>
      <c r="N135" s="42"/>
      <c r="O135" s="42">
        <v>106.27195844395133</v>
      </c>
      <c r="P135" s="42">
        <v>106.32704434693301</v>
      </c>
      <c r="Q135" s="35"/>
      <c r="R135" s="42">
        <v>612665</v>
      </c>
      <c r="S135" s="42">
        <v>612665</v>
      </c>
      <c r="T135" s="42"/>
      <c r="U135" s="42">
        <v>-1.8989207256410801</v>
      </c>
      <c r="V135" s="42">
        <v>0.53571733448126402</v>
      </c>
      <c r="W135" s="42"/>
      <c r="X135" s="42">
        <v>952555.24477064505</v>
      </c>
      <c r="Y135" s="42">
        <v>952555.24477064505</v>
      </c>
      <c r="Z135" s="42"/>
      <c r="AA135" s="41">
        <v>4.9069488659072305E-2</v>
      </c>
      <c r="AB135" s="41">
        <v>4.9069488659072298E-2</v>
      </c>
      <c r="AC135" s="42"/>
      <c r="AD135" s="49"/>
      <c r="AE135" s="42">
        <v>525.88677666474996</v>
      </c>
      <c r="AF135" s="42">
        <v>525.88677666474996</v>
      </c>
      <c r="AG135" s="42"/>
      <c r="AH135" s="49"/>
      <c r="AI135" s="42">
        <v>80.475570312500039</v>
      </c>
      <c r="AJ135" s="42">
        <v>80.482731250000001</v>
      </c>
      <c r="AK135" s="42"/>
      <c r="AL135" s="49"/>
      <c r="AM135" s="42">
        <v>4.4583477558962269E-2</v>
      </c>
      <c r="AN135" s="42"/>
      <c r="AO135" s="25">
        <v>-1.1920709185193998</v>
      </c>
      <c r="AP135" s="25">
        <v>-1.1920709185194001</v>
      </c>
      <c r="AS135" s="25">
        <v>0.80252061125680951</v>
      </c>
      <c r="AT135" s="25">
        <v>0.80260600542279303</v>
      </c>
      <c r="AU135" s="25">
        <v>0.82501034821300312</v>
      </c>
      <c r="AV135" s="39"/>
      <c r="AW135" s="25">
        <v>137.717837458834</v>
      </c>
      <c r="AX135" s="25">
        <v>137.79295586993601</v>
      </c>
      <c r="BA135" s="25">
        <v>2.9821807365305868</v>
      </c>
      <c r="BB135" s="25">
        <v>2.4768304555157199</v>
      </c>
      <c r="BC135" s="25">
        <v>2.9821807365305868</v>
      </c>
      <c r="BF135" s="76">
        <f t="shared" si="1"/>
        <v>158.66666666666666</v>
      </c>
      <c r="BG135" s="25">
        <v>348.33333333333331</v>
      </c>
      <c r="BH135" s="25">
        <v>59.666666666666664</v>
      </c>
      <c r="BI135" s="25">
        <v>433.33333333333331</v>
      </c>
      <c r="BK135" s="76">
        <v>114</v>
      </c>
      <c r="BL135" s="76">
        <v>22.666666666666668</v>
      </c>
      <c r="BM135" s="76">
        <v>22</v>
      </c>
    </row>
    <row r="136" spans="1:65" x14ac:dyDescent="0.35">
      <c r="A136" s="26">
        <v>44377</v>
      </c>
      <c r="B136" s="41">
        <v>110.44606579890068</v>
      </c>
      <c r="C136" s="41">
        <v>110.44596835138968</v>
      </c>
      <c r="D136" s="41">
        <v>110.61786579135401</v>
      </c>
      <c r="E136" s="57"/>
      <c r="F136" s="42">
        <v>114.39312970583933</v>
      </c>
      <c r="G136" s="42"/>
      <c r="H136" s="42">
        <v>105.87677504878667</v>
      </c>
      <c r="I136" s="42"/>
      <c r="J136" s="42">
        <v>103.530294263359</v>
      </c>
      <c r="K136" s="42"/>
      <c r="L136" s="42">
        <v>108.01184342578256</v>
      </c>
      <c r="M136" s="42">
        <v>107.76595557520733</v>
      </c>
      <c r="N136" s="42"/>
      <c r="O136" s="42">
        <v>111.43654923775334</v>
      </c>
      <c r="P136" s="42">
        <v>111.413051807955</v>
      </c>
      <c r="Q136" s="35"/>
      <c r="R136" s="42">
        <v>655443</v>
      </c>
      <c r="S136" s="42">
        <v>655443</v>
      </c>
      <c r="T136" s="42"/>
      <c r="U136" s="42">
        <v>3.9010414443333599E-2</v>
      </c>
      <c r="V136" s="42">
        <v>1.1160078861563101</v>
      </c>
      <c r="W136" s="42"/>
      <c r="X136" s="42">
        <v>1006521.0502639799</v>
      </c>
      <c r="Y136" s="42">
        <v>1006521.0502639801</v>
      </c>
      <c r="Z136" s="42"/>
      <c r="AA136" s="41">
        <v>4.6692031402780505E-2</v>
      </c>
      <c r="AB136" s="41">
        <v>4.6692031402780498E-2</v>
      </c>
      <c r="AC136" s="42"/>
      <c r="AD136" s="49"/>
      <c r="AE136" s="42">
        <v>531.5174696682476</v>
      </c>
      <c r="AF136" s="42">
        <v>531.51746966824805</v>
      </c>
      <c r="AG136" s="42"/>
      <c r="AH136" s="49"/>
      <c r="AI136" s="42">
        <v>81.7804</v>
      </c>
      <c r="AJ136" s="42">
        <v>81.786427692307697</v>
      </c>
      <c r="AK136" s="42"/>
      <c r="AL136" s="49"/>
      <c r="AM136" s="42">
        <v>5.0606924728148969E-2</v>
      </c>
      <c r="AN136" s="42"/>
      <c r="AO136" s="25">
        <v>-1.34708187433878</v>
      </c>
      <c r="AP136" s="25">
        <v>-1.34708187433878</v>
      </c>
      <c r="AS136" s="25">
        <v>0.814089043773909</v>
      </c>
      <c r="AT136" s="25">
        <v>0.814089043773909</v>
      </c>
      <c r="AU136" s="25">
        <v>0.82910866095129643</v>
      </c>
      <c r="AV136" s="39"/>
      <c r="AW136" s="25">
        <v>138.90408307943699</v>
      </c>
      <c r="AX136" s="25">
        <v>138.991469252901</v>
      </c>
      <c r="BA136" s="25">
        <v>2.7653976909254534</v>
      </c>
      <c r="BB136" s="25">
        <v>2.2967827330497412</v>
      </c>
      <c r="BC136" s="25">
        <v>2.7653976909254534</v>
      </c>
      <c r="BF136" s="76">
        <f t="shared" si="1"/>
        <v>159</v>
      </c>
      <c r="BG136" s="25">
        <v>347</v>
      </c>
      <c r="BH136" s="25">
        <v>60</v>
      </c>
      <c r="BI136" s="25">
        <v>434</v>
      </c>
      <c r="BK136" s="76">
        <v>114</v>
      </c>
      <c r="BL136" s="76">
        <v>23</v>
      </c>
      <c r="BM136" s="76">
        <v>22</v>
      </c>
    </row>
    <row r="137" spans="1:65" x14ac:dyDescent="0.35">
      <c r="A137" s="26">
        <v>44469</v>
      </c>
      <c r="B137" s="41">
        <v>111.88903800190235</v>
      </c>
      <c r="C137" s="41">
        <v>111.88895222423901</v>
      </c>
      <c r="D137" s="41">
        <v>111.825054138231</v>
      </c>
      <c r="E137" s="57"/>
      <c r="F137" s="42">
        <v>115.19241812618232</v>
      </c>
      <c r="G137" s="42"/>
      <c r="H137" s="42">
        <v>107.72344119524</v>
      </c>
      <c r="I137" s="42"/>
      <c r="J137" s="42">
        <v>104.09826924238068</v>
      </c>
      <c r="K137" s="42"/>
      <c r="L137" s="42">
        <v>108.29735067992731</v>
      </c>
      <c r="M137" s="42">
        <v>108.42060462391468</v>
      </c>
      <c r="N137" s="42"/>
      <c r="O137" s="42">
        <v>115.52710734431633</v>
      </c>
      <c r="P137" s="42">
        <v>115.53218673573035</v>
      </c>
      <c r="Q137" s="35"/>
      <c r="R137" s="42">
        <v>666498</v>
      </c>
      <c r="S137" s="42">
        <v>666498</v>
      </c>
      <c r="T137" s="42"/>
      <c r="U137" s="42">
        <v>0.93214669467865197</v>
      </c>
      <c r="V137" s="42">
        <v>0.237307383145445</v>
      </c>
      <c r="W137" s="42"/>
      <c r="X137" s="42">
        <v>1033812.4792508</v>
      </c>
      <c r="Y137" s="42">
        <v>1033812.4792508</v>
      </c>
      <c r="Z137" s="42"/>
      <c r="AA137" s="41">
        <v>4.3738526055924168E-2</v>
      </c>
      <c r="AB137" s="41">
        <v>4.3738526055924203E-2</v>
      </c>
      <c r="AC137" s="42"/>
      <c r="AD137" s="49"/>
      <c r="AE137" s="42">
        <v>535.13556093833233</v>
      </c>
      <c r="AF137" s="42">
        <v>535.13556093833199</v>
      </c>
      <c r="AG137" s="42"/>
      <c r="AH137" s="49"/>
      <c r="AI137" s="42">
        <v>81.766095454545464</v>
      </c>
      <c r="AJ137" s="42">
        <v>81.769348484848507</v>
      </c>
      <c r="AK137" s="42"/>
      <c r="AL137" s="49"/>
      <c r="AM137" s="42">
        <v>5.632280511408469E-2</v>
      </c>
      <c r="AN137" s="42"/>
      <c r="AO137" s="25">
        <v>-1.4409684053832899</v>
      </c>
      <c r="AP137" s="25">
        <v>-1.4409684053832901</v>
      </c>
      <c r="AS137" s="25">
        <v>0.83581527254149313</v>
      </c>
      <c r="AT137" s="25">
        <v>0.83577480203352394</v>
      </c>
      <c r="AU137" s="25">
        <v>0.85017293311851716</v>
      </c>
      <c r="AV137" s="39"/>
      <c r="AW137" s="25">
        <v>140.08344151103</v>
      </c>
      <c r="AX137" s="25">
        <v>140.16665600788599</v>
      </c>
      <c r="BA137" s="25">
        <v>3.4330399377282799</v>
      </c>
      <c r="BB137" s="25">
        <v>2.8512885783909572</v>
      </c>
      <c r="BC137" s="25">
        <v>3.4330399377282799</v>
      </c>
      <c r="BF137" s="76">
        <f t="shared" si="1"/>
        <v>159</v>
      </c>
      <c r="BG137" s="25">
        <v>347</v>
      </c>
      <c r="BH137" s="25">
        <v>60</v>
      </c>
      <c r="BI137" s="25">
        <v>434</v>
      </c>
      <c r="BK137" s="76">
        <v>114</v>
      </c>
      <c r="BL137" s="76">
        <v>23</v>
      </c>
      <c r="BM137" s="76">
        <v>22</v>
      </c>
    </row>
    <row r="138" spans="1:65" x14ac:dyDescent="0.35">
      <c r="A138" s="26">
        <v>44561</v>
      </c>
      <c r="B138" s="41">
        <v>114.22727362913099</v>
      </c>
      <c r="C138" s="41">
        <v>114.22717852659567</v>
      </c>
      <c r="D138" s="41">
        <v>114.23369672895301</v>
      </c>
      <c r="E138" s="57"/>
      <c r="F138" s="42">
        <v>116.70115765183668</v>
      </c>
      <c r="G138" s="42"/>
      <c r="H138" s="42">
        <v>109.68300146558401</v>
      </c>
      <c r="I138" s="42"/>
      <c r="J138" s="42">
        <v>105.93197048531665</v>
      </c>
      <c r="K138" s="42"/>
      <c r="L138" s="42">
        <v>110.09240043874455</v>
      </c>
      <c r="M138" s="42">
        <v>110.412952361455</v>
      </c>
      <c r="N138" s="42"/>
      <c r="O138" s="42">
        <v>126.85807001374233</v>
      </c>
      <c r="P138" s="42">
        <v>126.78731357321665</v>
      </c>
      <c r="Q138" s="35"/>
      <c r="R138" s="42">
        <v>675680</v>
      </c>
      <c r="S138" s="42">
        <v>675680</v>
      </c>
      <c r="T138" s="42"/>
      <c r="U138" s="42">
        <v>1.35718375578186</v>
      </c>
      <c r="V138" s="42">
        <v>1.24518289316332</v>
      </c>
      <c r="W138" s="42"/>
      <c r="X138" s="42">
        <v>1036779.9914151601</v>
      </c>
      <c r="Y138" s="42">
        <v>1036779.99141516</v>
      </c>
      <c r="Z138" s="42"/>
      <c r="AA138" s="41">
        <v>4.1734239495796549E-2</v>
      </c>
      <c r="AB138" s="41">
        <v>4.17342394957965E-2</v>
      </c>
      <c r="AC138" s="42"/>
      <c r="AD138" s="49"/>
      <c r="AE138" s="42">
        <v>543.56950005244892</v>
      </c>
      <c r="AF138" s="42">
        <v>543.56950005244903</v>
      </c>
      <c r="AG138" s="42"/>
      <c r="AH138" s="49"/>
      <c r="AI138" s="42">
        <v>81.60241666666667</v>
      </c>
      <c r="AJ138" s="42">
        <v>81.601331818181805</v>
      </c>
      <c r="AK138" s="42"/>
      <c r="AL138" s="49"/>
      <c r="AM138" s="42">
        <v>0.20218077070592397</v>
      </c>
      <c r="AN138" s="42"/>
      <c r="AO138" s="25">
        <v>-1.503049327246555</v>
      </c>
      <c r="AP138" s="25">
        <v>-1.5030493272465599</v>
      </c>
      <c r="AS138" s="25">
        <v>0.88972454293969661</v>
      </c>
      <c r="AT138" s="25">
        <v>0.88967799254248703</v>
      </c>
      <c r="AU138" s="25">
        <v>0.87878505435205767</v>
      </c>
      <c r="AV138" s="39"/>
      <c r="AW138" s="25">
        <v>142.43842853307501</v>
      </c>
      <c r="AX138" s="25">
        <v>142.51281328002301</v>
      </c>
      <c r="BA138" s="25">
        <v>4.1496519075466436</v>
      </c>
      <c r="BB138" s="25">
        <v>3.4464659027868456</v>
      </c>
      <c r="BC138" s="25">
        <v>4.1496519075466436</v>
      </c>
      <c r="BF138" s="76">
        <f t="shared" si="1"/>
        <v>159</v>
      </c>
      <c r="BG138" s="25">
        <v>347</v>
      </c>
      <c r="BH138" s="25">
        <v>60</v>
      </c>
      <c r="BI138" s="25">
        <v>434</v>
      </c>
      <c r="BK138" s="76">
        <v>114</v>
      </c>
      <c r="BL138" s="76">
        <v>23</v>
      </c>
      <c r="BM138" s="76">
        <v>22</v>
      </c>
    </row>
    <row r="139" spans="1:65" x14ac:dyDescent="0.35">
      <c r="A139" s="26">
        <v>44651</v>
      </c>
      <c r="B139" s="41">
        <v>116.52347828113066</v>
      </c>
      <c r="C139" s="41">
        <v>116.52337901156666</v>
      </c>
      <c r="D139" s="41">
        <v>116.393823524045</v>
      </c>
      <c r="E139" s="57"/>
      <c r="F139" s="42">
        <v>118.20317663318032</v>
      </c>
      <c r="G139" s="42"/>
      <c r="H139" s="42">
        <v>112.14236239450668</v>
      </c>
      <c r="I139" s="42"/>
      <c r="J139" s="42">
        <v>108.46460025636766</v>
      </c>
      <c r="K139" s="42"/>
      <c r="L139" s="42">
        <v>112.78317898963296</v>
      </c>
      <c r="M139" s="42">
        <v>112.620087702123</v>
      </c>
      <c r="N139" s="42"/>
      <c r="O139" s="42">
        <v>131.85258223726666</v>
      </c>
      <c r="P139" s="42">
        <v>131.93635065106068</v>
      </c>
      <c r="Q139" s="35"/>
      <c r="R139" s="42">
        <v>682527</v>
      </c>
      <c r="S139" s="42">
        <v>682527</v>
      </c>
      <c r="T139" s="42"/>
      <c r="U139" s="42">
        <v>1.2499227830737301</v>
      </c>
      <c r="V139" s="42">
        <v>0.95337235796884001</v>
      </c>
      <c r="W139" s="42"/>
      <c r="X139" s="42">
        <v>1042268.1885832101</v>
      </c>
      <c r="Y139" s="42">
        <v>1042268.18858321</v>
      </c>
      <c r="Z139" s="42"/>
      <c r="AA139" s="41">
        <v>3.7902493158819418E-2</v>
      </c>
      <c r="AB139" s="41">
        <v>3.7902493158819398E-2</v>
      </c>
      <c r="AC139" s="42"/>
      <c r="AD139" s="49"/>
      <c r="AE139" s="42">
        <v>553.75800367898262</v>
      </c>
      <c r="AF139" s="42">
        <v>553.75800367898296</v>
      </c>
      <c r="AG139" s="42"/>
      <c r="AH139" s="49"/>
      <c r="AI139" s="42">
        <v>82.319578125000007</v>
      </c>
      <c r="AJ139" s="42">
        <v>82.320465624997198</v>
      </c>
      <c r="AK139" s="42"/>
      <c r="AL139" s="49"/>
      <c r="AM139" s="42">
        <v>0.6770409482333285</v>
      </c>
      <c r="AN139" s="42"/>
      <c r="AO139" s="25">
        <v>-1.1701783461083601</v>
      </c>
      <c r="AP139" s="25">
        <v>-1.1701783461083599</v>
      </c>
      <c r="AS139" s="25">
        <v>0.91704289667698158</v>
      </c>
      <c r="AT139" s="25">
        <v>0.91704684352781196</v>
      </c>
      <c r="AU139" s="25">
        <v>0.89191178290035245</v>
      </c>
      <c r="AV139" s="39"/>
      <c r="AW139" s="25">
        <v>145.507895998257</v>
      </c>
      <c r="AX139" s="25">
        <v>145.595557463646</v>
      </c>
      <c r="BA139" s="25">
        <v>5.4749403936328669</v>
      </c>
      <c r="BB139" s="25">
        <v>4.5471754756417413</v>
      </c>
      <c r="BC139" s="25">
        <v>5.4749403936328669</v>
      </c>
      <c r="BF139" s="76">
        <f t="shared" si="1"/>
        <v>165</v>
      </c>
      <c r="BG139" s="25">
        <v>331.33333333333331</v>
      </c>
      <c r="BH139" s="25">
        <v>67</v>
      </c>
      <c r="BI139" s="25">
        <v>436.66666666666669</v>
      </c>
      <c r="BK139" s="76">
        <v>115.66666666666667</v>
      </c>
      <c r="BL139" s="76">
        <v>26.333333333333332</v>
      </c>
      <c r="BM139" s="76">
        <v>23</v>
      </c>
    </row>
    <row r="140" spans="1:65" x14ac:dyDescent="0.35">
      <c r="A140" s="26">
        <v>44742</v>
      </c>
      <c r="B140" s="41">
        <v>120.44855797165833</v>
      </c>
      <c r="C140" s="41">
        <v>120.44845402526732</v>
      </c>
      <c r="D140" s="41">
        <v>120.68050134177599</v>
      </c>
      <c r="E140" s="57"/>
      <c r="F140" s="42">
        <v>119.97282780326201</v>
      </c>
      <c r="G140" s="42"/>
      <c r="H140" s="42">
        <v>113.41431470466132</v>
      </c>
      <c r="I140" s="42"/>
      <c r="J140" s="42">
        <v>112.13959541743934</v>
      </c>
      <c r="K140" s="42"/>
      <c r="L140" s="42">
        <v>115.85110284879913</v>
      </c>
      <c r="M140" s="42">
        <v>115.54941884620833</v>
      </c>
      <c r="N140" s="42"/>
      <c r="O140" s="42">
        <v>171.20961821358637</v>
      </c>
      <c r="P140" s="42">
        <v>171.26470922712701</v>
      </c>
      <c r="Q140" s="35"/>
      <c r="R140" s="42">
        <v>686335</v>
      </c>
      <c r="S140" s="42">
        <v>686335</v>
      </c>
      <c r="T140" s="42"/>
      <c r="U140" s="42">
        <v>1.18311240254664</v>
      </c>
      <c r="V140" s="42">
        <v>1.5832667053493901</v>
      </c>
      <c r="W140" s="42"/>
      <c r="X140" s="42">
        <v>1046824.01538558</v>
      </c>
      <c r="Y140" s="42">
        <v>1046824.01538558</v>
      </c>
      <c r="Z140" s="42"/>
      <c r="AA140" s="41">
        <v>3.7837387703404508E-2</v>
      </c>
      <c r="AB140" s="41">
        <v>3.7837387703404501E-2</v>
      </c>
      <c r="AC140" s="42"/>
      <c r="AD140" s="49"/>
      <c r="AE140" s="42">
        <v>561.5987375721711</v>
      </c>
      <c r="AF140" s="42">
        <v>561.59873757217099</v>
      </c>
      <c r="AG140" s="42"/>
      <c r="AH140" s="49"/>
      <c r="AI140" s="42">
        <v>80.166440000000037</v>
      </c>
      <c r="AJ140" s="42">
        <v>80.190636866096895</v>
      </c>
      <c r="AK140" s="42"/>
      <c r="AL140" s="49"/>
      <c r="AM140" s="42">
        <v>1.2252211246488829</v>
      </c>
      <c r="AN140" s="42"/>
      <c r="AO140" s="25">
        <v>-0.64988409823973003</v>
      </c>
      <c r="AP140" s="25">
        <v>-0.64988409823973003</v>
      </c>
      <c r="AS140" s="25">
        <v>0.97798349717312683</v>
      </c>
      <c r="AT140" s="25">
        <v>0.97799595064369504</v>
      </c>
      <c r="AU140" s="25">
        <v>0.93455798380674937</v>
      </c>
      <c r="AV140" s="39"/>
      <c r="AW140" s="25">
        <v>148.88262857989099</v>
      </c>
      <c r="AX140" s="25">
        <v>149.01660602045001</v>
      </c>
      <c r="BA140" s="25">
        <v>6.0753476320238926</v>
      </c>
      <c r="BB140" s="25">
        <v>5.0458397301392912</v>
      </c>
      <c r="BC140" s="25">
        <v>6.0753476320238926</v>
      </c>
      <c r="BF140" s="76">
        <f t="shared" ref="BF140:BF166" si="2">+BK140+BL140+BM140</f>
        <v>166</v>
      </c>
      <c r="BG140" s="25">
        <v>330</v>
      </c>
      <c r="BH140" s="25">
        <v>67</v>
      </c>
      <c r="BI140" s="25">
        <v>437</v>
      </c>
      <c r="BK140" s="76">
        <v>116</v>
      </c>
      <c r="BL140" s="76">
        <v>27</v>
      </c>
      <c r="BM140" s="76">
        <v>23</v>
      </c>
    </row>
    <row r="141" spans="1:65" x14ac:dyDescent="0.35">
      <c r="A141" s="26">
        <v>44834</v>
      </c>
      <c r="B141" s="41">
        <v>123.13038871552067</v>
      </c>
      <c r="C141" s="41">
        <v>123.13029068394734</v>
      </c>
      <c r="D141" s="41">
        <v>123.00482789268899</v>
      </c>
      <c r="E141" s="57"/>
      <c r="F141" s="42">
        <v>121.971034742257</v>
      </c>
      <c r="G141" s="42"/>
      <c r="H141" s="42">
        <v>114.95400549566733</v>
      </c>
      <c r="I141" s="42"/>
      <c r="J141" s="42">
        <v>118.03507288521467</v>
      </c>
      <c r="K141" s="42"/>
      <c r="L141" s="42">
        <v>120.23288793503906</v>
      </c>
      <c r="M141" s="42">
        <v>120.36449288317634</v>
      </c>
      <c r="N141" s="42"/>
      <c r="O141" s="42">
        <v>177.94518722871234</v>
      </c>
      <c r="P141" s="42">
        <v>177.87837915544597</v>
      </c>
      <c r="Q141" s="35"/>
      <c r="R141" s="42">
        <v>687029</v>
      </c>
      <c r="S141" s="42">
        <v>687029</v>
      </c>
      <c r="T141" s="42"/>
      <c r="U141" s="42">
        <v>0.85119665278937295</v>
      </c>
      <c r="V141" s="42">
        <v>1.6762337248658501</v>
      </c>
      <c r="W141" s="42"/>
      <c r="X141" s="42">
        <v>1046271.97311091</v>
      </c>
      <c r="Y141" s="42">
        <v>1046271.97311091</v>
      </c>
      <c r="Z141" s="42"/>
      <c r="AA141" s="41">
        <v>3.7286752215901983E-2</v>
      </c>
      <c r="AB141" s="41">
        <v>3.7286752215901997E-2</v>
      </c>
      <c r="AC141" s="42"/>
      <c r="AD141" s="49"/>
      <c r="AE141" s="42">
        <v>571.14206261328434</v>
      </c>
      <c r="AF141" s="42">
        <v>571.142062613284</v>
      </c>
      <c r="AG141" s="42"/>
      <c r="AH141" s="49"/>
      <c r="AI141" s="42">
        <v>78.154103030303006</v>
      </c>
      <c r="AJ141" s="42">
        <v>78.205745454544996</v>
      </c>
      <c r="AK141" s="42"/>
      <c r="AL141" s="49"/>
      <c r="AM141" s="42">
        <v>2.1973500081463495</v>
      </c>
      <c r="AN141" s="42"/>
      <c r="AO141" s="25">
        <v>9.3339420988610033E-2</v>
      </c>
      <c r="AP141" s="25">
        <v>9.3339420988610006E-2</v>
      </c>
      <c r="AS141" s="25">
        <v>1.0191250785446886</v>
      </c>
      <c r="AT141" s="25">
        <v>1.0191295882470099</v>
      </c>
      <c r="AU141" s="25">
        <v>0.96856486614230419</v>
      </c>
      <c r="AV141" s="39"/>
      <c r="AW141" s="25">
        <v>151.60698698637799</v>
      </c>
      <c r="AX141" s="25">
        <v>151.74011391846901</v>
      </c>
      <c r="BA141" s="25">
        <v>8.3216708320752559</v>
      </c>
      <c r="BB141" s="25">
        <v>6.9115085833596108</v>
      </c>
      <c r="BC141" s="25">
        <v>8.3216708320752559</v>
      </c>
      <c r="BF141" s="76">
        <f t="shared" si="2"/>
        <v>166</v>
      </c>
      <c r="BG141" s="25">
        <v>330</v>
      </c>
      <c r="BH141" s="25">
        <v>67</v>
      </c>
      <c r="BI141" s="25">
        <v>437</v>
      </c>
      <c r="BK141" s="76">
        <v>116</v>
      </c>
      <c r="BL141" s="76">
        <v>27</v>
      </c>
      <c r="BM141" s="76">
        <v>23</v>
      </c>
    </row>
    <row r="142" spans="1:65" x14ac:dyDescent="0.35">
      <c r="A142" s="26">
        <v>44926</v>
      </c>
      <c r="B142" s="41">
        <v>126.547451660261</v>
      </c>
      <c r="C142" s="41">
        <v>126.54734651337701</v>
      </c>
      <c r="D142" s="41">
        <v>126.540489869678</v>
      </c>
      <c r="E142" s="57"/>
      <c r="F142" s="42">
        <v>124.23548666549401</v>
      </c>
      <c r="G142" s="42"/>
      <c r="H142" s="42">
        <v>116.645001404892</v>
      </c>
      <c r="I142" s="42"/>
      <c r="J142" s="42">
        <v>123.388839437648</v>
      </c>
      <c r="K142" s="42"/>
      <c r="L142" s="42">
        <v>124.30798522856661</v>
      </c>
      <c r="M142" s="42">
        <v>124.666980657946</v>
      </c>
      <c r="N142" s="42"/>
      <c r="O142" s="42">
        <v>197.72478342441434</v>
      </c>
      <c r="P142" s="42">
        <v>197.57542089711399</v>
      </c>
      <c r="Q142" s="35"/>
      <c r="R142" s="42">
        <v>688817</v>
      </c>
      <c r="S142" s="42">
        <v>688817</v>
      </c>
      <c r="T142" s="42"/>
      <c r="U142" s="42">
        <v>0.68245656490232898</v>
      </c>
      <c r="V142" s="42">
        <v>0.52034033829732995</v>
      </c>
      <c r="W142" s="42"/>
      <c r="X142" s="42">
        <v>1050738.4951144001</v>
      </c>
      <c r="Y142" s="42">
        <v>1050738.4951144001</v>
      </c>
      <c r="Z142" s="42"/>
      <c r="AA142" s="41">
        <v>3.9158907679146433E-2</v>
      </c>
      <c r="AB142" s="41">
        <v>3.9158907679146399E-2</v>
      </c>
      <c r="AC142" s="42"/>
      <c r="AD142" s="49"/>
      <c r="AE142" s="42">
        <v>583.4578157505897</v>
      </c>
      <c r="AF142" s="42">
        <v>583.45781575059004</v>
      </c>
      <c r="AG142" s="42"/>
      <c r="AH142" s="49"/>
      <c r="AI142" s="42">
        <v>78.079235384615373</v>
      </c>
      <c r="AJ142" s="42">
        <v>78.079235384615401</v>
      </c>
      <c r="AK142" s="42"/>
      <c r="AL142" s="49"/>
      <c r="AM142" s="42">
        <v>3.4175114793145465</v>
      </c>
      <c r="AN142" s="42"/>
      <c r="AO142" s="25">
        <v>1.36952085906708</v>
      </c>
      <c r="AP142" s="25">
        <v>1.36952085906708</v>
      </c>
      <c r="AS142" s="25">
        <v>1.0076086063713432</v>
      </c>
      <c r="AT142" s="25">
        <v>1.0075868270203401</v>
      </c>
      <c r="AU142" s="25">
        <v>0.98644292991832894</v>
      </c>
      <c r="AV142" s="39"/>
      <c r="AW142" s="25">
        <v>154.52378606139601</v>
      </c>
      <c r="AX142" s="25">
        <v>154.66826573175601</v>
      </c>
      <c r="BA142" s="25">
        <v>7.2128482156614195</v>
      </c>
      <c r="BB142" s="25">
        <v>5.9905833046008574</v>
      </c>
      <c r="BC142" s="25">
        <v>7.2128482156614195</v>
      </c>
      <c r="BF142" s="76">
        <f t="shared" si="2"/>
        <v>166</v>
      </c>
      <c r="BG142" s="25">
        <v>330</v>
      </c>
      <c r="BH142" s="25">
        <v>67</v>
      </c>
      <c r="BI142" s="25">
        <v>437</v>
      </c>
      <c r="BK142" s="76">
        <v>116</v>
      </c>
      <c r="BL142" s="76">
        <v>27</v>
      </c>
      <c r="BM142" s="76">
        <v>23</v>
      </c>
    </row>
    <row r="143" spans="1:65" x14ac:dyDescent="0.35">
      <c r="A143" s="26">
        <v>45016</v>
      </c>
      <c r="B143" s="41">
        <v>128.412521336472</v>
      </c>
      <c r="C143" s="41">
        <v>128.41241175250101</v>
      </c>
      <c r="D143" s="41">
        <v>128.331620513014</v>
      </c>
      <c r="E143" s="57"/>
      <c r="F143" s="42">
        <v>125.92698866971966</v>
      </c>
      <c r="G143" s="42"/>
      <c r="H143" s="42">
        <v>118.53958914671598</v>
      </c>
      <c r="I143" s="42"/>
      <c r="J143" s="42">
        <v>127.99275289680067</v>
      </c>
      <c r="K143" s="42"/>
      <c r="L143" s="42">
        <v>128.75499073530534</v>
      </c>
      <c r="M143" s="42">
        <v>128.60738963666734</v>
      </c>
      <c r="N143" s="42"/>
      <c r="O143" s="42">
        <v>192.64226930462132</v>
      </c>
      <c r="P143" s="42">
        <v>192.65568080604498</v>
      </c>
      <c r="Q143" s="35"/>
      <c r="R143" s="42">
        <v>689206</v>
      </c>
      <c r="S143" s="42">
        <v>689206</v>
      </c>
      <c r="T143" s="42"/>
      <c r="U143" s="42">
        <v>0.229299372116434</v>
      </c>
      <c r="V143" s="42">
        <v>-0.33242865074602901</v>
      </c>
      <c r="W143" s="42"/>
      <c r="X143" s="42">
        <v>1057548.46068673</v>
      </c>
      <c r="Y143" s="42">
        <v>1057548.46068673</v>
      </c>
      <c r="Z143" s="42"/>
      <c r="AA143" s="41">
        <v>3.9999897078455998E-2</v>
      </c>
      <c r="AB143" s="41">
        <v>3.9999897078455998E-2</v>
      </c>
      <c r="AC143" s="42"/>
      <c r="AD143" s="49"/>
      <c r="AE143" s="42">
        <v>593.67733951293167</v>
      </c>
      <c r="AF143" s="42">
        <v>593.67733951293201</v>
      </c>
      <c r="AG143" s="42"/>
      <c r="AH143" s="49"/>
      <c r="AI143" s="42">
        <v>78.144530769230784</v>
      </c>
      <c r="AJ143" s="42">
        <v>78.144530769230798</v>
      </c>
      <c r="AK143" s="42"/>
      <c r="AL143" s="49"/>
      <c r="AM143" s="42">
        <v>4.0490439075041742</v>
      </c>
      <c r="AN143" s="42"/>
      <c r="AO143" s="25">
        <v>2.4864327195136502</v>
      </c>
      <c r="AP143" s="25">
        <v>2.4864327195136502</v>
      </c>
      <c r="AS143" s="25">
        <v>1.0189055470944002</v>
      </c>
      <c r="AT143" s="25">
        <v>1.018927972462</v>
      </c>
      <c r="AU143" s="25">
        <v>1.009609180259784</v>
      </c>
      <c r="AV143" s="39"/>
      <c r="AW143" s="25">
        <v>156.75328545797399</v>
      </c>
      <c r="AX143" s="25">
        <v>156.93672719732001</v>
      </c>
      <c r="BA143" s="25">
        <v>5.4496808271529931</v>
      </c>
      <c r="BB143" s="25">
        <v>4.5261963100317919</v>
      </c>
      <c r="BC143" s="25">
        <v>5.4496808271529931</v>
      </c>
      <c r="BF143" s="76">
        <f t="shared" si="2"/>
        <v>160.33333333333331</v>
      </c>
      <c r="BG143" s="25">
        <v>294.66666666666669</v>
      </c>
      <c r="BH143" s="25">
        <v>80</v>
      </c>
      <c r="BI143" s="25">
        <v>465</v>
      </c>
      <c r="BK143" s="76">
        <v>118.33333333333333</v>
      </c>
      <c r="BL143" s="76">
        <v>21</v>
      </c>
      <c r="BM143" s="76">
        <v>21</v>
      </c>
    </row>
    <row r="144" spans="1:65" x14ac:dyDescent="0.35">
      <c r="A144" s="26">
        <v>45107</v>
      </c>
      <c r="B144" s="41">
        <v>130.50487553516299</v>
      </c>
      <c r="C144" s="41">
        <v>130.50476659883066</v>
      </c>
      <c r="D144" s="41">
        <v>130.749574897206</v>
      </c>
      <c r="E144" s="57"/>
      <c r="F144" s="42">
        <v>128.47614956173032</v>
      </c>
      <c r="G144" s="42"/>
      <c r="H144" s="42">
        <v>120.78408456376</v>
      </c>
      <c r="I144" s="42"/>
      <c r="J144" s="42">
        <v>132.52547284903468</v>
      </c>
      <c r="K144" s="42"/>
      <c r="L144" s="42">
        <v>133.82060005523974</v>
      </c>
      <c r="M144" s="42">
        <v>133.44707635805202</v>
      </c>
      <c r="N144" s="42"/>
      <c r="O144" s="42">
        <v>183.65930007091833</v>
      </c>
      <c r="P144" s="42">
        <v>184.02080817158966</v>
      </c>
      <c r="Q144" s="35"/>
      <c r="R144" s="42">
        <v>689491</v>
      </c>
      <c r="S144" s="42">
        <v>689491</v>
      </c>
      <c r="T144" s="42"/>
      <c r="U144" s="42">
        <v>0.29183880868291401</v>
      </c>
      <c r="V144" s="42">
        <v>-0.17797318837057399</v>
      </c>
      <c r="W144" s="42"/>
      <c r="X144" s="42">
        <v>1055036.57880294</v>
      </c>
      <c r="Y144" s="42">
        <v>1055036.57880294</v>
      </c>
      <c r="Z144" s="42"/>
      <c r="AA144" s="41">
        <v>4.225939295750962E-2</v>
      </c>
      <c r="AB144" s="41">
        <v>4.2259392957509599E-2</v>
      </c>
      <c r="AC144" s="42"/>
      <c r="AD144" s="49"/>
      <c r="AE144" s="42">
        <v>607.45054732932329</v>
      </c>
      <c r="AF144" s="42">
        <v>607.45054732932294</v>
      </c>
      <c r="AG144" s="42"/>
      <c r="AH144" s="49"/>
      <c r="AI144" s="42">
        <v>80.435667692307661</v>
      </c>
      <c r="AJ144" s="42">
        <v>80.435667692307703</v>
      </c>
      <c r="AK144" s="42"/>
      <c r="AL144" s="49"/>
      <c r="AM144" s="42">
        <v>4.6561641128818216</v>
      </c>
      <c r="AN144" s="42"/>
      <c r="AO144" s="25">
        <v>3.1702880850397506</v>
      </c>
      <c r="AP144" s="25">
        <v>3.1702880850397501</v>
      </c>
      <c r="AS144" s="25">
        <v>1.000816805335303</v>
      </c>
      <c r="AT144" s="25">
        <v>1.0008168053352999</v>
      </c>
      <c r="AU144" s="25">
        <v>1.0033043549807392</v>
      </c>
      <c r="AV144" s="39"/>
      <c r="AW144" s="25">
        <v>158.16392395601</v>
      </c>
      <c r="AX144" s="25">
        <v>158.37951875728999</v>
      </c>
      <c r="BA144" s="25">
        <v>4.9659010810981465</v>
      </c>
      <c r="BB144" s="25">
        <v>4.1243962467048743</v>
      </c>
      <c r="BC144" s="25">
        <v>4.9659010810981465</v>
      </c>
      <c r="BF144" s="76">
        <f t="shared" si="2"/>
        <v>161</v>
      </c>
      <c r="BG144" s="25">
        <v>293</v>
      </c>
      <c r="BH144" s="25">
        <v>80</v>
      </c>
      <c r="BI144" s="25">
        <v>466</v>
      </c>
      <c r="BK144" s="76">
        <v>119</v>
      </c>
      <c r="BL144" s="76">
        <v>21</v>
      </c>
      <c r="BM144" s="76">
        <v>21</v>
      </c>
    </row>
    <row r="145" spans="1:72" x14ac:dyDescent="0.35">
      <c r="A145" s="26">
        <v>45199</v>
      </c>
      <c r="B145" s="41">
        <v>131.40648454521298</v>
      </c>
      <c r="C145" s="41">
        <v>131.40637655646199</v>
      </c>
      <c r="D145" s="41">
        <v>131.237550087682</v>
      </c>
      <c r="E145" s="57"/>
      <c r="F145" s="42">
        <v>130.50958161264666</v>
      </c>
      <c r="G145" s="42"/>
      <c r="H145" s="42">
        <v>121.02487904032766</v>
      </c>
      <c r="I145" s="42"/>
      <c r="J145" s="42">
        <v>133.948488525117</v>
      </c>
      <c r="K145" s="42"/>
      <c r="L145" s="42">
        <v>135.31418721289461</v>
      </c>
      <c r="M145" s="42">
        <v>135.45306402774801</v>
      </c>
      <c r="N145" s="42"/>
      <c r="O145" s="42">
        <v>172.22191183922098</v>
      </c>
      <c r="P145" s="42">
        <v>171.94975224698337</v>
      </c>
      <c r="Q145" s="35"/>
      <c r="R145" s="42">
        <v>687839</v>
      </c>
      <c r="S145" s="42">
        <v>687839</v>
      </c>
      <c r="T145" s="42"/>
      <c r="U145" s="42">
        <v>5.7638462520479397E-2</v>
      </c>
      <c r="V145" s="42">
        <v>-0.29318426198509601</v>
      </c>
      <c r="W145" s="42"/>
      <c r="X145" s="42">
        <v>1049448.4363411299</v>
      </c>
      <c r="Y145" s="42">
        <v>1049448.4363411299</v>
      </c>
      <c r="Z145" s="42"/>
      <c r="AA145" s="41">
        <v>4.1046919085926135E-2</v>
      </c>
      <c r="AB145" s="41">
        <v>4.1046919085926101E-2</v>
      </c>
      <c r="AC145" s="42"/>
      <c r="AD145" s="49"/>
      <c r="AE145" s="42">
        <v>615.79900574392559</v>
      </c>
      <c r="AF145" s="42">
        <v>615.79900574392605</v>
      </c>
      <c r="AG145" s="42"/>
      <c r="AH145" s="49"/>
      <c r="AI145" s="42">
        <v>82.183743076923065</v>
      </c>
      <c r="AJ145" s="42">
        <v>82.183743076923093</v>
      </c>
      <c r="AK145" s="42"/>
      <c r="AL145" s="49"/>
      <c r="AM145" s="42">
        <v>5.3521817426787672</v>
      </c>
      <c r="AN145" s="42"/>
      <c r="AO145" s="25">
        <v>3.9723033917262196</v>
      </c>
      <c r="AP145" s="25">
        <v>3.97230339172622</v>
      </c>
      <c r="AS145" s="25">
        <v>0.98603497028103182</v>
      </c>
      <c r="AT145" s="25">
        <v>0.98602621638057697</v>
      </c>
      <c r="AU145" s="25">
        <v>0.9915020647227587</v>
      </c>
      <c r="AV145" s="39"/>
      <c r="AW145" s="25">
        <v>160.12598254410901</v>
      </c>
      <c r="AX145" s="25">
        <v>160.29233031787101</v>
      </c>
      <c r="BA145" s="25">
        <v>4.3007323969777032</v>
      </c>
      <c r="BB145" s="25">
        <v>3.5719448024635998</v>
      </c>
      <c r="BC145" s="25">
        <v>4.3007323969777032</v>
      </c>
      <c r="BF145" s="76">
        <f t="shared" si="2"/>
        <v>161</v>
      </c>
      <c r="BG145" s="25">
        <v>293</v>
      </c>
      <c r="BH145" s="25">
        <v>80</v>
      </c>
      <c r="BI145" s="25">
        <v>466</v>
      </c>
      <c r="BK145" s="76">
        <v>119</v>
      </c>
      <c r="BL145" s="76">
        <v>21</v>
      </c>
      <c r="BM145" s="76">
        <v>21</v>
      </c>
    </row>
    <row r="146" spans="1:72" x14ac:dyDescent="0.35">
      <c r="A146" s="26">
        <v>45291</v>
      </c>
      <c r="B146" s="41">
        <v>131.900321305483</v>
      </c>
      <c r="C146" s="41">
        <v>131.90021187492633</v>
      </c>
      <c r="D146" s="41">
        <v>131.865840235045</v>
      </c>
      <c r="E146" s="57"/>
      <c r="F146" s="42">
        <v>132.219757990228</v>
      </c>
      <c r="G146" s="42"/>
      <c r="H146" s="42">
        <v>120.875705397736</v>
      </c>
      <c r="I146" s="42"/>
      <c r="J146" s="42">
        <v>134.62954842234433</v>
      </c>
      <c r="K146" s="42"/>
      <c r="L146" s="42">
        <v>136.32307817365751</v>
      </c>
      <c r="M146" s="42">
        <v>136.72632584781965</v>
      </c>
      <c r="N146" s="42"/>
      <c r="O146" s="42">
        <v>164.76988630137134</v>
      </c>
      <c r="P146" s="42">
        <v>164.65926949381233</v>
      </c>
      <c r="Q146" s="35"/>
      <c r="R146" s="42">
        <v>685628</v>
      </c>
      <c r="S146" s="42">
        <v>685628</v>
      </c>
      <c r="T146" s="42"/>
      <c r="U146" s="42">
        <v>-4.1490971855109797E-2</v>
      </c>
      <c r="V146" s="42">
        <v>-1.11382408252509</v>
      </c>
      <c r="W146" s="42"/>
      <c r="X146" s="42">
        <v>1056462.5491929902</v>
      </c>
      <c r="Y146" s="42">
        <v>1056462.5491929899</v>
      </c>
      <c r="Z146" s="42"/>
      <c r="AA146" s="41">
        <v>3.8563577286524944E-2</v>
      </c>
      <c r="AB146" s="41">
        <v>3.8563577286524903E-2</v>
      </c>
      <c r="AC146" s="42"/>
      <c r="AD146" s="49"/>
      <c r="AE146" s="42">
        <v>619.54677295102533</v>
      </c>
      <c r="AF146" s="42">
        <v>619.54677295102499</v>
      </c>
      <c r="AG146" s="42"/>
      <c r="AH146" s="49"/>
      <c r="AI146" s="42">
        <v>81.170489230769249</v>
      </c>
      <c r="AJ146" s="42">
        <v>81.170489230769206</v>
      </c>
      <c r="AK146" s="42"/>
      <c r="AL146" s="49"/>
      <c r="AM146" s="42">
        <v>5.2135114284374229</v>
      </c>
      <c r="AN146" s="42"/>
      <c r="AO146" s="25">
        <v>4.1423083631530204</v>
      </c>
      <c r="AP146" s="25">
        <v>4.1423083631530204</v>
      </c>
      <c r="AS146" s="25">
        <v>0.99413068767971202</v>
      </c>
      <c r="AT146" s="25">
        <v>0.99411759541347999</v>
      </c>
      <c r="AU146" s="25">
        <v>0.99570331936825163</v>
      </c>
      <c r="AV146" s="39"/>
      <c r="AW146" s="25">
        <v>161.494127243066</v>
      </c>
      <c r="AX146" s="25">
        <v>161.68688449742999</v>
      </c>
      <c r="BA146" s="25">
        <v>3.8582721147576637</v>
      </c>
      <c r="BB146" s="25">
        <v>3.2044623461073085</v>
      </c>
      <c r="BC146" s="25">
        <v>3.8582721147576637</v>
      </c>
      <c r="BF146" s="76">
        <f t="shared" si="2"/>
        <v>161</v>
      </c>
      <c r="BG146" s="25">
        <v>293</v>
      </c>
      <c r="BH146" s="25">
        <v>80</v>
      </c>
      <c r="BI146" s="25">
        <v>466</v>
      </c>
      <c r="BK146" s="76">
        <v>119</v>
      </c>
      <c r="BL146" s="76">
        <v>21</v>
      </c>
      <c r="BM146" s="76">
        <v>21</v>
      </c>
    </row>
    <row r="147" spans="1:72" x14ac:dyDescent="0.35">
      <c r="A147" s="26">
        <v>45382</v>
      </c>
      <c r="B147" s="41">
        <v>132.92991002652667</v>
      </c>
      <c r="C147" s="41">
        <v>132.92979793847334</v>
      </c>
      <c r="D147" s="41">
        <v>132.94048268817099</v>
      </c>
      <c r="E147" s="57"/>
      <c r="F147" s="42">
        <v>133.85593409890566</v>
      </c>
      <c r="G147" s="42"/>
      <c r="H147" s="42">
        <v>120.921376883994</v>
      </c>
      <c r="I147" s="42"/>
      <c r="J147" s="42">
        <v>134.79393893700401</v>
      </c>
      <c r="K147" s="42"/>
      <c r="L147" s="42">
        <v>137.78456336921667</v>
      </c>
      <c r="M147" s="42">
        <v>137.64184979520869</v>
      </c>
      <c r="N147" s="42"/>
      <c r="O147" s="42">
        <v>165.502040768429</v>
      </c>
      <c r="P147" s="42">
        <v>165.39168232649467</v>
      </c>
      <c r="Q147" s="35"/>
      <c r="R147" s="42">
        <v>691198</v>
      </c>
      <c r="S147" s="42">
        <v>691387</v>
      </c>
      <c r="T147" s="42"/>
      <c r="U147" s="42">
        <v>-9.1557669896077207E-2</v>
      </c>
      <c r="V147" s="42">
        <v>-1.5247888859279199</v>
      </c>
      <c r="W147" s="42"/>
      <c r="X147" s="42">
        <v>1066389.7238912501</v>
      </c>
      <c r="Y147" s="42">
        <v>1066389.7238912501</v>
      </c>
      <c r="Z147" s="42"/>
      <c r="AA147" s="41">
        <v>4.3428724324470563E-2</v>
      </c>
      <c r="AB147" s="41">
        <v>4.3428724324470598E-2</v>
      </c>
      <c r="AC147" s="42"/>
      <c r="AD147" s="49"/>
      <c r="AE147" s="42">
        <v>628.42396875249267</v>
      </c>
      <c r="AF147" s="42">
        <v>628.42396875249301</v>
      </c>
      <c r="AG147" s="42"/>
      <c r="AH147" s="49"/>
      <c r="AI147" s="42">
        <v>82.562649230769239</v>
      </c>
      <c r="AJ147" s="42">
        <v>82.562649230769196</v>
      </c>
      <c r="AK147" s="42"/>
      <c r="AL147" s="49"/>
      <c r="AM147" s="42">
        <v>5.1704099426277175</v>
      </c>
      <c r="AN147" s="42"/>
      <c r="AO147" s="25">
        <v>4.2202339395962598</v>
      </c>
      <c r="AP147" s="25">
        <v>4.2202339395962598</v>
      </c>
      <c r="AS147" s="25">
        <v>0.98504517419274917</v>
      </c>
      <c r="AT147" s="25">
        <v>0.98526455612131902</v>
      </c>
      <c r="AU147" s="25">
        <v>0.99373373763821604</v>
      </c>
      <c r="AV147" s="39"/>
      <c r="AW147" s="25">
        <v>163.12185997068801</v>
      </c>
      <c r="AX147" s="25">
        <v>163.280287066569</v>
      </c>
      <c r="BA147" s="25">
        <v>3.6255376960250629</v>
      </c>
      <c r="BB147" s="25">
        <v>3.0111663163588638</v>
      </c>
      <c r="BC147" s="25">
        <v>3.6255376960250629</v>
      </c>
      <c r="BF147" s="76">
        <f t="shared" si="2"/>
        <v>151.86216666666667</v>
      </c>
      <c r="BG147" s="25">
        <v>286.49313333333339</v>
      </c>
      <c r="BH147" s="25">
        <v>71.188066666666657</v>
      </c>
      <c r="BI147" s="25">
        <v>490.4566333333334</v>
      </c>
      <c r="BK147" s="76">
        <v>113.06706666666666</v>
      </c>
      <c r="BL147" s="76">
        <v>20.664833333333334</v>
      </c>
      <c r="BM147" s="76">
        <v>18.130266666666667</v>
      </c>
    </row>
    <row r="148" spans="1:72" x14ac:dyDescent="0.35">
      <c r="A148" s="26">
        <v>45473</v>
      </c>
      <c r="B148" s="41">
        <v>133.21978325302868</v>
      </c>
      <c r="C148" s="41">
        <v>133.21967220086302</v>
      </c>
      <c r="D148" s="41">
        <v>133.424750027051</v>
      </c>
      <c r="E148" s="57"/>
      <c r="F148" s="42">
        <v>135.80382817608699</v>
      </c>
      <c r="G148" s="42"/>
      <c r="H148" s="42">
        <v>120.91507544766699</v>
      </c>
      <c r="I148" s="42"/>
      <c r="J148" s="42">
        <v>135.20631607276701</v>
      </c>
      <c r="K148" s="42"/>
      <c r="L148" s="42">
        <v>138.48120007217258</v>
      </c>
      <c r="M148" s="42">
        <v>138.07178830301464</v>
      </c>
      <c r="N148" s="42"/>
      <c r="O148" s="42">
        <v>153.86581221567965</v>
      </c>
      <c r="P148" s="42">
        <v>154.53377610606631</v>
      </c>
      <c r="Q148" s="35"/>
      <c r="R148" s="42">
        <v>695280</v>
      </c>
      <c r="S148" s="42">
        <v>695793</v>
      </c>
      <c r="T148" s="42"/>
      <c r="U148" s="42">
        <v>-0.110073229633269</v>
      </c>
      <c r="V148" s="42">
        <v>-1.73167616316359</v>
      </c>
      <c r="W148" s="42"/>
      <c r="X148" s="42">
        <v>1071657.20075212</v>
      </c>
      <c r="Y148" s="42">
        <v>1071657.20075212</v>
      </c>
      <c r="Z148" s="42"/>
      <c r="AA148" s="41">
        <v>4.1961856860566929E-2</v>
      </c>
      <c r="AB148" s="41">
        <v>4.1961856860566901E-2</v>
      </c>
      <c r="AC148" s="42"/>
      <c r="AD148" s="49"/>
      <c r="AE148" s="42">
        <v>639.65113483333323</v>
      </c>
      <c r="AF148" s="42">
        <v>639.651134833333</v>
      </c>
      <c r="AG148" s="42"/>
      <c r="AH148" s="49"/>
      <c r="AI148" s="42">
        <v>82.934533846153855</v>
      </c>
      <c r="AJ148" s="42">
        <v>82.934533846153798</v>
      </c>
      <c r="AK148" s="42"/>
      <c r="AL148" s="49"/>
      <c r="AM148" s="42">
        <v>5.1354500695877494</v>
      </c>
      <c r="AN148" s="42"/>
      <c r="AO148" s="25">
        <v>4.2986928055217453</v>
      </c>
      <c r="AP148" s="25">
        <v>4.2986928055217497</v>
      </c>
      <c r="AS148" s="25">
        <v>0.99638931439056</v>
      </c>
      <c r="AT148" s="25">
        <v>0.99574367761410199</v>
      </c>
      <c r="AU148" s="25">
        <v>1.0014505541874723</v>
      </c>
      <c r="AV148" s="39"/>
      <c r="AW148" s="25">
        <v>164.37742295299699</v>
      </c>
      <c r="AX148" s="25">
        <v>164.54910146574301</v>
      </c>
      <c r="BA148" s="25">
        <v>2.9793535419703137</v>
      </c>
      <c r="BB148" s="25">
        <v>2.4744823478022018</v>
      </c>
      <c r="BC148" s="25">
        <v>2.9793535419703137</v>
      </c>
      <c r="BF148" s="76">
        <f t="shared" si="2"/>
        <v>152.29600000000002</v>
      </c>
      <c r="BG148" s="25">
        <v>285.86950000000007</v>
      </c>
      <c r="BH148" s="25">
        <v>71.750699999999995</v>
      </c>
      <c r="BI148" s="25">
        <v>490.08380000000005</v>
      </c>
      <c r="BK148" s="76">
        <v>113.14640000000001</v>
      </c>
      <c r="BL148" s="76">
        <v>20.931000000000001</v>
      </c>
      <c r="BM148" s="76">
        <v>18.218599999999999</v>
      </c>
    </row>
    <row r="149" spans="1:72" x14ac:dyDescent="0.35">
      <c r="A149" s="26">
        <v>45565</v>
      </c>
      <c r="B149" s="41">
        <v>134.08486757201669</v>
      </c>
      <c r="C149" s="41">
        <v>134.08475615624832</v>
      </c>
      <c r="D149" s="41">
        <v>133.89840716548099</v>
      </c>
      <c r="E149" s="57"/>
      <c r="F149" s="42">
        <v>137.27360628960699</v>
      </c>
      <c r="G149" s="42"/>
      <c r="H149" s="42">
        <v>121.26720353494734</v>
      </c>
      <c r="I149" s="42"/>
      <c r="J149" s="42">
        <v>136.02727882771302</v>
      </c>
      <c r="K149" s="42"/>
      <c r="L149" s="42">
        <v>138.93316761898757</v>
      </c>
      <c r="M149" s="42">
        <v>139.072846019624</v>
      </c>
      <c r="N149" s="42"/>
      <c r="O149" s="42">
        <v>149.55706920458201</v>
      </c>
      <c r="P149" s="42">
        <v>148.98852119374368</v>
      </c>
      <c r="Q149" s="35"/>
      <c r="R149" s="42">
        <v>696853</v>
      </c>
      <c r="S149" s="42">
        <v>697153</v>
      </c>
      <c r="T149" s="42"/>
      <c r="U149" s="42">
        <v>-2.20319994621768E-2</v>
      </c>
      <c r="V149" s="42">
        <v>-1.9585131581770701</v>
      </c>
      <c r="W149" s="42"/>
      <c r="X149" s="42">
        <v>1084427.9393042901</v>
      </c>
      <c r="Y149" s="42">
        <v>1084427.9393042901</v>
      </c>
      <c r="Z149" s="42"/>
      <c r="AA149" s="41">
        <v>4.2704924917390481E-2</v>
      </c>
      <c r="AB149" s="41">
        <v>4.2704924917390502E-2</v>
      </c>
      <c r="AC149" s="42"/>
      <c r="AD149" s="49"/>
      <c r="AE149" s="42">
        <v>647.69103286050574</v>
      </c>
      <c r="AF149" s="42">
        <v>647.65280754390699</v>
      </c>
      <c r="AG149" s="42"/>
      <c r="AH149" s="49"/>
      <c r="AI149" s="42">
        <v>84.298359090909102</v>
      </c>
      <c r="AJ149" s="42">
        <v>84.298359090909102</v>
      </c>
      <c r="AK149" s="42"/>
      <c r="AL149" s="49"/>
      <c r="AM149" s="42">
        <v>4.9199347348286153</v>
      </c>
      <c r="AN149" s="42"/>
      <c r="AO149" s="25">
        <v>4.2201640026423801</v>
      </c>
      <c r="AP149" s="25">
        <v>4.2201640026423801</v>
      </c>
      <c r="AS149" s="25">
        <v>0.97356634114105289</v>
      </c>
      <c r="AT149" s="25">
        <v>0.97587846557592905</v>
      </c>
      <c r="AU149" s="25">
        <v>0.98548416736121458</v>
      </c>
      <c r="AV149" s="39"/>
      <c r="AW149" s="25">
        <v>165.49159681314799</v>
      </c>
      <c r="AX149" s="25">
        <v>165.65327291666199</v>
      </c>
      <c r="BA149" s="25">
        <v>2.9717312535902067</v>
      </c>
      <c r="BB149" s="25">
        <v>2.468151706681323</v>
      </c>
      <c r="BC149" s="25">
        <v>2.9717312535902067</v>
      </c>
      <c r="BF149" s="76">
        <f t="shared" si="2"/>
        <v>152.29600000000002</v>
      </c>
      <c r="BG149" s="25">
        <v>285.86950000000007</v>
      </c>
      <c r="BH149" s="25">
        <v>71.750699999999995</v>
      </c>
      <c r="BI149" s="25">
        <v>490.08380000000005</v>
      </c>
      <c r="BK149" s="76">
        <v>113.14640000000001</v>
      </c>
      <c r="BL149" s="76">
        <v>20.931000000000001</v>
      </c>
      <c r="BM149" s="76">
        <v>18.218599999999999</v>
      </c>
    </row>
    <row r="150" spans="1:72" x14ac:dyDescent="0.35">
      <c r="A150" s="26">
        <v>45657</v>
      </c>
      <c r="B150" s="41">
        <v>135.21115295856868</v>
      </c>
      <c r="C150" s="41">
        <v>135.21104111778899</v>
      </c>
      <c r="D150" s="41">
        <v>135.147844066792</v>
      </c>
      <c r="E150" s="57"/>
      <c r="F150" s="42">
        <v>138.60091250533034</v>
      </c>
      <c r="G150" s="42"/>
      <c r="H150" s="42">
        <v>121.99926559901701</v>
      </c>
      <c r="I150" s="42"/>
      <c r="J150" s="42">
        <v>137.27513365538434</v>
      </c>
      <c r="K150" s="42"/>
      <c r="L150" s="42">
        <v>140.32157544154674</v>
      </c>
      <c r="M150" s="42">
        <v>140.745884534477</v>
      </c>
      <c r="N150" s="42"/>
      <c r="O150" s="42">
        <v>151.11516830677633</v>
      </c>
      <c r="P150" s="42">
        <v>151.13460793001101</v>
      </c>
      <c r="Q150" s="35"/>
      <c r="R150" s="42">
        <v>698780</v>
      </c>
      <c r="S150" s="42">
        <v>698832</v>
      </c>
      <c r="T150" s="42"/>
      <c r="U150" s="42">
        <v>-0.28001204280877501</v>
      </c>
      <c r="V150" s="42">
        <v>-1.51154375066114</v>
      </c>
      <c r="W150" s="42"/>
      <c r="X150" s="42">
        <v>1077175.64425763</v>
      </c>
      <c r="Y150" s="42">
        <v>1077175.64425763</v>
      </c>
      <c r="Z150" s="42"/>
      <c r="AA150" s="41">
        <v>4.3820529120987994E-2</v>
      </c>
      <c r="AB150" s="41">
        <v>4.3820529120988001E-2</v>
      </c>
      <c r="AC150" s="42"/>
      <c r="AD150" s="49"/>
      <c r="AE150" s="42">
        <v>657.91553333333331</v>
      </c>
      <c r="AF150" s="42">
        <v>657.686102796466</v>
      </c>
      <c r="AG150" s="42"/>
      <c r="AH150" s="49"/>
      <c r="AI150" s="42">
        <v>84.617049999999992</v>
      </c>
      <c r="AJ150" s="42">
        <v>84.617050000000006</v>
      </c>
      <c r="AK150" s="42"/>
      <c r="AL150" s="49"/>
      <c r="AM150" s="42">
        <v>4.6685967691204642</v>
      </c>
      <c r="AN150" s="42"/>
      <c r="AO150" s="25">
        <v>4.0860013739660355</v>
      </c>
      <c r="AP150" s="25">
        <v>4.0860013739660399</v>
      </c>
      <c r="AS150" s="25">
        <v>0.97726903650528607</v>
      </c>
      <c r="AT150" s="25">
        <v>0.97755443466796799</v>
      </c>
      <c r="AU150" s="25">
        <v>0.99193759479728227</v>
      </c>
      <c r="AV150" s="39"/>
      <c r="AW150" s="25">
        <v>166.60016440615701</v>
      </c>
      <c r="AX150" s="25">
        <v>166.71805296623401</v>
      </c>
      <c r="BA150" s="25">
        <v>3.4687852775411367</v>
      </c>
      <c r="BB150" s="25">
        <v>2.880976633580477</v>
      </c>
      <c r="BC150" s="25">
        <v>3.4687852775411367</v>
      </c>
      <c r="BF150" s="76">
        <f t="shared" si="2"/>
        <v>152.29600000000002</v>
      </c>
      <c r="BG150" s="25">
        <v>285.86950000000007</v>
      </c>
      <c r="BH150" s="25">
        <v>71.750699999999995</v>
      </c>
      <c r="BI150" s="25">
        <v>490.08380000000005</v>
      </c>
      <c r="BK150" s="76">
        <v>113.14640000000001</v>
      </c>
      <c r="BL150" s="76">
        <v>20.931000000000001</v>
      </c>
      <c r="BM150" s="76">
        <v>18.218599999999999</v>
      </c>
    </row>
    <row r="151" spans="1:72" x14ac:dyDescent="0.35">
      <c r="A151" s="26">
        <v>45747</v>
      </c>
      <c r="B151" s="41">
        <v>136.61784874390534</v>
      </c>
      <c r="C151" s="41">
        <v>136.61773406188502</v>
      </c>
      <c r="D151" s="41">
        <v>136.70608672629501</v>
      </c>
      <c r="E151" s="57"/>
      <c r="F151" s="42">
        <v>140.45929073532702</v>
      </c>
      <c r="G151" s="42"/>
      <c r="H151" s="42">
        <v>122.43038422756933</v>
      </c>
      <c r="I151" s="42"/>
      <c r="J151" s="42">
        <v>139.13549943904732</v>
      </c>
      <c r="K151" s="42"/>
      <c r="L151" s="42">
        <v>142.94393974827241</v>
      </c>
      <c r="M151" s="42">
        <v>142.80378423171166</v>
      </c>
      <c r="N151" s="42"/>
      <c r="O151" s="42">
        <v>153.28627119419102</v>
      </c>
      <c r="P151" s="42">
        <v>152.99907295223798</v>
      </c>
      <c r="Q151" s="35"/>
      <c r="R151" s="42">
        <v>703435</v>
      </c>
      <c r="S151" s="42">
        <v>703458</v>
      </c>
      <c r="T151" s="42"/>
      <c r="U151" s="42">
        <v>-0.466899543641562</v>
      </c>
      <c r="V151" s="42">
        <v>-1.3944296139165999</v>
      </c>
      <c r="W151" s="42"/>
      <c r="X151" s="42">
        <v>1082073.20164865</v>
      </c>
      <c r="Y151" s="42">
        <v>1082073.20164865</v>
      </c>
      <c r="Z151" s="42"/>
      <c r="AA151" s="41">
        <v>4.5345146408207804E-2</v>
      </c>
      <c r="AB151" s="41">
        <v>4.5345146408207797E-2</v>
      </c>
      <c r="AC151" s="42"/>
      <c r="AD151" s="49"/>
      <c r="AE151" s="42">
        <v>663.08369856984439</v>
      </c>
      <c r="AF151" s="42">
        <v>663.08369856984405</v>
      </c>
      <c r="AG151" s="42"/>
      <c r="AH151" s="49"/>
      <c r="AI151" s="42">
        <v>84.063576562500003</v>
      </c>
      <c r="AJ151" s="42">
        <v>84.063576562500003</v>
      </c>
      <c r="AK151" s="42"/>
      <c r="AL151" s="49"/>
      <c r="AM151" s="42">
        <v>4.4356851821278571</v>
      </c>
      <c r="AN151" s="42"/>
      <c r="AO151" s="25">
        <v>3.9233525573188039</v>
      </c>
      <c r="AP151" s="25">
        <v>3.9233525573187999</v>
      </c>
      <c r="AS151" s="25">
        <v>0.99928830307592942</v>
      </c>
      <c r="AT151" s="25">
        <v>0.99939408428411303</v>
      </c>
      <c r="AU151" s="25">
        <v>1.0081226832118879</v>
      </c>
      <c r="AV151" s="39"/>
      <c r="AW151" s="25">
        <v>168.23728841656401</v>
      </c>
      <c r="AX151" s="25">
        <v>168.371302786928</v>
      </c>
      <c r="BA151" s="25">
        <v>3.8021957884789734</v>
      </c>
      <c r="BB151" s="25">
        <v>3.1578885247895299</v>
      </c>
      <c r="BC151" s="25">
        <v>3.8021957884789734</v>
      </c>
      <c r="BF151" s="76">
        <f t="shared" si="2"/>
        <v>150.54340000000002</v>
      </c>
      <c r="BG151" s="25">
        <v>287.15600000000001</v>
      </c>
      <c r="BH151" s="25">
        <v>61.402300000000004</v>
      </c>
      <c r="BI151" s="25">
        <v>500.89830000000001</v>
      </c>
      <c r="BK151" s="76">
        <v>112.20923333333333</v>
      </c>
      <c r="BL151" s="76">
        <v>19.879166666666666</v>
      </c>
      <c r="BM151" s="76">
        <v>18.454999999999998</v>
      </c>
    </row>
    <row r="152" spans="1:72" x14ac:dyDescent="0.35">
      <c r="A152" s="26">
        <v>45838</v>
      </c>
      <c r="B152" s="41">
        <v>137.86831033799299</v>
      </c>
      <c r="C152" s="41">
        <v>137.86819534362033</v>
      </c>
      <c r="D152" s="41">
        <v>138.040567430181</v>
      </c>
      <c r="E152" s="57"/>
      <c r="F152" s="42">
        <v>142.47763024060868</v>
      </c>
      <c r="G152" s="42"/>
      <c r="H152" s="42">
        <v>122.69643446264801</v>
      </c>
      <c r="I152" s="42"/>
      <c r="J152" s="42">
        <v>140.77799413202635</v>
      </c>
      <c r="K152" s="42"/>
      <c r="L152" s="42">
        <v>144.80364069335494</v>
      </c>
      <c r="M152" s="42">
        <v>144.36322991967833</v>
      </c>
      <c r="N152" s="42"/>
      <c r="O152" s="42">
        <v>152.26304878925799</v>
      </c>
      <c r="P152" s="42">
        <v>153.38041108702831</v>
      </c>
      <c r="Q152" s="35"/>
      <c r="R152" s="42">
        <v>704973</v>
      </c>
      <c r="S152" s="42">
        <v>705403</v>
      </c>
      <c r="T152" s="42"/>
      <c r="U152" s="42">
        <v>-0.53521003550503199</v>
      </c>
      <c r="V152" s="42">
        <v>-1.8925383316451501</v>
      </c>
      <c r="W152" s="42"/>
      <c r="X152" s="42">
        <v>1092607.0611972199</v>
      </c>
      <c r="Y152" s="42">
        <v>1092607.0611972201</v>
      </c>
      <c r="Z152" s="42"/>
      <c r="AA152" s="41">
        <v>4.6601120168591983E-2</v>
      </c>
      <c r="AB152" s="41">
        <v>4.6601120168591997E-2</v>
      </c>
      <c r="AC152" s="42"/>
      <c r="AD152" s="49"/>
      <c r="AE152" s="42">
        <v>670.36599433333333</v>
      </c>
      <c r="AF152" s="42">
        <v>670.36599433333299</v>
      </c>
      <c r="AG152" s="42"/>
      <c r="AH152" s="49"/>
      <c r="AI152" s="42">
        <v>85.433744615384612</v>
      </c>
      <c r="AJ152" s="42">
        <v>85.433744615384597</v>
      </c>
      <c r="AK152" s="42"/>
      <c r="AL152" s="49"/>
      <c r="AM152" s="42">
        <v>4.1790199336063454</v>
      </c>
      <c r="AN152" s="42"/>
      <c r="AO152" s="25">
        <v>3.7371024036571439</v>
      </c>
      <c r="AP152" s="25">
        <v>3.74254855750329</v>
      </c>
      <c r="AS152" s="25">
        <v>0.99243723814864915</v>
      </c>
      <c r="AT152" s="25">
        <v>0.99106811490214497</v>
      </c>
      <c r="AU152" s="25">
        <v>1.0105900670691537</v>
      </c>
      <c r="AV152" s="39"/>
      <c r="AW152" s="25">
        <v>169.19826991616401</v>
      </c>
      <c r="AX152" s="25">
        <v>169.42097814848</v>
      </c>
      <c r="BA152" s="25">
        <v>4.0110426112517032</v>
      </c>
      <c r="BB152" s="25">
        <v>3.3313448699549082</v>
      </c>
      <c r="BC152" s="25">
        <v>4.0110426112517032</v>
      </c>
      <c r="BF152" s="76">
        <f t="shared" si="2"/>
        <v>151.14859999999999</v>
      </c>
      <c r="BG152" s="25">
        <v>286.36329999999998</v>
      </c>
      <c r="BH152" s="25">
        <v>61.652700000000003</v>
      </c>
      <c r="BI152" s="25">
        <v>500.83539999999999</v>
      </c>
      <c r="BK152" s="76">
        <v>112.5699</v>
      </c>
      <c r="BL152" s="76">
        <v>20.052600000000002</v>
      </c>
      <c r="BM152" s="76">
        <v>18.5261</v>
      </c>
    </row>
    <row r="153" spans="1:72" x14ac:dyDescent="0.35">
      <c r="A153" s="26">
        <v>45930</v>
      </c>
      <c r="B153" s="41">
        <v>139.17185679347801</v>
      </c>
      <c r="C153" s="41">
        <v>139.17174102174999</v>
      </c>
      <c r="D153" s="41">
        <v>138.971878880872</v>
      </c>
      <c r="E153" s="57"/>
      <c r="F153" s="42">
        <v>143.83490184235367</v>
      </c>
      <c r="G153" s="42"/>
      <c r="H153" s="42">
        <v>123.18418928067767</v>
      </c>
      <c r="I153" s="42"/>
      <c r="J153" s="42">
        <v>142.64635889684465</v>
      </c>
      <c r="K153" s="42"/>
      <c r="L153" s="42">
        <v>146.02696034576954</v>
      </c>
      <c r="M153" s="42">
        <v>146.17238867412667</v>
      </c>
      <c r="N153" s="42"/>
      <c r="O153" s="42">
        <v>153.78204155624601</v>
      </c>
      <c r="P153" s="42">
        <v>152.77857668371533</v>
      </c>
      <c r="Q153" s="35"/>
      <c r="R153" s="42">
        <v>705603</v>
      </c>
      <c r="S153" s="42">
        <v>706813.80600000103</v>
      </c>
      <c r="T153" s="42"/>
      <c r="U153" s="42">
        <v>0</v>
      </c>
      <c r="V153" s="42">
        <v>-1.69786080112064</v>
      </c>
      <c r="W153" s="42"/>
      <c r="X153" s="42">
        <v>1086239.6953432502</v>
      </c>
      <c r="Y153" s="42">
        <v>1088109.94184199</v>
      </c>
      <c r="Z153" s="42"/>
      <c r="AA153" s="41">
        <v>4.9722755847890959E-2</v>
      </c>
      <c r="AB153" s="41">
        <v>4.8668947861507501E-2</v>
      </c>
      <c r="AC153" s="42"/>
      <c r="AD153" s="49"/>
      <c r="AE153" s="42">
        <v>674.94340719091099</v>
      </c>
      <c r="AF153" s="42">
        <v>675.06649327891296</v>
      </c>
      <c r="AG153" s="42"/>
      <c r="AH153" s="49"/>
      <c r="AI153" s="42">
        <v>84.985242424242387</v>
      </c>
      <c r="AJ153" s="42">
        <v>84.985242424242401</v>
      </c>
      <c r="AK153" s="42"/>
      <c r="AL153" s="49"/>
      <c r="AM153" s="42">
        <v>3.9805726160952872</v>
      </c>
      <c r="AN153" s="42"/>
      <c r="AO153" s="25">
        <v>3.6249602238886296</v>
      </c>
      <c r="AP153" s="25">
        <v>3.6234329511613201</v>
      </c>
      <c r="AS153" s="25">
        <v>0.98677893492872437</v>
      </c>
      <c r="AT153" s="25">
        <v>0.98826679418242003</v>
      </c>
      <c r="AU153" s="25">
        <v>1.0092331153429199</v>
      </c>
      <c r="AV153" s="39"/>
      <c r="AW153" s="25">
        <v>170.50554154294699</v>
      </c>
      <c r="AX153" s="25">
        <v>170.10291229246101</v>
      </c>
      <c r="BA153" s="25">
        <v>3.9691108090384266</v>
      </c>
      <c r="BB153" s="25">
        <v>3.2965186894004286</v>
      </c>
      <c r="BD153" s="25">
        <v>3.9691108090384266</v>
      </c>
      <c r="BF153" s="76">
        <f t="shared" si="2"/>
        <v>151.14859999999999</v>
      </c>
      <c r="BG153" s="25">
        <v>286.36329999999998</v>
      </c>
      <c r="BH153" s="25">
        <v>61.652700000000003</v>
      </c>
      <c r="BI153" s="25">
        <v>500.83539999999999</v>
      </c>
      <c r="BK153" s="76">
        <v>112.5699</v>
      </c>
      <c r="BL153" s="76">
        <v>20.052600000000002</v>
      </c>
      <c r="BM153" s="76">
        <v>18.5261</v>
      </c>
    </row>
    <row r="154" spans="1:72" s="47" customFormat="1" x14ac:dyDescent="0.35">
      <c r="A154" s="43">
        <v>46022</v>
      </c>
      <c r="B154" s="44">
        <v>139.81471890183434</v>
      </c>
      <c r="C154" s="44">
        <v>139.81460322081733</v>
      </c>
      <c r="D154" s="44">
        <v>139.85387475851701</v>
      </c>
      <c r="E154" s="58"/>
      <c r="F154" s="45">
        <v>144.82576199340568</v>
      </c>
      <c r="G154" s="45"/>
      <c r="H154" s="45">
        <v>123.45190980751833</v>
      </c>
      <c r="I154" s="45"/>
      <c r="J154" s="45">
        <v>143.54214456737532</v>
      </c>
      <c r="K154" s="45"/>
      <c r="L154" s="45">
        <v>146.88063607211816</v>
      </c>
      <c r="M154" s="45">
        <v>147.33384530439099</v>
      </c>
      <c r="N154" s="45"/>
      <c r="O154" s="45">
        <v>153.89556476809</v>
      </c>
      <c r="P154" s="45">
        <v>154.08739450073233</v>
      </c>
      <c r="Q154" s="46"/>
      <c r="R154" s="45">
        <v>707014.20600000001</v>
      </c>
      <c r="S154" s="45">
        <v>708934.24741800001</v>
      </c>
      <c r="T154" s="45"/>
      <c r="U154" s="45">
        <v>0</v>
      </c>
      <c r="V154" s="45">
        <v>-1.8289475346294499</v>
      </c>
      <c r="W154" s="45"/>
      <c r="X154" s="45">
        <v>1088788.1201483</v>
      </c>
      <c r="Y154" s="45">
        <v>1089925.4371734699</v>
      </c>
      <c r="Z154" s="45"/>
      <c r="AA154" s="44">
        <v>5.1286993620325599E-2</v>
      </c>
      <c r="AB154" s="44">
        <v>4.9697693483827299E-2</v>
      </c>
      <c r="AC154" s="45"/>
      <c r="AD154" s="50"/>
      <c r="AE154" s="45">
        <v>680.46756666666658</v>
      </c>
      <c r="AF154" s="45">
        <v>680.79358701624199</v>
      </c>
      <c r="AG154" s="45"/>
      <c r="AH154" s="50"/>
      <c r="AI154" s="45">
        <v>84.151327272727258</v>
      </c>
      <c r="AJ154" s="45">
        <v>84.479012844963606</v>
      </c>
      <c r="AK154" s="45"/>
      <c r="AL154" s="50"/>
      <c r="AM154" s="45">
        <v>3.8245595522621758</v>
      </c>
      <c r="AN154" s="45"/>
      <c r="AO154" s="47">
        <v>3.5370042922631741</v>
      </c>
      <c r="AP154" s="47">
        <v>3.51004216227278</v>
      </c>
      <c r="AR154" s="48"/>
      <c r="AS154" s="47">
        <v>0.98557496940479805</v>
      </c>
      <c r="AT154" s="47">
        <v>0.98263826862659698</v>
      </c>
      <c r="AU154" s="47">
        <v>1.0346049200396537</v>
      </c>
      <c r="AV154" s="48"/>
      <c r="AW154" s="47">
        <v>170.77848902440499</v>
      </c>
      <c r="AX154" s="47">
        <v>170.382481275093</v>
      </c>
      <c r="AY154" s="48"/>
      <c r="BA154" s="47">
        <v>3.8470567349793234</v>
      </c>
      <c r="BB154" s="47">
        <v>3.1951474867277638</v>
      </c>
      <c r="BD154" s="47">
        <v>3.9221779082323089</v>
      </c>
      <c r="BE154" s="67"/>
      <c r="BF154" s="76">
        <f t="shared" si="2"/>
        <v>151.14859999999999</v>
      </c>
      <c r="BG154" s="47">
        <v>286.36329999999998</v>
      </c>
      <c r="BH154" s="47">
        <v>61.652700000000003</v>
      </c>
      <c r="BI154" s="47">
        <v>500.83539999999999</v>
      </c>
      <c r="BK154" s="79">
        <v>112.5699</v>
      </c>
      <c r="BL154" s="79">
        <v>20.052600000000002</v>
      </c>
      <c r="BM154" s="79">
        <v>18.5261</v>
      </c>
      <c r="BS154" s="25"/>
      <c r="BT154" s="25"/>
    </row>
    <row r="155" spans="1:72" x14ac:dyDescent="0.35">
      <c r="A155" s="26">
        <v>46112</v>
      </c>
      <c r="B155" s="26"/>
      <c r="C155" s="26"/>
      <c r="D155" s="41">
        <v>140.96006154114301</v>
      </c>
      <c r="E155" s="57"/>
      <c r="F155" s="42"/>
      <c r="G155" s="42"/>
      <c r="H155" s="42"/>
      <c r="I155" s="42"/>
      <c r="J155" s="42"/>
      <c r="K155" s="42"/>
      <c r="L155" s="42">
        <v>148.75766743357539</v>
      </c>
      <c r="M155" s="42"/>
      <c r="N155" s="42"/>
      <c r="O155" s="42"/>
      <c r="P155" s="42">
        <v>152.38087813469932</v>
      </c>
      <c r="Q155" s="35"/>
      <c r="R155" s="42">
        <v>709135.24861799995</v>
      </c>
      <c r="S155" s="42">
        <v>711292.91185510205</v>
      </c>
      <c r="T155" s="42"/>
      <c r="U155" s="42">
        <v>0</v>
      </c>
      <c r="V155" s="42">
        <v>-1.70401862015283</v>
      </c>
      <c r="W155" s="42"/>
      <c r="X155" s="42">
        <v>1088755.48670174</v>
      </c>
      <c r="Y155" s="42">
        <v>1088841.31067651</v>
      </c>
      <c r="Z155" s="42"/>
      <c r="AA155" s="42">
        <v>5.1844224508022202E-2</v>
      </c>
      <c r="AB155" s="41">
        <v>5.04E-2</v>
      </c>
      <c r="AC155" s="42"/>
      <c r="AD155" s="49"/>
      <c r="AE155" s="42"/>
      <c r="AF155" s="42">
        <v>686.71172566817597</v>
      </c>
      <c r="AG155" s="42"/>
      <c r="AH155" s="49"/>
      <c r="AI155" s="42"/>
      <c r="AJ155" s="42">
        <v>84.252155690230595</v>
      </c>
      <c r="AK155" s="42"/>
      <c r="AL155" s="49"/>
      <c r="AM155" s="42"/>
      <c r="AN155" s="42"/>
      <c r="AO155" s="25">
        <v>3.3519179691307812</v>
      </c>
      <c r="AP155" s="25">
        <v>3.4154218701783599</v>
      </c>
      <c r="AS155" s="25">
        <v>0.98115825437211202</v>
      </c>
      <c r="AT155" s="25">
        <v>0.97725801282102598</v>
      </c>
      <c r="AW155" s="25">
        <v>171.061173670485</v>
      </c>
      <c r="AX155" s="25">
        <v>170.76718206090399</v>
      </c>
      <c r="BD155" s="25">
        <v>3.4732571502074006</v>
      </c>
      <c r="BF155" s="76">
        <f t="shared" si="2"/>
        <v>146.375554361534</v>
      </c>
      <c r="BG155" s="25">
        <v>277.06973480323131</v>
      </c>
      <c r="BH155" s="25">
        <v>58.333980147965406</v>
      </c>
      <c r="BI155" s="25">
        <v>518.22073068726934</v>
      </c>
      <c r="BK155" s="76">
        <v>109.43671658574199</v>
      </c>
      <c r="BL155" s="76">
        <v>20.778981624491468</v>
      </c>
      <c r="BM155" s="76">
        <v>16.159856151300534</v>
      </c>
    </row>
    <row r="156" spans="1:72" x14ac:dyDescent="0.35">
      <c r="A156" s="26">
        <v>46203</v>
      </c>
      <c r="B156" s="26"/>
      <c r="C156" s="26"/>
      <c r="D156" s="41">
        <v>142.00570327765499</v>
      </c>
      <c r="E156" s="57"/>
      <c r="F156" s="42"/>
      <c r="G156" s="42"/>
      <c r="H156" s="42"/>
      <c r="I156" s="42"/>
      <c r="J156" s="42"/>
      <c r="K156" s="42"/>
      <c r="L156" s="42">
        <v>149.8333956126439</v>
      </c>
      <c r="M156" s="42"/>
      <c r="N156" s="42"/>
      <c r="O156" s="42"/>
      <c r="P156" s="42">
        <v>148.04946981781333</v>
      </c>
      <c r="Q156" s="35"/>
      <c r="R156" s="42"/>
      <c r="S156" s="42">
        <v>713598.34737446101</v>
      </c>
      <c r="T156" s="42"/>
      <c r="U156" s="42">
        <v>0</v>
      </c>
      <c r="V156" s="42">
        <v>-1.72374628924852</v>
      </c>
      <c r="W156" s="42"/>
      <c r="X156" s="42"/>
      <c r="Y156" s="42">
        <v>1089619.4555678</v>
      </c>
      <c r="Z156" s="42"/>
      <c r="AA156" s="42"/>
      <c r="AB156" s="41">
        <v>5.0541252136230501E-2</v>
      </c>
      <c r="AC156" s="42"/>
      <c r="AD156" s="49"/>
      <c r="AE156" s="42"/>
      <c r="AF156" s="42">
        <v>692.12433231406703</v>
      </c>
      <c r="AG156" s="42"/>
      <c r="AH156" s="49"/>
      <c r="AI156" s="42"/>
      <c r="AJ156" s="42">
        <v>84.117538990663405</v>
      </c>
      <c r="AK156" s="42"/>
      <c r="AL156" s="49"/>
      <c r="AM156" s="42"/>
      <c r="AN156" s="42"/>
      <c r="AO156" s="25">
        <v>3.263123289126427</v>
      </c>
      <c r="AP156" s="25">
        <v>3.3219454284305598</v>
      </c>
      <c r="AT156" s="25">
        <v>0.97495040409969502</v>
      </c>
      <c r="AW156" s="25">
        <v>171.36906769328601</v>
      </c>
      <c r="AX156" s="25">
        <v>171.28773764493201</v>
      </c>
      <c r="BD156" s="25">
        <v>3.2071261939959093</v>
      </c>
      <c r="BF156" s="76">
        <f t="shared" si="2"/>
        <v>146.73083154230099</v>
      </c>
      <c r="BG156" s="25">
        <v>276.43630220484698</v>
      </c>
      <c r="BH156" s="25">
        <v>58.334970221948105</v>
      </c>
      <c r="BI156" s="25">
        <v>518.49789603090403</v>
      </c>
      <c r="BK156" s="76">
        <v>109.57587487861299</v>
      </c>
      <c r="BL156" s="76">
        <v>20.9322724367372</v>
      </c>
      <c r="BM156" s="76">
        <v>16.2226842269508</v>
      </c>
    </row>
    <row r="157" spans="1:72" x14ac:dyDescent="0.35">
      <c r="A157" s="26">
        <v>46295</v>
      </c>
      <c r="B157" s="26"/>
      <c r="C157" s="26"/>
      <c r="D157" s="41">
        <v>142.70718635416901</v>
      </c>
      <c r="E157" s="57"/>
      <c r="F157" s="42"/>
      <c r="G157" s="42"/>
      <c r="H157" s="42"/>
      <c r="I157" s="42"/>
      <c r="J157" s="42"/>
      <c r="K157" s="42"/>
      <c r="L157" s="42">
        <v>149.92516243728829</v>
      </c>
      <c r="M157" s="42"/>
      <c r="N157" s="42"/>
      <c r="O157" s="42"/>
      <c r="P157" s="42">
        <v>149.57110469809535</v>
      </c>
      <c r="Q157" s="35"/>
      <c r="R157" s="42"/>
      <c r="S157" s="42">
        <v>716034.91942576098</v>
      </c>
      <c r="T157" s="42"/>
      <c r="U157" s="42">
        <v>0</v>
      </c>
      <c r="V157" s="42">
        <v>-1.65585112434361</v>
      </c>
      <c r="W157" s="42"/>
      <c r="X157" s="42"/>
      <c r="Y157" s="42">
        <v>1090427.7764314399</v>
      </c>
      <c r="Z157" s="42"/>
      <c r="AA157" s="42"/>
      <c r="AB157" s="41">
        <v>5.0498256683349597E-2</v>
      </c>
      <c r="AC157" s="42"/>
      <c r="AD157" s="49"/>
      <c r="AE157" s="42"/>
      <c r="AF157" s="42">
        <v>697.38240086665701</v>
      </c>
      <c r="AG157" s="42"/>
      <c r="AH157" s="49"/>
      <c r="AI157" s="42"/>
      <c r="AJ157" s="42">
        <v>83.985309784793699</v>
      </c>
      <c r="AK157" s="42"/>
      <c r="AL157" s="49"/>
      <c r="AM157" s="42"/>
      <c r="AN157" s="42"/>
      <c r="AO157" s="25">
        <v>3.1790597362156512</v>
      </c>
      <c r="AP157" s="25">
        <v>3.3064317533109602</v>
      </c>
      <c r="AT157" s="25">
        <v>0.97388426513513504</v>
      </c>
      <c r="AW157" s="25">
        <v>172.11924408018001</v>
      </c>
      <c r="AX157" s="25">
        <v>172.08140811910499</v>
      </c>
      <c r="BD157" s="25">
        <v>2.9284517086815716</v>
      </c>
      <c r="BF157" s="76">
        <f t="shared" si="2"/>
        <v>146.73083154230099</v>
      </c>
      <c r="BG157" s="25">
        <v>276.43630220484698</v>
      </c>
      <c r="BH157" s="25">
        <v>58.334970221948105</v>
      </c>
      <c r="BI157" s="25">
        <v>518.49789603090403</v>
      </c>
      <c r="BK157" s="76">
        <v>109.57587487861299</v>
      </c>
      <c r="BL157" s="76">
        <v>20.9322724367372</v>
      </c>
      <c r="BM157" s="76">
        <v>16.2226842269508</v>
      </c>
    </row>
    <row r="158" spans="1:72" x14ac:dyDescent="0.35">
      <c r="A158" s="26">
        <v>46387</v>
      </c>
      <c r="B158" s="26"/>
      <c r="C158" s="26"/>
      <c r="D158" s="41">
        <v>143.350983533928</v>
      </c>
      <c r="E158" s="57"/>
      <c r="F158" s="42"/>
      <c r="G158" s="42"/>
      <c r="H158" s="42"/>
      <c r="I158" s="42"/>
      <c r="J158" s="42"/>
      <c r="K158" s="42"/>
      <c r="L158" s="42">
        <v>151.6468940970955</v>
      </c>
      <c r="M158" s="42"/>
      <c r="N158" s="42"/>
      <c r="O158" s="42"/>
      <c r="P158" s="42">
        <v>149.37928664772934</v>
      </c>
      <c r="Q158" s="35"/>
      <c r="R158" s="42"/>
      <c r="S158" s="42">
        <v>718746.03962222603</v>
      </c>
      <c r="T158" s="42"/>
      <c r="U158" s="42">
        <v>0</v>
      </c>
      <c r="V158" s="42">
        <v>-1.6089580674686299</v>
      </c>
      <c r="W158" s="42"/>
      <c r="X158" s="42"/>
      <c r="Y158" s="42">
        <v>1092228.237254</v>
      </c>
      <c r="Z158" s="42"/>
      <c r="AA158" s="42"/>
      <c r="AB158" s="41">
        <v>5.0389561462402303E-2</v>
      </c>
      <c r="AC158" s="42"/>
      <c r="AD158" s="49"/>
      <c r="AE158" s="42"/>
      <c r="AF158" s="42">
        <v>702.54561067007103</v>
      </c>
      <c r="AG158" s="42"/>
      <c r="AH158" s="49"/>
      <c r="AI158" s="42"/>
      <c r="AJ158" s="42">
        <v>83.853892259900505</v>
      </c>
      <c r="AK158" s="42"/>
      <c r="AL158" s="49"/>
      <c r="AM158" s="42"/>
      <c r="AN158" s="42"/>
      <c r="AO158" s="25">
        <v>3.1730249597236742</v>
      </c>
      <c r="AP158" s="25">
        <v>3.3371671628081399</v>
      </c>
      <c r="AT158" s="25">
        <v>0.97306004000609503</v>
      </c>
      <c r="AW158" s="25">
        <v>172.67289791835501</v>
      </c>
      <c r="AX158" s="25">
        <v>172.82846807827701</v>
      </c>
      <c r="BD158" s="25">
        <v>2.7607716912974269</v>
      </c>
      <c r="BF158" s="76">
        <f t="shared" si="2"/>
        <v>146.73083154230099</v>
      </c>
      <c r="BG158" s="25">
        <v>276.43630220484698</v>
      </c>
      <c r="BH158" s="25">
        <v>58.334970221948105</v>
      </c>
      <c r="BI158" s="25">
        <v>518.49789603090403</v>
      </c>
      <c r="BK158" s="76">
        <v>109.57587487861299</v>
      </c>
      <c r="BL158" s="76">
        <v>20.9322724367372</v>
      </c>
      <c r="BM158" s="76">
        <v>16.2226842269508</v>
      </c>
    </row>
    <row r="159" spans="1:72" x14ac:dyDescent="0.35">
      <c r="A159" s="26">
        <v>46477</v>
      </c>
      <c r="B159" s="26"/>
      <c r="C159" s="26"/>
      <c r="D159" s="41">
        <v>144.033291882393</v>
      </c>
      <c r="E159" s="57"/>
      <c r="F159" s="42"/>
      <c r="G159" s="42"/>
      <c r="H159" s="42"/>
      <c r="I159" s="42"/>
      <c r="J159" s="42"/>
      <c r="K159" s="42"/>
      <c r="L159" s="42"/>
      <c r="M159" s="42"/>
      <c r="N159" s="42"/>
      <c r="O159" s="42"/>
      <c r="P159" s="42">
        <v>148.753113303964</v>
      </c>
      <c r="Q159" s="35"/>
      <c r="R159" s="42"/>
      <c r="S159" s="42">
        <v>721631.31287051097</v>
      </c>
      <c r="T159" s="42"/>
      <c r="U159" s="42">
        <v>0</v>
      </c>
      <c r="V159" s="42">
        <v>-1.5371047022336699</v>
      </c>
      <c r="W159" s="42"/>
      <c r="X159" s="42"/>
      <c r="Y159" s="42">
        <v>1094167.3607731899</v>
      </c>
      <c r="Z159" s="42"/>
      <c r="AA159" s="42"/>
      <c r="AB159" s="41">
        <v>5.0217890357971202E-2</v>
      </c>
      <c r="AC159" s="42"/>
      <c r="AD159" s="49"/>
      <c r="AE159" s="42"/>
      <c r="AF159" s="42">
        <v>707.66288904065402</v>
      </c>
      <c r="AG159" s="42"/>
      <c r="AH159" s="49"/>
      <c r="AI159" s="42"/>
      <c r="AJ159" s="42">
        <v>83.722427852144094</v>
      </c>
      <c r="AK159" s="42"/>
      <c r="AL159" s="49"/>
      <c r="AM159" s="42"/>
      <c r="AN159" s="42"/>
      <c r="AO159" s="25">
        <v>3.2222424931248081</v>
      </c>
      <c r="AP159" s="25">
        <v>3.3768459883027901</v>
      </c>
      <c r="AT159" s="25">
        <v>0.97240043564962397</v>
      </c>
      <c r="AW159" s="25">
        <v>173.53254989544499</v>
      </c>
      <c r="AX159" s="25">
        <v>173.779273013031</v>
      </c>
      <c r="BD159" s="25">
        <v>2.6830773693323011</v>
      </c>
      <c r="BF159" s="76">
        <f t="shared" si="2"/>
        <v>146.375554361534</v>
      </c>
      <c r="BG159" s="25">
        <v>277.06973480323131</v>
      </c>
      <c r="BH159" s="25">
        <v>58.333980147965406</v>
      </c>
      <c r="BI159" s="25">
        <v>518.22073068726934</v>
      </c>
      <c r="BK159" s="76">
        <v>109.43671658574199</v>
      </c>
      <c r="BL159" s="76">
        <v>20.778981624491468</v>
      </c>
      <c r="BM159" s="76">
        <v>16.159856151300534</v>
      </c>
    </row>
    <row r="160" spans="1:72" x14ac:dyDescent="0.35">
      <c r="A160" s="26">
        <v>46568</v>
      </c>
      <c r="B160" s="26"/>
      <c r="C160" s="26"/>
      <c r="D160" s="41">
        <v>144.76619421549799</v>
      </c>
      <c r="E160" s="57"/>
      <c r="F160" s="42"/>
      <c r="G160" s="42"/>
      <c r="H160" s="42"/>
      <c r="I160" s="42"/>
      <c r="J160" s="42"/>
      <c r="K160" s="42"/>
      <c r="L160" s="42"/>
      <c r="M160" s="42"/>
      <c r="N160" s="42"/>
      <c r="O160" s="42"/>
      <c r="P160" s="42">
        <v>149.369548623474</v>
      </c>
      <c r="Q160" s="35"/>
      <c r="R160" s="42"/>
      <c r="S160" s="42">
        <v>724747.90600725403</v>
      </c>
      <c r="T160" s="42"/>
      <c r="U160" s="42">
        <v>0</v>
      </c>
      <c r="V160" s="42">
        <v>-1.45861193115651</v>
      </c>
      <c r="W160" s="42"/>
      <c r="X160" s="42"/>
      <c r="Y160" s="42">
        <v>1096113.20675422</v>
      </c>
      <c r="Z160" s="42"/>
      <c r="AA160" s="42"/>
      <c r="AB160" s="41">
        <v>5.0030430030822803E-2</v>
      </c>
      <c r="AC160" s="42"/>
      <c r="AD160" s="49"/>
      <c r="AE160" s="42"/>
      <c r="AF160" s="42">
        <v>712.79819208708398</v>
      </c>
      <c r="AG160" s="42"/>
      <c r="AH160" s="49"/>
      <c r="AI160" s="42"/>
      <c r="AJ160" s="42">
        <v>83.591451351612804</v>
      </c>
      <c r="AK160" s="42"/>
      <c r="AL160" s="49"/>
      <c r="AM160" s="42"/>
      <c r="AN160" s="42"/>
      <c r="AO160" s="25">
        <v>3.2868764103151489</v>
      </c>
      <c r="AP160" s="25">
        <v>3.4138166579784199</v>
      </c>
      <c r="AT160" s="25">
        <v>0.97421348895219395</v>
      </c>
      <c r="AW160" s="25">
        <v>174.41937867292199</v>
      </c>
      <c r="AX160" s="25">
        <v>174.72295555903199</v>
      </c>
      <c r="BD160" s="25">
        <v>2.6433548325797167</v>
      </c>
      <c r="BF160" s="76">
        <f t="shared" si="2"/>
        <v>146.73083154230099</v>
      </c>
      <c r="BG160" s="25">
        <v>276.43630220484698</v>
      </c>
      <c r="BH160" s="25">
        <v>58.334970221948105</v>
      </c>
      <c r="BI160" s="25">
        <v>518.49789603090403</v>
      </c>
      <c r="BK160" s="76">
        <v>109.57587487861299</v>
      </c>
      <c r="BL160" s="76">
        <v>20.9322724367372</v>
      </c>
      <c r="BM160" s="76">
        <v>16.2226842269508</v>
      </c>
    </row>
    <row r="161" spans="1:65" x14ac:dyDescent="0.35">
      <c r="A161" s="26">
        <v>46660</v>
      </c>
      <c r="B161" s="26"/>
      <c r="C161" s="26"/>
      <c r="D161" s="41">
        <v>145.507213273346</v>
      </c>
      <c r="E161" s="57"/>
      <c r="F161" s="42"/>
      <c r="G161" s="42"/>
      <c r="H161" s="42"/>
      <c r="I161" s="42"/>
      <c r="J161" s="42"/>
      <c r="K161" s="42"/>
      <c r="L161" s="42"/>
      <c r="M161" s="42"/>
      <c r="N161" s="42"/>
      <c r="O161" s="42"/>
      <c r="P161" s="42">
        <v>149.917013975885</v>
      </c>
      <c r="Q161" s="35"/>
      <c r="R161" s="42"/>
      <c r="S161" s="42">
        <v>727950.510140114</v>
      </c>
      <c r="T161" s="42"/>
      <c r="U161" s="42">
        <v>0</v>
      </c>
      <c r="V161" s="42">
        <v>-1.37262816733981</v>
      </c>
      <c r="W161" s="42"/>
      <c r="X161" s="42"/>
      <c r="Y161" s="42">
        <v>1097963.23161644</v>
      </c>
      <c r="Z161" s="42"/>
      <c r="AA161" s="42"/>
      <c r="AB161" s="41">
        <v>4.9742730140686003E-2</v>
      </c>
      <c r="AC161" s="42"/>
      <c r="AD161" s="49"/>
      <c r="AE161" s="42"/>
      <c r="AF161" s="42">
        <v>717.99083705880105</v>
      </c>
      <c r="AG161" s="42"/>
      <c r="AH161" s="49"/>
      <c r="AI161" s="42"/>
      <c r="AJ161" s="42">
        <v>83.462187269638207</v>
      </c>
      <c r="AK161" s="42"/>
      <c r="AL161" s="49"/>
      <c r="AM161" s="42"/>
      <c r="AN161" s="42"/>
      <c r="AO161" s="25">
        <v>3.3509593057892419</v>
      </c>
      <c r="AP161" s="25">
        <v>3.4440408024783302</v>
      </c>
      <c r="AT161" s="25">
        <v>0.97436963436458002</v>
      </c>
      <c r="AW161" s="25">
        <v>175.28855945251399</v>
      </c>
      <c r="AX161" s="25">
        <v>175.63827432618299</v>
      </c>
      <c r="BD161" s="25">
        <v>2.6218392983045473</v>
      </c>
      <c r="BF161" s="76">
        <f t="shared" si="2"/>
        <v>146.73083154230099</v>
      </c>
      <c r="BG161" s="25">
        <v>276.43630220484698</v>
      </c>
      <c r="BH161" s="25">
        <v>58.334970221948105</v>
      </c>
      <c r="BI161" s="25">
        <v>518.49789603090403</v>
      </c>
      <c r="BK161" s="76">
        <v>109.57587487861299</v>
      </c>
      <c r="BL161" s="76">
        <v>20.9322724367372</v>
      </c>
      <c r="BM161" s="76">
        <v>16.2226842269508</v>
      </c>
    </row>
    <row r="162" spans="1:65" x14ac:dyDescent="0.35">
      <c r="A162" s="26">
        <v>46752</v>
      </c>
      <c r="B162" s="26"/>
      <c r="C162" s="26"/>
      <c r="D162" s="41">
        <v>146.26524121222599</v>
      </c>
      <c r="E162" s="57"/>
      <c r="F162" s="42"/>
      <c r="G162" s="42"/>
      <c r="H162" s="42"/>
      <c r="I162" s="42"/>
      <c r="J162" s="42"/>
      <c r="K162" s="42"/>
      <c r="L162" s="42"/>
      <c r="M162" s="42"/>
      <c r="N162" s="42"/>
      <c r="O162" s="42"/>
      <c r="P162" s="42">
        <v>136.408607750436</v>
      </c>
      <c r="Q162" s="35"/>
      <c r="R162" s="42"/>
      <c r="S162" s="42">
        <v>731300.17225663899</v>
      </c>
      <c r="T162" s="42"/>
      <c r="U162" s="42">
        <v>0</v>
      </c>
      <c r="V162" s="42">
        <v>-1.32762311426797</v>
      </c>
      <c r="W162" s="42"/>
      <c r="X162" s="42"/>
      <c r="Y162" s="42">
        <v>1100126.640955</v>
      </c>
      <c r="Z162" s="42"/>
      <c r="AA162" s="42"/>
      <c r="AB162" s="41">
        <v>4.93616094589234E-2</v>
      </c>
      <c r="AC162" s="42"/>
      <c r="AD162" s="49"/>
      <c r="AE162" s="42"/>
      <c r="AF162" s="42">
        <v>723.26555245850705</v>
      </c>
      <c r="AG162" s="42"/>
      <c r="AH162" s="49"/>
      <c r="AI162" s="42"/>
      <c r="AJ162" s="42">
        <v>83.3355013115834</v>
      </c>
      <c r="AK162" s="42"/>
      <c r="AL162" s="49"/>
      <c r="AM162" s="42"/>
      <c r="AN162" s="42"/>
      <c r="AO162" s="25">
        <v>3.4078548785498559</v>
      </c>
      <c r="AP162" s="25">
        <v>3.4691139532928998</v>
      </c>
      <c r="AT162" s="25">
        <v>0.97332130611155698</v>
      </c>
      <c r="AW162" s="25">
        <v>175.91263627809201</v>
      </c>
      <c r="AX162" s="25">
        <v>176.37233602181499</v>
      </c>
      <c r="BD162" s="25">
        <v>2.6092619946176669</v>
      </c>
      <c r="BF162" s="76">
        <f t="shared" si="2"/>
        <v>146.73083154230099</v>
      </c>
      <c r="BG162" s="25">
        <v>276.43630220484698</v>
      </c>
      <c r="BH162" s="25">
        <v>58.334970221948105</v>
      </c>
      <c r="BI162" s="25">
        <v>518.49789603090403</v>
      </c>
      <c r="BK162" s="76">
        <v>109.57587487861299</v>
      </c>
      <c r="BL162" s="76">
        <v>20.9322724367372</v>
      </c>
      <c r="BM162" s="76">
        <v>16.2226842269508</v>
      </c>
    </row>
    <row r="163" spans="1:65" x14ac:dyDescent="0.35">
      <c r="A163" s="26">
        <v>46843</v>
      </c>
      <c r="B163" s="26"/>
      <c r="C163" s="26"/>
      <c r="D163" s="41">
        <v>147.00873820596701</v>
      </c>
      <c r="E163" s="57"/>
      <c r="F163" s="42"/>
      <c r="G163" s="42"/>
      <c r="H163" s="42"/>
      <c r="I163" s="42"/>
      <c r="J163" s="42"/>
      <c r="K163" s="42"/>
      <c r="L163" s="42"/>
      <c r="M163" s="42"/>
      <c r="N163" s="42"/>
      <c r="O163" s="42"/>
      <c r="P163" s="42">
        <v>134.597020957994</v>
      </c>
      <c r="Q163" s="35"/>
      <c r="R163" s="42"/>
      <c r="S163" s="42">
        <v>734695.69164024002</v>
      </c>
      <c r="T163" s="42"/>
      <c r="U163" s="42">
        <v>0</v>
      </c>
      <c r="V163" s="42">
        <v>-1.33521531994846</v>
      </c>
      <c r="W163" s="42"/>
      <c r="X163" s="42"/>
      <c r="Y163" s="42">
        <v>1103179.9339079501</v>
      </c>
      <c r="Z163" s="42"/>
      <c r="AA163" s="42"/>
      <c r="AB163" s="41">
        <v>4.89423727291525E-2</v>
      </c>
      <c r="AC163" s="42"/>
      <c r="AD163" s="49"/>
      <c r="AE163" s="42"/>
      <c r="AF163" s="42">
        <v>728.68905009695197</v>
      </c>
      <c r="AG163" s="42"/>
      <c r="AH163" s="49"/>
      <c r="AI163" s="42"/>
      <c r="AJ163" s="42">
        <v>83.211437656241699</v>
      </c>
      <c r="AK163" s="42"/>
      <c r="AL163" s="49"/>
      <c r="AM163" s="42"/>
      <c r="AN163" s="42"/>
      <c r="AO163" s="25">
        <v>3.4553117022623803</v>
      </c>
      <c r="AP163" s="25">
        <v>3.4901567830587501</v>
      </c>
      <c r="AT163" s="25">
        <v>0.97211633808919795</v>
      </c>
      <c r="AW163" s="25">
        <v>176.714856038015</v>
      </c>
      <c r="AX163" s="25">
        <v>177.09077302886399</v>
      </c>
      <c r="BD163" s="25">
        <v>2.6222315651748653</v>
      </c>
      <c r="BF163" s="76">
        <f t="shared" si="2"/>
        <v>146.375554361534</v>
      </c>
      <c r="BG163" s="25">
        <v>277.06973480323131</v>
      </c>
      <c r="BH163" s="25">
        <v>58.333980147965406</v>
      </c>
      <c r="BI163" s="25">
        <v>518.22073068726934</v>
      </c>
      <c r="BK163" s="76">
        <v>109.43671658574199</v>
      </c>
      <c r="BL163" s="76">
        <v>20.778981624491468</v>
      </c>
      <c r="BM163" s="76">
        <v>16.159856151300534</v>
      </c>
    </row>
    <row r="164" spans="1:65" x14ac:dyDescent="0.35">
      <c r="A164" s="26">
        <v>46934</v>
      </c>
      <c r="B164" s="26"/>
      <c r="C164" s="26"/>
      <c r="D164" s="41">
        <v>147.78016162913499</v>
      </c>
      <c r="E164" s="57"/>
      <c r="F164" s="42"/>
      <c r="G164" s="42"/>
      <c r="H164" s="42"/>
      <c r="I164" s="42"/>
      <c r="J164" s="42"/>
      <c r="K164" s="42"/>
      <c r="L164" s="42"/>
      <c r="M164" s="42"/>
      <c r="N164" s="42"/>
      <c r="O164" s="42"/>
      <c r="P164" s="42">
        <v>133.93664670680934</v>
      </c>
      <c r="Q164" s="35"/>
      <c r="R164" s="42"/>
      <c r="S164" s="42">
        <v>738059.61529833195</v>
      </c>
      <c r="T164" s="42"/>
      <c r="U164" s="42">
        <v>0</v>
      </c>
      <c r="V164" s="42">
        <v>-1.2781853844341999</v>
      </c>
      <c r="W164" s="42"/>
      <c r="X164" s="42"/>
      <c r="Y164" s="42">
        <v>1105659.20896437</v>
      </c>
      <c r="Z164" s="42"/>
      <c r="AA164" s="42"/>
      <c r="AB164" s="41">
        <v>4.8451841121511602E-2</v>
      </c>
      <c r="AC164" s="42"/>
      <c r="AD164" s="49"/>
      <c r="AE164" s="42"/>
      <c r="AF164" s="42">
        <v>734.32553792978899</v>
      </c>
      <c r="AG164" s="42"/>
      <c r="AH164" s="49"/>
      <c r="AI164" s="42"/>
      <c r="AJ164" s="42">
        <v>83.089805120932098</v>
      </c>
      <c r="AK164" s="42"/>
      <c r="AL164" s="49"/>
      <c r="AM164" s="42"/>
      <c r="AN164" s="42"/>
      <c r="AO164" s="25">
        <v>3.5024574272288334</v>
      </c>
      <c r="AP164" s="25">
        <v>3.5168930717220901</v>
      </c>
      <c r="AT164" s="25">
        <v>0.97121443038946198</v>
      </c>
      <c r="AW164" s="25">
        <v>177.44761148396501</v>
      </c>
      <c r="AX164" s="25">
        <v>177.876148516867</v>
      </c>
      <c r="BD164" s="25">
        <v>2.6420012529145849</v>
      </c>
      <c r="BF164" s="76">
        <f t="shared" si="2"/>
        <v>146.73083154230099</v>
      </c>
      <c r="BG164" s="25">
        <v>276.43630220484698</v>
      </c>
      <c r="BH164" s="25">
        <v>58.334970221948105</v>
      </c>
      <c r="BI164" s="25">
        <v>518.49789603090403</v>
      </c>
      <c r="BK164" s="76">
        <v>109.57587487861299</v>
      </c>
      <c r="BL164" s="76">
        <v>20.9322724367372</v>
      </c>
      <c r="BM164" s="76">
        <v>16.2226842269508</v>
      </c>
    </row>
    <row r="165" spans="1:65" x14ac:dyDescent="0.35">
      <c r="A165" s="26">
        <v>47026</v>
      </c>
      <c r="B165" s="26"/>
      <c r="C165" s="26"/>
      <c r="D165" s="41">
        <v>148.54929407238799</v>
      </c>
      <c r="E165" s="57"/>
      <c r="F165" s="42"/>
      <c r="G165" s="42"/>
      <c r="H165" s="42"/>
      <c r="I165" s="42"/>
      <c r="J165" s="42"/>
      <c r="K165" s="42"/>
      <c r="L165" s="42"/>
      <c r="M165" s="42"/>
      <c r="N165" s="42"/>
      <c r="O165" s="42"/>
      <c r="P165" s="42">
        <v>134.87224690357067</v>
      </c>
      <c r="Q165" s="35"/>
      <c r="R165" s="42"/>
      <c r="S165" s="42">
        <v>741431.61655705504</v>
      </c>
      <c r="T165" s="42"/>
      <c r="U165" s="42">
        <v>0</v>
      </c>
      <c r="V165" s="42">
        <v>-1.2382119096300199</v>
      </c>
      <c r="W165" s="42"/>
      <c r="X165" s="42"/>
      <c r="Y165" s="42">
        <v>1108222.4800271599</v>
      </c>
      <c r="Z165" s="42"/>
      <c r="AA165" s="42"/>
      <c r="AB165" s="41">
        <v>4.7972323811722797E-2</v>
      </c>
      <c r="AC165" s="42"/>
      <c r="AD165" s="49"/>
      <c r="AE165" s="42"/>
      <c r="AF165" s="42">
        <v>740.21051973020997</v>
      </c>
      <c r="AG165" s="42"/>
      <c r="AH165" s="49"/>
      <c r="AI165" s="42"/>
      <c r="AJ165" s="42">
        <v>82.970359088415194</v>
      </c>
      <c r="AK165" s="42"/>
      <c r="AL165" s="49"/>
      <c r="AM165" s="42"/>
      <c r="AN165" s="42"/>
      <c r="AO165" s="25">
        <v>3.5474806886149932</v>
      </c>
      <c r="AP165" s="25">
        <v>3.5462896142256901</v>
      </c>
      <c r="AT165" s="25">
        <v>0.97018548636511204</v>
      </c>
      <c r="AW165" s="25">
        <v>178.22447212945301</v>
      </c>
      <c r="AX165" s="25">
        <v>178.61290713688399</v>
      </c>
      <c r="BD165" s="25">
        <v>2.628476830437501</v>
      </c>
      <c r="BF165" s="76">
        <f t="shared" si="2"/>
        <v>146.73083154230099</v>
      </c>
      <c r="BG165" s="25">
        <v>276.43630220484698</v>
      </c>
      <c r="BH165" s="25">
        <v>58.334970221948105</v>
      </c>
      <c r="BI165" s="25">
        <v>518.49789603090403</v>
      </c>
      <c r="BK165" s="76">
        <v>109.57587487861299</v>
      </c>
      <c r="BL165" s="76">
        <v>20.9322724367372</v>
      </c>
      <c r="BM165" s="76">
        <v>16.2226842269508</v>
      </c>
    </row>
    <row r="166" spans="1:65" x14ac:dyDescent="0.35">
      <c r="A166" s="26">
        <v>47118</v>
      </c>
      <c r="B166" s="26"/>
      <c r="C166" s="26"/>
      <c r="D166" s="41">
        <v>149.33243191761699</v>
      </c>
      <c r="E166" s="57"/>
      <c r="F166" s="42"/>
      <c r="G166" s="42"/>
      <c r="H166" s="42"/>
      <c r="I166" s="42"/>
      <c r="J166" s="42"/>
      <c r="K166" s="42"/>
      <c r="L166" s="42"/>
      <c r="M166" s="42"/>
      <c r="N166" s="42"/>
      <c r="O166" s="42"/>
      <c r="P166" s="42">
        <v>135.45873632521233</v>
      </c>
      <c r="Q166" s="35"/>
      <c r="R166" s="42"/>
      <c r="S166" s="42">
        <v>744811.57016706897</v>
      </c>
      <c r="T166" s="42"/>
      <c r="U166" s="42"/>
      <c r="V166" s="42">
        <v>-1.18236813630448</v>
      </c>
      <c r="W166" s="42"/>
      <c r="X166" s="42"/>
      <c r="Y166" s="42">
        <v>1110769.0656971999</v>
      </c>
      <c r="Z166" s="42"/>
      <c r="AA166" s="42"/>
      <c r="AB166" s="41">
        <v>4.74063814951051E-2</v>
      </c>
      <c r="AC166" s="42"/>
      <c r="AD166" s="49"/>
      <c r="AE166" s="42"/>
      <c r="AF166" s="42">
        <v>746.352515508696</v>
      </c>
      <c r="AG166" s="42"/>
      <c r="AH166" s="49"/>
      <c r="AI166" s="42"/>
      <c r="AJ166" s="42">
        <v>82.852814967888094</v>
      </c>
      <c r="AK166" s="42"/>
      <c r="AL166" s="49"/>
      <c r="AM166" s="42"/>
      <c r="AN166" s="42"/>
      <c r="AO166" s="25">
        <v>3.5903215089286391</v>
      </c>
      <c r="AP166" s="25">
        <v>3.5778306393228001</v>
      </c>
      <c r="AT166" s="25">
        <v>0.96942555925380702</v>
      </c>
      <c r="AW166" s="25">
        <v>178.728949651151</v>
      </c>
      <c r="AX166" s="25">
        <v>179.20772265029501</v>
      </c>
      <c r="BD166" s="25">
        <v>2.6276946779965225</v>
      </c>
      <c r="BF166" s="76">
        <f t="shared" si="2"/>
        <v>146.73083154230099</v>
      </c>
      <c r="BG166" s="25">
        <v>276.43630220484698</v>
      </c>
      <c r="BH166" s="25">
        <v>58.334970221948105</v>
      </c>
      <c r="BI166" s="25">
        <v>518.49789603090403</v>
      </c>
      <c r="BK166" s="76">
        <v>109.57587487861299</v>
      </c>
      <c r="BL166" s="76">
        <v>20.9322724367372</v>
      </c>
      <c r="BM166" s="76">
        <v>16.2226842269508</v>
      </c>
    </row>
    <row r="167" spans="1:65" x14ac:dyDescent="0.35">
      <c r="R167" s="42"/>
      <c r="S167" s="42"/>
      <c r="T167" s="42"/>
      <c r="U167" s="42"/>
      <c r="V167" s="42"/>
      <c r="W167" s="42"/>
      <c r="X167" s="42"/>
      <c r="Y167" s="42"/>
      <c r="Z167" s="42"/>
      <c r="AA167" s="42"/>
      <c r="AB167" s="42"/>
      <c r="AC167" s="42"/>
      <c r="AD167" s="49"/>
      <c r="AE167" s="42"/>
      <c r="AF167" s="42"/>
      <c r="AG167" s="42"/>
      <c r="AH167" s="49"/>
      <c r="AI167" s="42"/>
      <c r="AJ167" s="42"/>
      <c r="AK167" s="42"/>
      <c r="AL167" s="49"/>
      <c r="AM167" s="42"/>
      <c r="AN167" s="42"/>
    </row>
  </sheetData>
  <mergeCells count="6">
    <mergeCell ref="R3:AA3"/>
    <mergeCell ref="AE3:AG3"/>
    <mergeCell ref="AZ3:BA3"/>
    <mergeCell ref="AZ4:BA4"/>
    <mergeCell ref="R5:T5"/>
    <mergeCell ref="U5:W5"/>
  </mergeCell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9B8BFF-97C5-4DDA-8F38-EE604B4B4BA3}">
  <dimension ref="A1:M172"/>
  <sheetViews>
    <sheetView tabSelected="1" zoomScale="85" zoomScaleNormal="85" workbookViewId="0">
      <selection activeCell="L12" sqref="L12"/>
    </sheetView>
  </sheetViews>
  <sheetFormatPr defaultRowHeight="14.5" x14ac:dyDescent="0.35"/>
  <cols>
    <col min="1" max="1" width="12.08984375" customWidth="1"/>
    <col min="5" max="5" width="15.26953125" customWidth="1"/>
  </cols>
  <sheetData>
    <row r="1" spans="1:12" x14ac:dyDescent="0.35">
      <c r="A1" t="s">
        <v>391</v>
      </c>
    </row>
    <row r="2" spans="1:12" x14ac:dyDescent="0.35">
      <c r="A2" t="s">
        <v>390</v>
      </c>
      <c r="I2" t="s">
        <v>389</v>
      </c>
    </row>
    <row r="3" spans="1:12" x14ac:dyDescent="0.35">
      <c r="A3" s="85" t="s">
        <v>145</v>
      </c>
      <c r="B3" s="86" t="s">
        <v>335</v>
      </c>
      <c r="C3" s="86"/>
      <c r="D3" s="39"/>
      <c r="E3" s="39"/>
      <c r="I3" s="85" t="s">
        <v>351</v>
      </c>
      <c r="J3" s="86" t="s">
        <v>335</v>
      </c>
      <c r="K3" s="86"/>
      <c r="L3" t="s">
        <v>378</v>
      </c>
    </row>
    <row r="4" spans="1:12" x14ac:dyDescent="0.35">
      <c r="A4" s="89" t="s">
        <v>124</v>
      </c>
      <c r="B4" s="86" t="s">
        <v>387</v>
      </c>
      <c r="C4" s="86"/>
      <c r="D4" s="98" t="s">
        <v>386</v>
      </c>
      <c r="E4" s="39"/>
      <c r="I4" s="89" t="s">
        <v>377</v>
      </c>
      <c r="J4" s="86" t="s">
        <v>338</v>
      </c>
      <c r="K4" s="86"/>
      <c r="L4" t="s">
        <v>372</v>
      </c>
    </row>
    <row r="5" spans="1:12" x14ac:dyDescent="0.35">
      <c r="B5" s="86" t="s">
        <v>340</v>
      </c>
      <c r="C5" s="86"/>
      <c r="J5" s="86" t="s">
        <v>340</v>
      </c>
      <c r="K5" s="86"/>
    </row>
    <row r="6" spans="1:12" x14ac:dyDescent="0.35">
      <c r="J6" s="86"/>
    </row>
    <row r="7" spans="1:12" x14ac:dyDescent="0.35">
      <c r="B7" s="90" t="s">
        <v>341</v>
      </c>
      <c r="C7" s="91"/>
      <c r="D7" s="91"/>
      <c r="E7" s="91"/>
      <c r="F7" s="91"/>
      <c r="G7" s="91"/>
      <c r="H7" s="91"/>
      <c r="I7" s="92" t="s">
        <v>342</v>
      </c>
      <c r="J7" s="93"/>
      <c r="K7" s="93"/>
      <c r="L7" s="93"/>
    </row>
    <row r="8" spans="1:12" x14ac:dyDescent="0.35">
      <c r="A8" t="s">
        <v>345</v>
      </c>
      <c r="B8" s="91" t="s">
        <v>71</v>
      </c>
      <c r="C8" s="91" t="s">
        <v>207</v>
      </c>
      <c r="D8" s="91" t="s">
        <v>331</v>
      </c>
      <c r="E8" s="91" t="s">
        <v>383</v>
      </c>
      <c r="F8" s="91" t="s">
        <v>205</v>
      </c>
      <c r="G8" s="91" t="s">
        <v>384</v>
      </c>
      <c r="H8" s="91" t="s">
        <v>385</v>
      </c>
      <c r="I8" s="93" t="s">
        <v>211</v>
      </c>
      <c r="J8" s="93" t="s">
        <v>332</v>
      </c>
      <c r="K8" s="93" t="s">
        <v>333</v>
      </c>
      <c r="L8" s="93" t="s">
        <v>334</v>
      </c>
    </row>
    <row r="9" spans="1:12" x14ac:dyDescent="0.35">
      <c r="A9" t="s">
        <v>369</v>
      </c>
      <c r="B9" s="87" t="s">
        <v>380</v>
      </c>
      <c r="C9" s="87" t="s">
        <v>359</v>
      </c>
      <c r="D9" s="87" t="s">
        <v>360</v>
      </c>
      <c r="E9" s="87"/>
      <c r="F9" s="87" t="s">
        <v>361</v>
      </c>
      <c r="G9" s="87" t="s">
        <v>381</v>
      </c>
      <c r="H9" s="87" t="s">
        <v>382</v>
      </c>
      <c r="I9" s="87" t="s">
        <v>364</v>
      </c>
      <c r="J9" s="87" t="s">
        <v>192</v>
      </c>
      <c r="K9" s="87" t="s">
        <v>222</v>
      </c>
      <c r="L9" s="88"/>
    </row>
    <row r="10" spans="1:12" x14ac:dyDescent="0.35">
      <c r="A10" t="s">
        <v>379</v>
      </c>
      <c r="B10" s="87" t="str">
        <f>"conv2qa(X12("&amp;$D$5&amp;B9&amp;$D$4&amp;",MULT," &amp; TEXT($A$3,"yyyy""m""m") &amp; "," &amp; TEXT($A$4,"yyyy""m""m") &amp; "))"</f>
        <v>conv2qa(X12(stifidx.m,MULT,1990m2,2025m12))</v>
      </c>
      <c r="C10" s="87" t="str">
        <f>"conv2qa(X12("&amp;$D$5&amp;C9&amp;$D$4&amp;",MULT," &amp; TEXT($A$3,"yyyy""m""m") &amp; "," &amp; TEXT($A$4,"yyyy""m""m") &amp; "))"</f>
        <v>conv2qa(X12(stif_srv.m,MULT,1990m2,2025m12))</v>
      </c>
      <c r="D10" s="87" t="str">
        <f t="shared" ref="D10:I10" si="0">"conv2qa(X12("&amp;$D$5&amp;D9&amp;$D$4&amp;",MULT," &amp; TEXT($A$3,"yyyy""m""m") &amp; "," &amp; TEXT($A$4,"yyyy""m""m") &amp; "))"</f>
        <v>conv2qa(X12(stif_gds_xeatfnab.m,MULT,1990m2,2025m12))</v>
      </c>
      <c r="E10" s="87" t="str">
        <f>"conv2qa(X12(cpi_aggregation(stif_fnab.m, booze.m, fags.m,#,#,#,#,#,#,#,#,#,#,#,#,#,#,#,#,#),MULT," &amp; TEXT($A$3,"yyyy""m""m") &amp; "," &amp; TEXT($A$4,"yyyy""m""m") &amp; "))"</f>
        <v>conv2qa(X12(cpi_aggregation(stif_fnab.m, booze.m, fags.m,#,#,#,#,#,#,#,#,#,#,#,#,#,#,#,#,#),MULT,1990m2,2025m12))</v>
      </c>
      <c r="F10" s="87" t="str">
        <f t="shared" si="0"/>
        <v>conv2qa(X12(stif_fnab.m,MULT,1990m2,2025m12))</v>
      </c>
      <c r="G10" s="87" t="str">
        <f t="shared" si="0"/>
        <v>conv2qa(X12(booze.m,MULT,1990m2,2025m12))</v>
      </c>
      <c r="H10" s="87" t="str">
        <f>"conv2qa(X12("&amp;$D$5&amp;H9&amp;$D$4&amp;",MULT," &amp; TEXT($A$3,"yyyy""m""m") &amp; "," &amp; TEXT($A$4,"yyyy""m""m") &amp; "))"</f>
        <v>conv2qa(X12(fags.m,MULT,1990m2,2025m12))</v>
      </c>
      <c r="I10" s="87" t="str">
        <f t="shared" si="0"/>
        <v>conv2qa(X12(stif_pu.m,MULT,1990m2,2025m12))</v>
      </c>
      <c r="J10" s="87" t="s">
        <v>192</v>
      </c>
      <c r="K10" s="87" t="s">
        <v>222</v>
      </c>
      <c r="L10" s="88" t="s">
        <v>260</v>
      </c>
    </row>
    <row r="11" spans="1:12" x14ac:dyDescent="0.35">
      <c r="A11" s="77" t="s">
        <v>65</v>
      </c>
      <c r="B11" s="77" t="s">
        <v>71</v>
      </c>
      <c r="C11" s="77" t="s">
        <v>207</v>
      </c>
      <c r="D11" s="77" t="s">
        <v>206</v>
      </c>
      <c r="E11" s="77" t="s">
        <v>246</v>
      </c>
      <c r="F11" s="77" t="s">
        <v>205</v>
      </c>
      <c r="G11" s="77" t="s">
        <v>384</v>
      </c>
      <c r="H11" s="77" t="s">
        <v>385</v>
      </c>
      <c r="I11" s="77" t="s">
        <v>212</v>
      </c>
      <c r="J11" s="77" t="s">
        <v>228</v>
      </c>
      <c r="K11" s="77" t="s">
        <v>223</v>
      </c>
      <c r="L11" s="77" t="s">
        <v>325</v>
      </c>
    </row>
    <row r="12" spans="1:12" x14ac:dyDescent="0.35">
      <c r="A12" s="29">
        <v>33054</v>
      </c>
      <c r="B12">
        <f>[3]!FAMEData(B10, $I$3, $I$4, 0,"Quarterly", "Down", "No Heading", "Normal")</f>
        <v>55.216191585426863</v>
      </c>
      <c r="C12">
        <f>[3]!FAMEData(C10, $I$3, $I$4, 0,"Quarterly", "Down", "No Heading", "Normal")</f>
        <v>37.291624274552866</v>
      </c>
      <c r="D12">
        <f>[3]!FAMEData(D10, $I$3, $I$4, 0,"Quarterly", "Down", "No Heading", "Normal")</f>
        <v>109.49190013681634</v>
      </c>
      <c r="E12">
        <f>[3]!FAMEData(E10, $I$3, $I$4, 0,"Quarterly", "Down", "No Heading", "Normal")</f>
        <v>46.254605437496444</v>
      </c>
      <c r="F12">
        <f>[3]!FAMEData(F10, $I$3, $I$4, 0,"Quarterly", "Down", "No Heading", "Normal")</f>
        <v>55.346351848943236</v>
      </c>
      <c r="G12">
        <f>[3]!FAMEData(G10, $I$3, $I$4, 0,"Quarterly", "Down", "No Heading", "Normal")</f>
        <v>61.765235556425999</v>
      </c>
      <c r="H12">
        <f>[3]!FAMEData(H10, $I$3, $I$4, 0,"Quarterly", "Down", "No Heading", "Normal")</f>
        <v>17.93520697815913</v>
      </c>
      <c r="I12">
        <f>[3]!FAMEData(I10, $I$3, $I$4, 0,"Quarterly", "Down", "No Heading", "Normal")</f>
        <v>33.809154638834293</v>
      </c>
      <c r="J12">
        <f>[3]!FAMEData($L$5&amp;$L$3&amp;J9&amp;$L$4, $I$3, $I$4, 0,"Quarterly", "Down", "No Heading", "Normal")</f>
        <v>0.57773628183261783</v>
      </c>
      <c r="K12">
        <f>[3]!FAMEData($L$5&amp;$L$3&amp;K9&amp;$L$4, $I$3, $I$4, 0,"Quarterly", "Down", "No Heading", "Normal")</f>
        <v>93.06864615384616</v>
      </c>
      <c r="L12">
        <f>[3]!FAMEData(L10, $I$3, $I$4, 0,"Quarterly", "Down", "No Heading", "Normal")</f>
        <v>8.6373833902161579</v>
      </c>
    </row>
    <row r="13" spans="1:12" x14ac:dyDescent="0.35">
      <c r="A13" s="29">
        <v>33146</v>
      </c>
      <c r="B13">
        <v>56.369272175671995</v>
      </c>
      <c r="C13">
        <v>38.226403878555232</v>
      </c>
      <c r="D13">
        <v>110.77076285444734</v>
      </c>
      <c r="E13">
        <v>47.031490592501832</v>
      </c>
      <c r="F13">
        <v>56.069624655318997</v>
      </c>
      <c r="G13">
        <v>63.670729168673326</v>
      </c>
      <c r="H13">
        <v>18.481682748606264</v>
      </c>
      <c r="I13">
        <v>35.502013895344398</v>
      </c>
      <c r="J13">
        <v>0.55930606445823672</v>
      </c>
      <c r="K13">
        <v>99.44596769230769</v>
      </c>
      <c r="L13" s="84">
        <v>9.1039566395663982</v>
      </c>
    </row>
    <row r="14" spans="1:12" x14ac:dyDescent="0.35">
      <c r="A14" s="29">
        <v>33238</v>
      </c>
      <c r="B14">
        <v>57.494731664187164</v>
      </c>
      <c r="C14">
        <v>39.201502982242765</v>
      </c>
      <c r="D14">
        <v>112.05036881814966</v>
      </c>
      <c r="E14">
        <v>47.936473709297566</v>
      </c>
      <c r="F14">
        <v>57.00354222623023</v>
      </c>
      <c r="G14">
        <v>64.676030174513969</v>
      </c>
      <c r="H14">
        <v>19.002571533239166</v>
      </c>
      <c r="I14">
        <v>36.7234809134996</v>
      </c>
      <c r="J14">
        <v>0.56615028760994612</v>
      </c>
      <c r="K14">
        <v>99.67085757575758</v>
      </c>
      <c r="L14" s="84">
        <v>7.4794736842105269</v>
      </c>
    </row>
    <row r="15" spans="1:12" x14ac:dyDescent="0.35">
      <c r="A15" s="29">
        <v>33328</v>
      </c>
      <c r="B15">
        <v>58.131185452734833</v>
      </c>
      <c r="C15">
        <v>40.047703963848164</v>
      </c>
      <c r="D15">
        <v>112.98292320290068</v>
      </c>
      <c r="E15">
        <v>48.483131383979732</v>
      </c>
      <c r="F15">
        <v>57.575943972722108</v>
      </c>
      <c r="G15">
        <v>65.859601549605642</v>
      </c>
      <c r="H15">
        <v>19.262093733579402</v>
      </c>
      <c r="I15">
        <v>36.121607192467437</v>
      </c>
      <c r="J15">
        <v>0.56293381600692527</v>
      </c>
      <c r="K15">
        <v>99.118131250000005</v>
      </c>
      <c r="L15" s="84">
        <v>7.172456140350878</v>
      </c>
    </row>
    <row r="16" spans="1:12" x14ac:dyDescent="0.35">
      <c r="A16" s="29">
        <v>33419</v>
      </c>
      <c r="B16">
        <v>59.827704954277003</v>
      </c>
      <c r="C16">
        <v>41.709305981920032</v>
      </c>
      <c r="D16">
        <v>115.13720255660066</v>
      </c>
      <c r="E16">
        <v>49.975838107653509</v>
      </c>
      <c r="F16">
        <v>58.34442148265083</v>
      </c>
      <c r="G16">
        <v>69.935106494144108</v>
      </c>
      <c r="H16">
        <v>20.910685390260365</v>
      </c>
      <c r="I16">
        <v>37.362097967286438</v>
      </c>
      <c r="J16">
        <v>0.57235316241459289</v>
      </c>
      <c r="K16">
        <v>96.421141538461541</v>
      </c>
      <c r="L16" s="84">
        <v>5.5856456456456485</v>
      </c>
    </row>
    <row r="17" spans="1:12" x14ac:dyDescent="0.35">
      <c r="A17" s="29">
        <v>33511</v>
      </c>
      <c r="B17">
        <v>60.749440789809292</v>
      </c>
      <c r="C17">
        <v>42.4781141266049</v>
      </c>
      <c r="D17">
        <v>116.636780741392</v>
      </c>
      <c r="E17">
        <v>50.515685671761865</v>
      </c>
      <c r="F17">
        <v>58.88671171153036</v>
      </c>
      <c r="G17">
        <v>70.63396807380677</v>
      </c>
      <c r="H17">
        <v>21.411108334840396</v>
      </c>
      <c r="I17">
        <v>38.223615390125794</v>
      </c>
      <c r="J17">
        <v>0.5835604915964423</v>
      </c>
      <c r="K17">
        <v>95.722653030303036</v>
      </c>
      <c r="L17" s="84">
        <v>4.6085185185185171</v>
      </c>
    </row>
    <row r="18" spans="1:12" x14ac:dyDescent="0.35">
      <c r="A18" s="29">
        <v>33603</v>
      </c>
      <c r="B18">
        <v>61.537100221838671</v>
      </c>
      <c r="C18">
        <v>43.254295895819865</v>
      </c>
      <c r="D18">
        <v>117.83569409846933</v>
      </c>
      <c r="E18">
        <v>51.223587624452058</v>
      </c>
      <c r="F18">
        <v>59.515813210515205</v>
      </c>
      <c r="G18">
        <v>71.326870193054205</v>
      </c>
      <c r="H18">
        <v>21.990490323671597</v>
      </c>
      <c r="I18">
        <v>38.311036996073334</v>
      </c>
      <c r="J18">
        <v>0.57552587133425459</v>
      </c>
      <c r="K18">
        <v>96.172296969696973</v>
      </c>
      <c r="L18" s="84">
        <v>4.4125672877846771</v>
      </c>
    </row>
    <row r="19" spans="1:12" x14ac:dyDescent="0.35">
      <c r="A19" s="29">
        <v>33694</v>
      </c>
      <c r="B19">
        <v>62.131083405294937</v>
      </c>
      <c r="C19">
        <v>43.882110843311438</v>
      </c>
      <c r="D19">
        <v>118.757900186519</v>
      </c>
      <c r="E19">
        <v>51.670967304986732</v>
      </c>
      <c r="F19">
        <v>59.959978113155671</v>
      </c>
      <c r="G19">
        <v>71.937055408454412</v>
      </c>
      <c r="H19">
        <v>22.326943234882403</v>
      </c>
      <c r="I19">
        <v>38.258535476206298</v>
      </c>
      <c r="J19">
        <v>0.56924051970001055</v>
      </c>
      <c r="K19">
        <v>95.797952307692313</v>
      </c>
      <c r="L19" s="84">
        <v>4.3453333333333362</v>
      </c>
    </row>
    <row r="20" spans="1:12" x14ac:dyDescent="0.35">
      <c r="A20" s="29">
        <v>33785</v>
      </c>
      <c r="B20">
        <v>62.4167594688139</v>
      </c>
      <c r="C20">
        <v>44.452914048608669</v>
      </c>
      <c r="D20">
        <v>118.72539056332867</v>
      </c>
      <c r="E20">
        <v>51.90605960661896</v>
      </c>
      <c r="F20">
        <v>59.723829092337773</v>
      </c>
      <c r="G20">
        <v>72.601834071202802</v>
      </c>
      <c r="H20">
        <v>23.022675914431002</v>
      </c>
      <c r="I20">
        <v>38.383854997426397</v>
      </c>
      <c r="J20">
        <v>0.56506053653116295</v>
      </c>
      <c r="K20">
        <v>97.573481538461536</v>
      </c>
      <c r="L20" s="84">
        <v>4.0467864271457064</v>
      </c>
    </row>
    <row r="21" spans="1:12" x14ac:dyDescent="0.35">
      <c r="A21" s="29">
        <v>33877</v>
      </c>
      <c r="B21">
        <v>62.691058712735099</v>
      </c>
      <c r="C21">
        <v>44.967908340780205</v>
      </c>
      <c r="D21">
        <v>118.80744931931766</v>
      </c>
      <c r="E21">
        <v>52.023965354781559</v>
      </c>
      <c r="F21">
        <v>59.567454280380275</v>
      </c>
      <c r="G21">
        <v>73.541070991910303</v>
      </c>
      <c r="H21">
        <v>23.465847617110438</v>
      </c>
      <c r="I21">
        <v>38.275281667821559</v>
      </c>
      <c r="J21">
        <v>0.56539813585775345</v>
      </c>
      <c r="K21">
        <v>96.710815151515149</v>
      </c>
      <c r="L21" s="84">
        <v>3.841433691756277</v>
      </c>
    </row>
    <row r="22" spans="1:12" x14ac:dyDescent="0.35">
      <c r="A22" s="29">
        <v>33969</v>
      </c>
      <c r="B22">
        <v>63.195465801053132</v>
      </c>
      <c r="C22">
        <v>45.533478783815497</v>
      </c>
      <c r="D22">
        <v>118.62097406673733</v>
      </c>
      <c r="E22">
        <v>52.659248452748166</v>
      </c>
      <c r="F22">
        <v>60.084591825017334</v>
      </c>
      <c r="G22">
        <v>74.542287991680027</v>
      </c>
      <c r="H22">
        <v>23.987472537389166</v>
      </c>
      <c r="I22">
        <v>38.984401383308665</v>
      </c>
      <c r="J22">
        <v>0.5992042325601511</v>
      </c>
      <c r="K22">
        <v>84.845339393939398</v>
      </c>
      <c r="L22" s="84">
        <v>3.5328714859437773</v>
      </c>
    </row>
    <row r="23" spans="1:12" x14ac:dyDescent="0.35">
      <c r="A23" s="29">
        <v>34059</v>
      </c>
      <c r="B23">
        <v>63.53193020186643</v>
      </c>
      <c r="C23">
        <v>46.101572867905595</v>
      </c>
      <c r="D23">
        <v>118.15538890068565</v>
      </c>
      <c r="E23">
        <v>53.005409324479238</v>
      </c>
      <c r="F23">
        <v>60.484174909547029</v>
      </c>
      <c r="G23">
        <v>74.780187786604571</v>
      </c>
      <c r="H23">
        <v>24.233990541025832</v>
      </c>
      <c r="I23">
        <v>39.38310843762067</v>
      </c>
      <c r="J23">
        <v>0.62407767545615744</v>
      </c>
      <c r="K23">
        <v>83.282759374999998</v>
      </c>
      <c r="L23" s="84">
        <v>3.071182795698927</v>
      </c>
    </row>
    <row r="24" spans="1:12" x14ac:dyDescent="0.35">
      <c r="A24" s="29">
        <v>34150</v>
      </c>
      <c r="B24">
        <v>63.996848002475566</v>
      </c>
      <c r="C24">
        <v>46.686643041853067</v>
      </c>
      <c r="D24">
        <v>118.57890610132166</v>
      </c>
      <c r="E24">
        <v>53.428432042166968</v>
      </c>
      <c r="F24">
        <v>60.784936770682293</v>
      </c>
      <c r="G24">
        <v>75.001290292072397</v>
      </c>
      <c r="H24">
        <v>24.732092019718866</v>
      </c>
      <c r="I24">
        <v>39.523785467379668</v>
      </c>
      <c r="J24">
        <v>0.62651505325205015</v>
      </c>
      <c r="K24">
        <v>85.352040000000002</v>
      </c>
      <c r="L24" s="84">
        <v>2.9543939393939369</v>
      </c>
    </row>
    <row r="25" spans="1:12" x14ac:dyDescent="0.35">
      <c r="A25" s="29">
        <v>34242</v>
      </c>
      <c r="B25">
        <v>64.4972866224836</v>
      </c>
      <c r="C25">
        <v>47.176895989155007</v>
      </c>
      <c r="D25">
        <v>119.20962696258333</v>
      </c>
      <c r="E25">
        <v>53.998699977941364</v>
      </c>
      <c r="F25">
        <v>61.295574045478702</v>
      </c>
      <c r="G25">
        <v>75.206059757854106</v>
      </c>
      <c r="H25">
        <v>25.487515783485197</v>
      </c>
      <c r="I25">
        <v>39.39781324010773</v>
      </c>
      <c r="J25">
        <v>0.62414488624342357</v>
      </c>
      <c r="K25">
        <v>86.533156060606061</v>
      </c>
      <c r="L25" s="84">
        <v>2.7926170798898071</v>
      </c>
    </row>
    <row r="26" spans="1:12" x14ac:dyDescent="0.35">
      <c r="A26" s="29">
        <v>34334</v>
      </c>
      <c r="B26">
        <v>64.750264497790781</v>
      </c>
      <c r="C26">
        <v>47.6723422506129</v>
      </c>
      <c r="D26">
        <v>119.03906096316099</v>
      </c>
      <c r="E26">
        <v>54.000073339644437</v>
      </c>
      <c r="F26">
        <v>60.778047086707339</v>
      </c>
      <c r="G26">
        <v>75.588743184390935</v>
      </c>
      <c r="H26">
        <v>26.168648803711601</v>
      </c>
      <c r="I26">
        <v>39.660196340928131</v>
      </c>
      <c r="J26">
        <v>0.62868246207847567</v>
      </c>
      <c r="K26">
        <v>86.406393939393936</v>
      </c>
      <c r="L26" s="84">
        <v>2.4928338136407269</v>
      </c>
    </row>
    <row r="27" spans="1:12" x14ac:dyDescent="0.35">
      <c r="A27" s="29">
        <v>34424</v>
      </c>
      <c r="B27">
        <v>65.02081928690302</v>
      </c>
      <c r="C27">
        <v>47.988126293211167</v>
      </c>
      <c r="D27">
        <v>119.14640121792768</v>
      </c>
      <c r="E27">
        <v>54.218510308080234</v>
      </c>
      <c r="F27">
        <v>60.740680960006706</v>
      </c>
      <c r="G27">
        <v>75.73051370217091</v>
      </c>
      <c r="H27">
        <v>26.807037602742767</v>
      </c>
      <c r="I27">
        <v>40.078752034654762</v>
      </c>
      <c r="J27">
        <v>0.63090928884413355</v>
      </c>
      <c r="K27">
        <v>86.703606250000007</v>
      </c>
      <c r="L27" s="84">
        <v>2.815287356321837</v>
      </c>
    </row>
    <row r="28" spans="1:12" x14ac:dyDescent="0.35">
      <c r="A28" s="29">
        <v>34515</v>
      </c>
      <c r="B28">
        <v>65.324632375729365</v>
      </c>
      <c r="C28">
        <v>48.26460358160957</v>
      </c>
      <c r="D28">
        <v>118.77672295423501</v>
      </c>
      <c r="E28">
        <v>54.491475939598466</v>
      </c>
      <c r="F28">
        <v>61.331603633076462</v>
      </c>
      <c r="G28">
        <v>75.016405031554996</v>
      </c>
      <c r="H28">
        <v>26.698443778989965</v>
      </c>
      <c r="I28">
        <v>41.279609163116397</v>
      </c>
      <c r="J28">
        <v>0.63940329911924576</v>
      </c>
      <c r="K28">
        <v>85.538535384615386</v>
      </c>
      <c r="L28" s="84">
        <v>2.7616666666666663</v>
      </c>
    </row>
    <row r="29" spans="1:12" x14ac:dyDescent="0.35">
      <c r="A29" s="29">
        <v>34607</v>
      </c>
      <c r="B29">
        <v>65.621737895866701</v>
      </c>
      <c r="C29">
        <v>48.640043345850636</v>
      </c>
      <c r="D29">
        <v>118.51837675013799</v>
      </c>
      <c r="E29">
        <v>54.782983499099295</v>
      </c>
      <c r="F29">
        <v>61.588139819223407</v>
      </c>
      <c r="G29">
        <v>75.101063827981633</v>
      </c>
      <c r="H29">
        <v>27.159970986605163</v>
      </c>
      <c r="I29">
        <v>41.775476150460001</v>
      </c>
      <c r="J29">
        <v>0.65472511385816523</v>
      </c>
      <c r="K29">
        <v>84.860907575757579</v>
      </c>
      <c r="L29" s="84">
        <v>2.635340501792117</v>
      </c>
    </row>
    <row r="30" spans="1:12" x14ac:dyDescent="0.35">
      <c r="A30" s="29">
        <v>34699</v>
      </c>
      <c r="B30">
        <v>65.912582331441968</v>
      </c>
      <c r="C30">
        <v>49.004766879317266</v>
      </c>
      <c r="D30">
        <v>118.55559124023932</v>
      </c>
      <c r="E30">
        <v>55.135842945445766</v>
      </c>
      <c r="F30">
        <v>61.875363737782969</v>
      </c>
      <c r="G30">
        <v>75.202668374939762</v>
      </c>
      <c r="H30">
        <v>27.532348201088269</v>
      </c>
      <c r="I30">
        <v>41.798390673254538</v>
      </c>
      <c r="J30">
        <v>0.65627644753460146</v>
      </c>
      <c r="K30">
        <v>85.889747692307694</v>
      </c>
      <c r="L30" s="84">
        <v>2.489019607843137</v>
      </c>
    </row>
    <row r="31" spans="1:12" x14ac:dyDescent="0.35">
      <c r="A31" s="29">
        <v>34789</v>
      </c>
      <c r="B31">
        <v>66.559844354851734</v>
      </c>
      <c r="C31">
        <v>49.447546501436932</v>
      </c>
      <c r="D31">
        <v>119.14164346657334</v>
      </c>
      <c r="E31">
        <v>55.986111840281374</v>
      </c>
      <c r="F31">
        <v>62.654413297710768</v>
      </c>
      <c r="G31">
        <v>76.324034577210156</v>
      </c>
      <c r="H31">
        <v>28.280602742619703</v>
      </c>
      <c r="I31">
        <v>42.653622935310864</v>
      </c>
      <c r="J31">
        <v>0.67020402755696873</v>
      </c>
      <c r="K31">
        <v>84.216087692307696</v>
      </c>
      <c r="L31" s="84">
        <v>3.0687262872628769</v>
      </c>
    </row>
    <row r="32" spans="1:12" x14ac:dyDescent="0.35">
      <c r="A32" s="29">
        <v>34880</v>
      </c>
      <c r="B32">
        <v>66.981257454944569</v>
      </c>
      <c r="C32">
        <v>49.862514905298532</v>
      </c>
      <c r="D32">
        <v>119.47764177698768</v>
      </c>
      <c r="E32">
        <v>56.531530486523998</v>
      </c>
      <c r="F32">
        <v>63.285055671487932</v>
      </c>
      <c r="G32">
        <v>76.675328251666869</v>
      </c>
      <c r="H32">
        <v>28.6065742320976</v>
      </c>
      <c r="I32">
        <v>42.656798701285396</v>
      </c>
      <c r="J32">
        <v>0.68125559391382173</v>
      </c>
      <c r="K32">
        <v>81.588875384615378</v>
      </c>
      <c r="L32" s="84">
        <v>2.9191666666666669</v>
      </c>
    </row>
    <row r="33" spans="1:13" x14ac:dyDescent="0.35">
      <c r="A33" s="29">
        <v>34972</v>
      </c>
      <c r="B33">
        <v>67.439255190344667</v>
      </c>
      <c r="C33">
        <v>50.228658439826859</v>
      </c>
      <c r="D33">
        <v>119.94369350049999</v>
      </c>
      <c r="E33">
        <v>57.251563867456063</v>
      </c>
      <c r="F33">
        <v>64.202681730021467</v>
      </c>
      <c r="G33">
        <v>77.154298233638642</v>
      </c>
      <c r="H33">
        <v>29.026758522047334</v>
      </c>
      <c r="I33">
        <v>42.663273822070899</v>
      </c>
      <c r="J33">
        <v>0.69196210689659488</v>
      </c>
      <c r="K33">
        <v>81.648572307692305</v>
      </c>
      <c r="L33" s="84">
        <v>2.7777192982456174</v>
      </c>
    </row>
    <row r="34" spans="1:13" x14ac:dyDescent="0.35">
      <c r="A34" s="80">
        <v>35064</v>
      </c>
      <c r="B34" s="81">
        <v>67.760316252669497</v>
      </c>
      <c r="C34" s="81">
        <v>50.615164977418168</v>
      </c>
      <c r="D34" s="81">
        <v>119.99577498716633</v>
      </c>
      <c r="E34" s="81">
        <v>57.708587400310705</v>
      </c>
      <c r="F34" s="81">
        <v>64.548155376708436</v>
      </c>
      <c r="G34" s="81">
        <v>77.58026478724193</v>
      </c>
      <c r="H34" s="81">
        <v>29.513114664738136</v>
      </c>
      <c r="I34" s="81">
        <v>42.678036582840726</v>
      </c>
      <c r="J34" s="81">
        <v>0.69193029523915983</v>
      </c>
      <c r="K34" s="81">
        <v>81.017598461538455</v>
      </c>
      <c r="L34" s="99">
        <v>3.3500503524672669</v>
      </c>
    </row>
    <row r="35" spans="1:13" x14ac:dyDescent="0.35">
      <c r="A35" s="29">
        <v>35155</v>
      </c>
      <c r="B35">
        <v>68.282607882492158</v>
      </c>
      <c r="C35">
        <v>50.993647589274794</v>
      </c>
      <c r="D35">
        <v>120.24149305860935</v>
      </c>
      <c r="E35">
        <v>58.458904221068906</v>
      </c>
      <c r="F35">
        <v>65.417639650150178</v>
      </c>
      <c r="G35">
        <v>77.88170100870191</v>
      </c>
      <c r="H35">
        <v>30.058738869699368</v>
      </c>
      <c r="I35">
        <v>43.426555060950271</v>
      </c>
      <c r="J35">
        <v>0.69676277490104166</v>
      </c>
      <c r="K35">
        <v>80.896181538461533</v>
      </c>
      <c r="L35" s="84">
        <v>2.477568306010927</v>
      </c>
      <c r="M35" s="84"/>
    </row>
    <row r="36" spans="1:13" x14ac:dyDescent="0.35">
      <c r="A36" s="29">
        <v>35246</v>
      </c>
      <c r="B36">
        <v>68.630978287535996</v>
      </c>
      <c r="C36">
        <v>51.397502200308999</v>
      </c>
      <c r="D36">
        <v>120.43987575301269</v>
      </c>
      <c r="E36">
        <v>59.000796270991536</v>
      </c>
      <c r="F36">
        <v>65.962003754315802</v>
      </c>
      <c r="G36">
        <v>78.497267250828969</v>
      </c>
      <c r="H36">
        <v>30.458971740884028</v>
      </c>
      <c r="I36">
        <v>43.096594227397333</v>
      </c>
      <c r="J36">
        <v>0.69717020145329944</v>
      </c>
      <c r="K36">
        <v>81.882196923076918</v>
      </c>
      <c r="L36" s="84">
        <v>2.3923809523809569</v>
      </c>
      <c r="M36" s="84"/>
    </row>
    <row r="37" spans="1:13" x14ac:dyDescent="0.35">
      <c r="A37" s="29">
        <v>35338</v>
      </c>
      <c r="B37">
        <v>68.965673762040595</v>
      </c>
      <c r="C37">
        <v>51.905986975443341</v>
      </c>
      <c r="D37">
        <v>120.52853257953366</v>
      </c>
      <c r="E37">
        <v>59.1372057211764</v>
      </c>
      <c r="F37">
        <v>65.916639890060154</v>
      </c>
      <c r="G37">
        <v>78.955628556307303</v>
      </c>
      <c r="H37">
        <v>30.936872751147799</v>
      </c>
      <c r="I37">
        <v>43.436251536775501</v>
      </c>
      <c r="J37">
        <v>0.68186344897864648</v>
      </c>
      <c r="K37">
        <v>82.869486363636369</v>
      </c>
      <c r="L37" s="84">
        <v>2.4954307116104864</v>
      </c>
      <c r="M37" s="84"/>
    </row>
    <row r="38" spans="1:13" x14ac:dyDescent="0.35">
      <c r="A38" s="29">
        <v>35430</v>
      </c>
      <c r="B38">
        <v>69.365709672873336</v>
      </c>
      <c r="C38">
        <v>52.336907944714142</v>
      </c>
      <c r="D38">
        <v>120.77286764533632</v>
      </c>
      <c r="E38">
        <v>59.032691490299705</v>
      </c>
      <c r="F38">
        <v>65.349124246101042</v>
      </c>
      <c r="G38">
        <v>79.306715946977533</v>
      </c>
      <c r="H38">
        <v>31.495365363828729</v>
      </c>
      <c r="I38">
        <v>44.826893354090203</v>
      </c>
      <c r="J38">
        <v>0.67273735054240236</v>
      </c>
      <c r="K38">
        <v>88.333556060606057</v>
      </c>
      <c r="L38" s="84">
        <v>2.5648006379585371</v>
      </c>
      <c r="M38" s="84"/>
    </row>
    <row r="39" spans="1:13" x14ac:dyDescent="0.35">
      <c r="A39" s="29">
        <v>35520</v>
      </c>
      <c r="B39">
        <v>69.60406774821827</v>
      </c>
      <c r="C39">
        <v>52.842807533959636</v>
      </c>
      <c r="D39">
        <v>120.52207718314168</v>
      </c>
      <c r="E39">
        <v>58.995942448309968</v>
      </c>
      <c r="F39">
        <v>65.121118137167358</v>
      </c>
      <c r="G39">
        <v>78.972512477571371</v>
      </c>
      <c r="H39">
        <v>32.021514489984334</v>
      </c>
      <c r="I39">
        <v>45.156406272022501</v>
      </c>
      <c r="J39">
        <v>0.64866500847438968</v>
      </c>
      <c r="K39">
        <v>92.820320312500002</v>
      </c>
      <c r="L39" s="84">
        <v>2.5103994760969264</v>
      </c>
      <c r="M39" s="84"/>
    </row>
    <row r="40" spans="1:13" x14ac:dyDescent="0.35">
      <c r="A40" s="29">
        <v>35611</v>
      </c>
      <c r="B40">
        <v>69.770050891849763</v>
      </c>
      <c r="C40">
        <v>53.309336220697396</v>
      </c>
      <c r="D40">
        <v>120.24847317869667</v>
      </c>
      <c r="E40">
        <v>59.273290621149833</v>
      </c>
      <c r="F40">
        <v>65.284234656778381</v>
      </c>
      <c r="G40">
        <v>79.121706215627398</v>
      </c>
      <c r="H40">
        <v>32.543448009786502</v>
      </c>
      <c r="I40">
        <v>44.457925342793537</v>
      </c>
      <c r="J40">
        <v>0.6388196831604066</v>
      </c>
      <c r="K40">
        <v>95.131486153846154</v>
      </c>
      <c r="L40" s="84">
        <v>2.7298550724637667</v>
      </c>
      <c r="M40" s="84"/>
    </row>
    <row r="41" spans="1:13" x14ac:dyDescent="0.35">
      <c r="A41" s="29">
        <v>35703</v>
      </c>
      <c r="B41">
        <v>70.301043211884334</v>
      </c>
      <c r="C41">
        <v>53.831629904686231</v>
      </c>
      <c r="D41">
        <v>120.29165441799699</v>
      </c>
      <c r="E41">
        <v>59.909913499298263</v>
      </c>
      <c r="F41">
        <v>65.937316712012787</v>
      </c>
      <c r="G41">
        <v>79.382852005456428</v>
      </c>
      <c r="H41">
        <v>33.3115974967236</v>
      </c>
      <c r="I41">
        <v>45.443476413226499</v>
      </c>
      <c r="J41">
        <v>0.63363729975902083</v>
      </c>
      <c r="K41">
        <v>97.471460606060603</v>
      </c>
      <c r="L41" s="84">
        <v>3.0203990610328666</v>
      </c>
      <c r="M41" s="84"/>
    </row>
    <row r="42" spans="1:13" x14ac:dyDescent="0.35">
      <c r="A42" s="29">
        <v>35795</v>
      </c>
      <c r="B42">
        <v>70.586171836242571</v>
      </c>
      <c r="C42">
        <v>54.367528157302139</v>
      </c>
      <c r="D42">
        <v>120.20939404712499</v>
      </c>
      <c r="E42">
        <v>60.246114893887665</v>
      </c>
      <c r="F42">
        <v>66.024364590586529</v>
      </c>
      <c r="G42">
        <v>79.448931741443005</v>
      </c>
      <c r="H42">
        <v>34.117871697004865</v>
      </c>
      <c r="I42">
        <v>45.220274950786767</v>
      </c>
      <c r="J42">
        <v>0.6316818572123194</v>
      </c>
      <c r="K42">
        <v>98.626171212121207</v>
      </c>
      <c r="L42" s="84">
        <v>3.2062760416666669</v>
      </c>
      <c r="M42" s="84"/>
    </row>
    <row r="43" spans="1:13" x14ac:dyDescent="0.35">
      <c r="A43" s="29">
        <v>35885</v>
      </c>
      <c r="B43">
        <v>70.729581270328126</v>
      </c>
      <c r="C43">
        <v>54.865105994264972</v>
      </c>
      <c r="D43">
        <v>119.85045730035701</v>
      </c>
      <c r="E43">
        <v>60.265823861879397</v>
      </c>
      <c r="F43">
        <v>65.47244561075496</v>
      </c>
      <c r="G43">
        <v>80.327029427600564</v>
      </c>
      <c r="H43">
        <v>35.027822417515267</v>
      </c>
      <c r="I43">
        <v>44.942855661321765</v>
      </c>
      <c r="J43">
        <v>0.62547738438940381</v>
      </c>
      <c r="K43">
        <v>100.6106328125</v>
      </c>
      <c r="L43" s="84">
        <v>2.925964912280707</v>
      </c>
      <c r="M43" s="84"/>
    </row>
    <row r="44" spans="1:13" x14ac:dyDescent="0.35">
      <c r="A44" s="29">
        <v>35976</v>
      </c>
      <c r="B44">
        <v>71.073887725513956</v>
      </c>
      <c r="C44">
        <v>55.369299610557796</v>
      </c>
      <c r="D44">
        <v>119.43255682595401</v>
      </c>
      <c r="E44">
        <v>60.699616833842903</v>
      </c>
      <c r="F44">
        <v>65.900329460801927</v>
      </c>
      <c r="G44">
        <v>80.590077906514679</v>
      </c>
      <c r="H44">
        <v>35.53569219607143</v>
      </c>
      <c r="I44">
        <v>45.544544898206539</v>
      </c>
      <c r="J44">
        <v>0.61574667956030071</v>
      </c>
      <c r="K44">
        <v>100.51243384615384</v>
      </c>
      <c r="L44" s="84">
        <v>3.1940445168295368</v>
      </c>
      <c r="M44" s="84"/>
    </row>
    <row r="45" spans="1:13" x14ac:dyDescent="0.35">
      <c r="A45" s="29">
        <v>36068</v>
      </c>
      <c r="B45">
        <v>71.275514454206998</v>
      </c>
      <c r="C45">
        <v>55.841701080644633</v>
      </c>
      <c r="D45">
        <v>118.94439555625566</v>
      </c>
      <c r="E45">
        <v>61.337517453678934</v>
      </c>
      <c r="F45">
        <v>66.619395228797075</v>
      </c>
      <c r="G45">
        <v>81.114647240216883</v>
      </c>
      <c r="H45">
        <v>36.016132790313236</v>
      </c>
      <c r="I45">
        <v>45.281114662098929</v>
      </c>
      <c r="J45">
        <v>0.61191051876314595</v>
      </c>
      <c r="K45">
        <v>100.14717121212121</v>
      </c>
      <c r="L45" s="84">
        <v>3.1024113475177271</v>
      </c>
      <c r="M45" s="84"/>
    </row>
    <row r="46" spans="1:13" x14ac:dyDescent="0.35">
      <c r="A46" s="29">
        <v>36160</v>
      </c>
      <c r="B46">
        <v>71.554205692506969</v>
      </c>
      <c r="C46">
        <v>56.342058679605771</v>
      </c>
      <c r="D46">
        <v>118.53056976690766</v>
      </c>
      <c r="E46">
        <v>61.875937564306071</v>
      </c>
      <c r="F46">
        <v>67.021642804413503</v>
      </c>
      <c r="G46">
        <v>81.415451056965139</v>
      </c>
      <c r="H46">
        <v>36.777021564830001</v>
      </c>
      <c r="I46">
        <v>45.200094574877504</v>
      </c>
      <c r="J46">
        <v>0.61574010208304597</v>
      </c>
      <c r="K46">
        <v>97.166321212121218</v>
      </c>
      <c r="L46" s="84">
        <v>2.6515270018621968</v>
      </c>
      <c r="M46" s="84"/>
    </row>
    <row r="47" spans="1:13" x14ac:dyDescent="0.35">
      <c r="A47" s="29">
        <v>36250</v>
      </c>
      <c r="B47">
        <v>71.860506155949608</v>
      </c>
      <c r="C47">
        <v>56.816335285904898</v>
      </c>
      <c r="D47">
        <v>117.93061771377067</v>
      </c>
      <c r="E47">
        <v>62.428248620283433</v>
      </c>
      <c r="F47">
        <v>67.190169608129196</v>
      </c>
      <c r="G47">
        <v>81.59045148369097</v>
      </c>
      <c r="H47">
        <v>38.365421483084766</v>
      </c>
      <c r="I47">
        <v>45.533890267905427</v>
      </c>
      <c r="J47">
        <v>0.61207091368269473</v>
      </c>
      <c r="K47">
        <v>97.283789062500006</v>
      </c>
      <c r="L47" s="84">
        <v>2.645269607843137</v>
      </c>
      <c r="M47" s="84"/>
    </row>
    <row r="48" spans="1:13" x14ac:dyDescent="0.35">
      <c r="A48" s="29">
        <v>36341</v>
      </c>
      <c r="B48">
        <v>72.07370571994737</v>
      </c>
      <c r="C48">
        <v>57.315473648546003</v>
      </c>
      <c r="D48">
        <v>117.070124373773</v>
      </c>
      <c r="E48">
        <v>62.296450582395131</v>
      </c>
      <c r="F48">
        <v>66.540428066959038</v>
      </c>
      <c r="G48">
        <v>81.550875887712309</v>
      </c>
      <c r="H48">
        <v>39.569227364778733</v>
      </c>
      <c r="I48">
        <v>46.955176450867462</v>
      </c>
      <c r="J48">
        <v>0.60728308657017949</v>
      </c>
      <c r="K48">
        <v>99.140043076923078</v>
      </c>
      <c r="L48" s="84">
        <v>2.4264960909737066</v>
      </c>
      <c r="M48" s="84"/>
    </row>
    <row r="49" spans="1:13" x14ac:dyDescent="0.35">
      <c r="A49" s="29">
        <v>36433</v>
      </c>
      <c r="B49">
        <v>72.134895587147753</v>
      </c>
      <c r="C49">
        <v>57.732710628495234</v>
      </c>
      <c r="D49">
        <v>116.21459022204799</v>
      </c>
      <c r="E49">
        <v>62.272826470458675</v>
      </c>
      <c r="F49">
        <v>65.979852123673865</v>
      </c>
      <c r="G49">
        <v>81.707253110537934</v>
      </c>
      <c r="H49">
        <v>40.704491131822969</v>
      </c>
      <c r="I49">
        <v>47.699240886107667</v>
      </c>
      <c r="J49">
        <v>0.61019911719025588</v>
      </c>
      <c r="K49">
        <v>98.754672727272734</v>
      </c>
      <c r="L49" s="84">
        <v>2.2771212121212172</v>
      </c>
      <c r="M49" s="84"/>
    </row>
    <row r="50" spans="1:13" x14ac:dyDescent="0.35">
      <c r="A50" s="29">
        <v>36525</v>
      </c>
      <c r="B50">
        <v>72.360010370614631</v>
      </c>
      <c r="C50">
        <v>58.255433283088074</v>
      </c>
      <c r="D50">
        <v>115.125468608313</v>
      </c>
      <c r="E50">
        <v>62.4641404229777</v>
      </c>
      <c r="F50">
        <v>66.037197054444164</v>
      </c>
      <c r="G50">
        <v>81.935601773071014</v>
      </c>
      <c r="H50">
        <v>41.077433368707865</v>
      </c>
      <c r="I50">
        <v>48.745635693244061</v>
      </c>
      <c r="J50">
        <v>0.61024879064745785</v>
      </c>
      <c r="K50">
        <v>100.63442878787879</v>
      </c>
      <c r="L50" s="84">
        <v>2.4038888888888867</v>
      </c>
      <c r="M50" s="84"/>
    </row>
    <row r="51" spans="1:13" x14ac:dyDescent="0.35">
      <c r="A51" s="29">
        <v>36616</v>
      </c>
      <c r="B51">
        <v>72.449394520174849</v>
      </c>
      <c r="C51">
        <v>58.770608644193537</v>
      </c>
      <c r="D51">
        <v>113.73716573365033</v>
      </c>
      <c r="E51">
        <v>62.27530638392227</v>
      </c>
      <c r="F51">
        <v>65.718654681109896</v>
      </c>
      <c r="G51">
        <v>81.969809987317333</v>
      </c>
      <c r="H51">
        <v>41.172433288043869</v>
      </c>
      <c r="I51">
        <v>49.971557628594496</v>
      </c>
      <c r="J51">
        <v>0.61738707307826779</v>
      </c>
      <c r="K51">
        <v>102.29108307692307</v>
      </c>
      <c r="L51" s="84">
        <v>2.3899235474006164</v>
      </c>
      <c r="M51" s="84"/>
    </row>
    <row r="52" spans="1:13" x14ac:dyDescent="0.35">
      <c r="A52" s="29">
        <v>36707</v>
      </c>
      <c r="B52">
        <v>72.526596381666238</v>
      </c>
      <c r="C52">
        <v>59.02624066634926</v>
      </c>
      <c r="D52">
        <v>113.02622764537834</v>
      </c>
      <c r="E52">
        <v>62.682586364791767</v>
      </c>
      <c r="F52">
        <v>65.535446408298696</v>
      </c>
      <c r="G52">
        <v>81.50253355120833</v>
      </c>
      <c r="H52">
        <v>43.505938764932097</v>
      </c>
      <c r="I52">
        <v>50.318194629052563</v>
      </c>
      <c r="J52">
        <v>0.61947343357984308</v>
      </c>
      <c r="K52">
        <v>101.01382153846154</v>
      </c>
      <c r="L52" s="84">
        <v>2.4091614691614676</v>
      </c>
      <c r="M52" s="84"/>
    </row>
    <row r="53" spans="1:13" x14ac:dyDescent="0.35">
      <c r="A53" s="29">
        <v>36799</v>
      </c>
      <c r="B53">
        <v>72.707881733257935</v>
      </c>
      <c r="C53">
        <v>59.618215559264797</v>
      </c>
      <c r="D53">
        <v>111.71777545792732</v>
      </c>
      <c r="E53">
        <v>63.483186315363071</v>
      </c>
      <c r="F53">
        <v>66.475949606615032</v>
      </c>
      <c r="G53">
        <v>81.408950519034633</v>
      </c>
      <c r="H53">
        <v>44.137732601484601</v>
      </c>
      <c r="I53">
        <v>50.862209426811603</v>
      </c>
      <c r="J53">
        <v>0.63244276822553913</v>
      </c>
      <c r="K53">
        <v>99.456144615384616</v>
      </c>
      <c r="L53" s="84">
        <v>2.576690647482017</v>
      </c>
      <c r="M53" s="84"/>
    </row>
    <row r="54" spans="1:13" x14ac:dyDescent="0.35">
      <c r="A54" s="29">
        <v>36891</v>
      </c>
      <c r="B54">
        <v>73.059505874497106</v>
      </c>
      <c r="C54">
        <v>60.257689353284967</v>
      </c>
      <c r="D54">
        <v>111.14295707549199</v>
      </c>
      <c r="E54">
        <v>63.871135498184231</v>
      </c>
      <c r="F54">
        <v>66.728775119696934</v>
      </c>
      <c r="G54">
        <v>81.780537382646671</v>
      </c>
      <c r="H54">
        <v>44.73388845697167</v>
      </c>
      <c r="I54">
        <v>51.108772202616365</v>
      </c>
      <c r="J54">
        <v>0.63170048297494819</v>
      </c>
      <c r="K54">
        <v>100.22994615384616</v>
      </c>
      <c r="L54" s="84">
        <v>2.4088172043010769</v>
      </c>
      <c r="M54" s="84"/>
    </row>
    <row r="55" spans="1:13" x14ac:dyDescent="0.35">
      <c r="A55" s="29">
        <v>36981</v>
      </c>
      <c r="B55">
        <v>73.070565460287966</v>
      </c>
      <c r="C55">
        <v>60.75115678872843</v>
      </c>
      <c r="D55">
        <v>110.18294015580733</v>
      </c>
      <c r="E55">
        <v>64.295748197004471</v>
      </c>
      <c r="F55">
        <v>67.214068244025142</v>
      </c>
      <c r="G55">
        <v>81.969671784473533</v>
      </c>
      <c r="H55">
        <v>45.196805743977997</v>
      </c>
      <c r="I55">
        <v>49.754536576923329</v>
      </c>
      <c r="J55">
        <v>0.63197969052460579</v>
      </c>
      <c r="K55">
        <v>98.163178461538465</v>
      </c>
      <c r="L55" s="84">
        <v>2.125499058380417</v>
      </c>
      <c r="M55" s="84"/>
    </row>
    <row r="56" spans="1:13" x14ac:dyDescent="0.35">
      <c r="A56" s="29">
        <v>37072</v>
      </c>
      <c r="B56">
        <v>73.629823563324123</v>
      </c>
      <c r="C56">
        <v>61.543038404118967</v>
      </c>
      <c r="D56">
        <v>109.88151251265232</v>
      </c>
      <c r="E56">
        <v>65.666217643312905</v>
      </c>
      <c r="F56">
        <v>69.285001001989102</v>
      </c>
      <c r="G56">
        <v>81.868221356210228</v>
      </c>
      <c r="H56">
        <v>45.482172168280869</v>
      </c>
      <c r="I56">
        <v>49.57116929362963</v>
      </c>
      <c r="J56">
        <v>0.6280091503978168</v>
      </c>
      <c r="K56">
        <v>99.237372307692311</v>
      </c>
      <c r="L56" s="84">
        <v>2.2591287878787871</v>
      </c>
      <c r="M56" s="84"/>
    </row>
    <row r="57" spans="1:13" x14ac:dyDescent="0.35">
      <c r="A57" s="29">
        <v>37164</v>
      </c>
      <c r="B57">
        <v>73.819234666846526</v>
      </c>
      <c r="C57">
        <v>62.217451551870901</v>
      </c>
      <c r="D57">
        <v>109.35271018318667</v>
      </c>
      <c r="E57">
        <v>65.64274028059647</v>
      </c>
      <c r="F57">
        <v>68.981260456105872</v>
      </c>
      <c r="G57">
        <v>82.069830918236974</v>
      </c>
      <c r="H57">
        <v>45.847434851074006</v>
      </c>
      <c r="I57">
        <v>49.548865213789036</v>
      </c>
      <c r="J57">
        <v>0.62069814185008254</v>
      </c>
      <c r="K57">
        <v>99.239315384615381</v>
      </c>
      <c r="L57" s="84">
        <v>2.3429794520547964</v>
      </c>
      <c r="M57" s="84"/>
    </row>
    <row r="58" spans="1:13" x14ac:dyDescent="0.35">
      <c r="A58" s="29">
        <v>37256</v>
      </c>
      <c r="B58">
        <v>73.821428215556963</v>
      </c>
      <c r="C58">
        <v>62.588862334537431</v>
      </c>
      <c r="D58">
        <v>108.74571091745867</v>
      </c>
      <c r="E58">
        <v>65.836737172804362</v>
      </c>
      <c r="F58">
        <v>68.976755519066856</v>
      </c>
      <c r="G58">
        <v>82.060568109026633</v>
      </c>
      <c r="H58">
        <v>46.483316930022035</v>
      </c>
      <c r="I58">
        <v>48.00197891230291</v>
      </c>
      <c r="J58">
        <v>0.61398848183451438</v>
      </c>
      <c r="K58">
        <v>99.639537878787877</v>
      </c>
      <c r="L58" s="84">
        <v>2.1812464985994366</v>
      </c>
      <c r="M58" s="84"/>
    </row>
    <row r="59" spans="1:13" x14ac:dyDescent="0.35">
      <c r="A59" s="29">
        <v>37346</v>
      </c>
      <c r="B59">
        <v>74.173526763713099</v>
      </c>
      <c r="C59">
        <v>63.26167393115977</v>
      </c>
      <c r="D59">
        <v>108.23726505551967</v>
      </c>
      <c r="E59">
        <v>66.266933712762963</v>
      </c>
      <c r="F59">
        <v>69.5659806481153</v>
      </c>
      <c r="G59">
        <v>82.195696262685232</v>
      </c>
      <c r="H59">
        <v>46.702436466552037</v>
      </c>
      <c r="I59">
        <v>48.288854607899928</v>
      </c>
      <c r="J59">
        <v>0.61193534320029497</v>
      </c>
      <c r="K59">
        <v>100.22180625</v>
      </c>
      <c r="L59" s="84">
        <v>2.3098581560283669</v>
      </c>
      <c r="M59" s="84"/>
    </row>
    <row r="60" spans="1:13" x14ac:dyDescent="0.35">
      <c r="A60" s="29">
        <v>37437</v>
      </c>
      <c r="B60">
        <v>74.334957438669392</v>
      </c>
      <c r="C60">
        <v>64.092250005194899</v>
      </c>
      <c r="D60">
        <v>107.16977310155367</v>
      </c>
      <c r="E60">
        <v>65.839682783372936</v>
      </c>
      <c r="F60">
        <v>69.068012618870966</v>
      </c>
      <c r="G60">
        <v>82.057349547876115</v>
      </c>
      <c r="H60">
        <v>46.705496887418498</v>
      </c>
      <c r="I60">
        <v>48.845315685260296</v>
      </c>
      <c r="J60">
        <v>0.6139262360804999</v>
      </c>
      <c r="K60">
        <v>99.283556923076929</v>
      </c>
      <c r="L60" s="84">
        <v>2.3507271418286568</v>
      </c>
      <c r="M60" s="84"/>
    </row>
    <row r="61" spans="1:13" x14ac:dyDescent="0.35">
      <c r="A61" s="29">
        <v>37529</v>
      </c>
      <c r="B61">
        <v>74.589051740102633</v>
      </c>
      <c r="C61">
        <v>64.803691993142692</v>
      </c>
      <c r="D61">
        <v>106.45341228468699</v>
      </c>
      <c r="E61">
        <v>66.102321405427801</v>
      </c>
      <c r="F61">
        <v>69.017489654681441</v>
      </c>
      <c r="G61">
        <v>82.39586513888294</v>
      </c>
      <c r="H61">
        <v>47.3134477314482</v>
      </c>
      <c r="I61">
        <v>48.814589885915325</v>
      </c>
      <c r="J61">
        <v>0.61140713450523565</v>
      </c>
      <c r="K61">
        <v>100.49732878787879</v>
      </c>
      <c r="L61" s="84">
        <v>2.2921303258145369</v>
      </c>
      <c r="M61" s="84"/>
    </row>
    <row r="62" spans="1:13" x14ac:dyDescent="0.35">
      <c r="A62" s="29">
        <v>37621</v>
      </c>
      <c r="B62">
        <v>74.947827971665205</v>
      </c>
      <c r="C62">
        <v>65.52730415138393</v>
      </c>
      <c r="D62">
        <v>105.92341494712299</v>
      </c>
      <c r="E62">
        <v>66.198937345993741</v>
      </c>
      <c r="F62">
        <v>69.024094401261067</v>
      </c>
      <c r="G62">
        <v>81.796861810988929</v>
      </c>
      <c r="H62">
        <v>47.820695205887169</v>
      </c>
      <c r="I62">
        <v>49.295924003466602</v>
      </c>
      <c r="J62">
        <v>0.6102871684407799</v>
      </c>
      <c r="K62">
        <v>101.0248303030303</v>
      </c>
      <c r="L62" s="84">
        <v>2.4042330383480865</v>
      </c>
      <c r="M62" s="84"/>
    </row>
    <row r="63" spans="1:13" x14ac:dyDescent="0.35">
      <c r="A63" s="29">
        <v>37711</v>
      </c>
      <c r="B63">
        <v>75.242978798610395</v>
      </c>
      <c r="C63">
        <v>66.031471343057618</v>
      </c>
      <c r="D63">
        <v>105.55772113838766</v>
      </c>
      <c r="E63">
        <v>66.29365337461094</v>
      </c>
      <c r="F63">
        <v>69.109697850607986</v>
      </c>
      <c r="G63">
        <v>81.583431632654666</v>
      </c>
      <c r="H63">
        <v>48.146796657536363</v>
      </c>
      <c r="I63">
        <v>50.690805505142201</v>
      </c>
      <c r="J63">
        <v>0.62041647951515844</v>
      </c>
      <c r="K63">
        <v>98.401371874999995</v>
      </c>
      <c r="L63" s="84">
        <v>2.4304552129221775</v>
      </c>
      <c r="M63" s="84"/>
    </row>
    <row r="64" spans="1:13" x14ac:dyDescent="0.35">
      <c r="A64" s="29">
        <v>37802</v>
      </c>
      <c r="B64">
        <v>75.298830564759939</v>
      </c>
      <c r="C64">
        <v>66.47197769776119</v>
      </c>
      <c r="D64">
        <v>104.84418150046133</v>
      </c>
      <c r="E64">
        <v>66.742735103912267</v>
      </c>
      <c r="F64">
        <v>69.74284645526221</v>
      </c>
      <c r="G64">
        <v>81.92602952177036</v>
      </c>
      <c r="H64">
        <v>48.457713701888601</v>
      </c>
      <c r="I64">
        <v>49.525020213155699</v>
      </c>
      <c r="J64">
        <v>0.61828813643274927</v>
      </c>
      <c r="K64">
        <v>95.764499999999998</v>
      </c>
      <c r="L64" s="84">
        <v>2.2044489247311865</v>
      </c>
      <c r="M64" s="84"/>
    </row>
    <row r="65" spans="1:13" x14ac:dyDescent="0.35">
      <c r="A65" s="29">
        <v>37894</v>
      </c>
      <c r="B65">
        <v>75.623285238162296</v>
      </c>
      <c r="C65">
        <v>66.968311665309741</v>
      </c>
      <c r="D65">
        <v>104.57935588652499</v>
      </c>
      <c r="E65">
        <v>67.314050720962001</v>
      </c>
      <c r="F65">
        <v>70.265100243830801</v>
      </c>
      <c r="G65">
        <v>81.292765823567265</v>
      </c>
      <c r="H65">
        <v>49.190753789354325</v>
      </c>
      <c r="I65">
        <v>49.814408173914167</v>
      </c>
      <c r="J65">
        <v>0.6199192466995298</v>
      </c>
      <c r="K65">
        <v>95.544218181818181</v>
      </c>
      <c r="L65" s="84">
        <v>2.0966666666666671</v>
      </c>
      <c r="M65" s="84"/>
    </row>
    <row r="66" spans="1:13" x14ac:dyDescent="0.35">
      <c r="A66" s="29">
        <v>37986</v>
      </c>
      <c r="B66">
        <v>75.932338744759363</v>
      </c>
      <c r="C66">
        <v>67.550649726918266</v>
      </c>
      <c r="D66">
        <v>104.00108379955999</v>
      </c>
      <c r="E66">
        <v>67.720244478581762</v>
      </c>
      <c r="F66">
        <v>70.754774290724271</v>
      </c>
      <c r="G66">
        <v>81.391169745209737</v>
      </c>
      <c r="H66">
        <v>49.437346290860773</v>
      </c>
      <c r="I66">
        <v>50.453279340345802</v>
      </c>
      <c r="J66">
        <v>0.61489452059240868</v>
      </c>
      <c r="K66">
        <v>97.264069696969699</v>
      </c>
      <c r="L66" s="84">
        <v>2.476666666666667</v>
      </c>
      <c r="M66" s="84"/>
    </row>
    <row r="67" spans="1:13" x14ac:dyDescent="0.35">
      <c r="A67" s="29">
        <v>38077</v>
      </c>
      <c r="B67">
        <v>76.182548851872326</v>
      </c>
      <c r="C67">
        <v>68.104634590155229</v>
      </c>
      <c r="D67">
        <v>103.61164708649365</v>
      </c>
      <c r="E67">
        <v>67.700881365296667</v>
      </c>
      <c r="F67">
        <v>70.68044814879336</v>
      </c>
      <c r="G67">
        <v>81.373169062294139</v>
      </c>
      <c r="H67">
        <v>49.676916871719904</v>
      </c>
      <c r="I67">
        <v>51.502078706628993</v>
      </c>
      <c r="J67">
        <v>0.60867143253604161</v>
      </c>
      <c r="K67">
        <v>101.57077230769231</v>
      </c>
      <c r="L67" s="84">
        <v>2.4666666666666663</v>
      </c>
      <c r="M67" s="84"/>
    </row>
    <row r="68" spans="1:13" x14ac:dyDescent="0.35">
      <c r="A68" s="29">
        <v>38168</v>
      </c>
      <c r="B68">
        <v>76.366896649718356</v>
      </c>
      <c r="C68">
        <v>68.631291346482129</v>
      </c>
      <c r="D68">
        <v>102.89435098974633</v>
      </c>
      <c r="E68">
        <v>67.637796252300731</v>
      </c>
      <c r="F68">
        <v>70.474452386751665</v>
      </c>
      <c r="G68">
        <v>81.286566379283371</v>
      </c>
      <c r="H68">
        <v>50.252754952873666</v>
      </c>
      <c r="I68">
        <v>52.4928345594316</v>
      </c>
      <c r="J68">
        <v>0.60880550537729283</v>
      </c>
      <c r="K68">
        <v>102.35419384615385</v>
      </c>
      <c r="L68" s="84">
        <v>2.7366666666666668</v>
      </c>
      <c r="M68" s="84"/>
    </row>
    <row r="69" spans="1:13" x14ac:dyDescent="0.35">
      <c r="A69" s="29">
        <v>38260</v>
      </c>
      <c r="B69">
        <v>76.5706214033941</v>
      </c>
      <c r="C69">
        <v>69.203196004195163</v>
      </c>
      <c r="D69">
        <v>102.21524013724166</v>
      </c>
      <c r="E69">
        <v>67.646774464660766</v>
      </c>
      <c r="F69">
        <v>70.117744829489723</v>
      </c>
      <c r="G69">
        <v>81.074545556026564</v>
      </c>
      <c r="H69">
        <v>50.981146671040534</v>
      </c>
      <c r="I69">
        <v>53.359696974263436</v>
      </c>
      <c r="J69">
        <v>0.61031691283897327</v>
      </c>
      <c r="K69">
        <v>102.0984196969697</v>
      </c>
      <c r="L69" s="84">
        <v>2.5666666666666669</v>
      </c>
      <c r="M69" s="84"/>
    </row>
    <row r="70" spans="1:13" x14ac:dyDescent="0.35">
      <c r="A70" s="29">
        <v>38352</v>
      </c>
      <c r="B70">
        <v>77.021468653516834</v>
      </c>
      <c r="C70">
        <v>69.908860715833555</v>
      </c>
      <c r="D70">
        <v>101.64394966070067</v>
      </c>
      <c r="E70">
        <v>67.923371779631211</v>
      </c>
      <c r="F70">
        <v>70.399785283529468</v>
      </c>
      <c r="G70">
        <v>81.151897605205534</v>
      </c>
      <c r="H70">
        <v>51.388857360468897</v>
      </c>
      <c r="I70">
        <v>55.644308241147371</v>
      </c>
      <c r="J70">
        <v>0.61833719503729978</v>
      </c>
      <c r="K70">
        <v>100.31214545454546</v>
      </c>
      <c r="L70" s="84">
        <v>2.3066666666666671</v>
      </c>
      <c r="M70" s="84"/>
    </row>
    <row r="71" spans="1:13" x14ac:dyDescent="0.35">
      <c r="A71" s="29">
        <v>38442</v>
      </c>
      <c r="B71">
        <v>77.507855385405932</v>
      </c>
      <c r="C71">
        <v>70.70639946132259</v>
      </c>
      <c r="D71">
        <v>101.21570786159833</v>
      </c>
      <c r="E71">
        <v>68.690588813902806</v>
      </c>
      <c r="F71">
        <v>71.390370375860201</v>
      </c>
      <c r="G71">
        <v>80.604094360934923</v>
      </c>
      <c r="H71">
        <v>52.151622560324967</v>
      </c>
      <c r="I71">
        <v>56.448390512382304</v>
      </c>
      <c r="J71">
        <v>0.61840327578253962</v>
      </c>
      <c r="K71">
        <v>100.67795468750001</v>
      </c>
      <c r="L71" s="84">
        <v>2.3466666666666671</v>
      </c>
      <c r="M71" s="84"/>
    </row>
    <row r="72" spans="1:13" x14ac:dyDescent="0.35">
      <c r="A72" s="29">
        <v>38533</v>
      </c>
      <c r="B72">
        <v>77.86796185461624</v>
      </c>
      <c r="C72">
        <v>71.487310866585133</v>
      </c>
      <c r="D72">
        <v>100.62245542858132</v>
      </c>
      <c r="E72">
        <v>68.823516385038218</v>
      </c>
      <c r="F72">
        <v>71.58346013690722</v>
      </c>
      <c r="G72">
        <v>80.156054253781477</v>
      </c>
      <c r="H72">
        <v>52.542391371494539</v>
      </c>
      <c r="I72">
        <v>57.441962074974562</v>
      </c>
      <c r="J72">
        <v>0.61631983002944812</v>
      </c>
      <c r="K72">
        <v>101.57767076923076</v>
      </c>
      <c r="L72" s="84">
        <v>2.2866666666666666</v>
      </c>
      <c r="M72" s="84"/>
    </row>
    <row r="73" spans="1:13" x14ac:dyDescent="0.35">
      <c r="A73" s="29">
        <v>38625</v>
      </c>
      <c r="B73">
        <v>78.394302002725695</v>
      </c>
      <c r="C73">
        <v>72.32457005451414</v>
      </c>
      <c r="D73">
        <v>100.0766056297302</v>
      </c>
      <c r="E73">
        <v>68.9374133864155</v>
      </c>
      <c r="F73">
        <v>71.488349775772733</v>
      </c>
      <c r="G73">
        <v>80.839852490422075</v>
      </c>
      <c r="H73">
        <v>52.691609982843637</v>
      </c>
      <c r="I73">
        <v>60.29703384265207</v>
      </c>
      <c r="J73">
        <v>0.63415776121743739</v>
      </c>
      <c r="K73">
        <v>99.734880303030309</v>
      </c>
      <c r="L73" s="84">
        <v>2.2666666666666671</v>
      </c>
      <c r="M73" s="84"/>
    </row>
    <row r="74" spans="1:13" x14ac:dyDescent="0.35">
      <c r="A74" s="29">
        <v>38717</v>
      </c>
      <c r="B74">
        <v>78.662785166168135</v>
      </c>
      <c r="C74">
        <v>72.769712391715572</v>
      </c>
      <c r="D74">
        <v>99.585811749588302</v>
      </c>
      <c r="E74">
        <v>69.148832395663007</v>
      </c>
      <c r="F74">
        <v>71.488262007560664</v>
      </c>
      <c r="G74">
        <v>80.757789762992971</v>
      </c>
      <c r="H74">
        <v>53.781846498004995</v>
      </c>
      <c r="I74">
        <v>62.212630576921164</v>
      </c>
      <c r="J74">
        <v>0.63649118346376532</v>
      </c>
      <c r="K74">
        <v>99.510515384615388</v>
      </c>
      <c r="L74" s="84">
        <v>2.3266666666666675</v>
      </c>
      <c r="M74" s="84"/>
    </row>
    <row r="75" spans="1:13" x14ac:dyDescent="0.35">
      <c r="A75" s="29">
        <v>38807</v>
      </c>
      <c r="B75">
        <v>79.029347963181735</v>
      </c>
      <c r="C75">
        <v>73.378210655108134</v>
      </c>
      <c r="D75">
        <v>99.205957520085704</v>
      </c>
      <c r="E75">
        <v>69.456222517285369</v>
      </c>
      <c r="F75">
        <v>71.887081118163835</v>
      </c>
      <c r="G75">
        <v>80.784108912596125</v>
      </c>
      <c r="H75">
        <v>54.031492116540335</v>
      </c>
      <c r="I75">
        <v>63.507440665986223</v>
      </c>
      <c r="J75">
        <v>0.64393675416883733</v>
      </c>
      <c r="K75">
        <v>98.760283076923074</v>
      </c>
      <c r="L75" s="84">
        <v>2.4666666666666668</v>
      </c>
      <c r="M75" s="84"/>
    </row>
    <row r="76" spans="1:13" x14ac:dyDescent="0.35">
      <c r="A76" s="29">
        <v>38898</v>
      </c>
      <c r="B76">
        <v>79.618022911347538</v>
      </c>
      <c r="C76">
        <v>74.011399926632365</v>
      </c>
      <c r="D76">
        <v>98.65542297580653</v>
      </c>
      <c r="E76">
        <v>69.890027982820627</v>
      </c>
      <c r="F76">
        <v>72.380874025911126</v>
      </c>
      <c r="G76">
        <v>80.348655556585939</v>
      </c>
      <c r="H76">
        <v>54.7316725562861</v>
      </c>
      <c r="I76">
        <v>67.672092096291905</v>
      </c>
      <c r="J76">
        <v>0.64504573018076805</v>
      </c>
      <c r="K76">
        <v>100.27914153846154</v>
      </c>
      <c r="L76" s="84">
        <v>2.4</v>
      </c>
      <c r="M76" s="84"/>
    </row>
    <row r="77" spans="1:13" x14ac:dyDescent="0.35">
      <c r="A77" s="29">
        <v>38990</v>
      </c>
      <c r="B77">
        <v>80.269783360003132</v>
      </c>
      <c r="C77">
        <v>74.553781395850208</v>
      </c>
      <c r="D77">
        <v>98.574412739604199</v>
      </c>
      <c r="E77">
        <v>71.285671351801668</v>
      </c>
      <c r="F77">
        <v>73.986746546729236</v>
      </c>
      <c r="G77">
        <v>80.810972302514372</v>
      </c>
      <c r="H77">
        <v>55.6321429995835</v>
      </c>
      <c r="I77">
        <v>70.050509789574789</v>
      </c>
      <c r="J77">
        <v>0.64469200388279169</v>
      </c>
      <c r="K77">
        <v>102.33264769230769</v>
      </c>
      <c r="L77" s="84">
        <v>2.2999999999999998</v>
      </c>
      <c r="M77" s="84"/>
    </row>
    <row r="78" spans="1:13" x14ac:dyDescent="0.35">
      <c r="A78" s="29">
        <v>39082</v>
      </c>
      <c r="B78">
        <v>80.789340789799567</v>
      </c>
      <c r="C78">
        <v>75.449961144663675</v>
      </c>
      <c r="D78">
        <v>98.560412394613095</v>
      </c>
      <c r="E78">
        <v>72.057898910164695</v>
      </c>
      <c r="F78">
        <v>74.869750267822724</v>
      </c>
      <c r="G78">
        <v>81.596674350204594</v>
      </c>
      <c r="H78">
        <v>56.187284868639004</v>
      </c>
      <c r="I78">
        <v>69.842533040038759</v>
      </c>
      <c r="J78">
        <v>0.63671214878564553</v>
      </c>
      <c r="K78">
        <v>103.71343076923077</v>
      </c>
      <c r="L78" s="84">
        <v>2.4333333333333331</v>
      </c>
      <c r="M78" s="84"/>
    </row>
    <row r="79" spans="1:13" x14ac:dyDescent="0.35">
      <c r="A79" s="29">
        <v>39172</v>
      </c>
      <c r="B79">
        <v>81.311931895135373</v>
      </c>
      <c r="C79">
        <v>76.094721333470034</v>
      </c>
      <c r="D79">
        <v>98.478151019499862</v>
      </c>
      <c r="E79">
        <v>72.551200402134867</v>
      </c>
      <c r="F79">
        <v>75.238914303056731</v>
      </c>
      <c r="G79">
        <v>81.666079782121997</v>
      </c>
      <c r="H79">
        <v>57.265354886519937</v>
      </c>
      <c r="I79">
        <v>71.129960252613401</v>
      </c>
      <c r="J79">
        <v>0.62580914643509788</v>
      </c>
      <c r="K79">
        <v>104.73003384615384</v>
      </c>
      <c r="L79" s="84">
        <v>2.5333333333333332</v>
      </c>
      <c r="M79" s="84"/>
    </row>
    <row r="80" spans="1:13" x14ac:dyDescent="0.35">
      <c r="A80" s="29">
        <v>39263</v>
      </c>
      <c r="B80">
        <v>81.649264819200496</v>
      </c>
      <c r="C80">
        <v>76.651411877251803</v>
      </c>
      <c r="D80">
        <v>98.270882444485778</v>
      </c>
      <c r="E80">
        <v>73.298258462659831</v>
      </c>
      <c r="F80">
        <v>76.215933711335026</v>
      </c>
      <c r="G80">
        <v>81.350021238531539</v>
      </c>
      <c r="H80">
        <v>57.844627765771634</v>
      </c>
      <c r="I80">
        <v>71.155269886705767</v>
      </c>
      <c r="J80">
        <v>0.63249526529381717</v>
      </c>
      <c r="K80">
        <v>104.23937384615384</v>
      </c>
      <c r="L80" s="84">
        <v>2.4666666666666668</v>
      </c>
      <c r="M80" s="84"/>
    </row>
    <row r="81" spans="1:13" x14ac:dyDescent="0.35">
      <c r="A81" s="29">
        <v>39355</v>
      </c>
      <c r="B81">
        <v>81.697045980006024</v>
      </c>
      <c r="C81">
        <v>77.222043620333025</v>
      </c>
      <c r="D81">
        <v>97.524544908127098</v>
      </c>
      <c r="E81">
        <v>73.551323697157827</v>
      </c>
      <c r="F81">
        <v>76.301598469053829</v>
      </c>
      <c r="G81">
        <v>81.72894713881567</v>
      </c>
      <c r="H81">
        <v>58.326838280312671</v>
      </c>
      <c r="I81">
        <v>70.481994274254902</v>
      </c>
      <c r="J81">
        <v>0.63428595802217813</v>
      </c>
      <c r="K81">
        <v>104.41271846153846</v>
      </c>
      <c r="L81" s="84">
        <v>2.5</v>
      </c>
      <c r="M81" s="84"/>
    </row>
    <row r="82" spans="1:13" x14ac:dyDescent="0.35">
      <c r="A82" s="29">
        <v>39447</v>
      </c>
      <c r="B82">
        <v>82.495703174733606</v>
      </c>
      <c r="C82">
        <v>77.963035568426946</v>
      </c>
      <c r="D82">
        <v>97.459758989724662</v>
      </c>
      <c r="E82">
        <v>75.219862781760341</v>
      </c>
      <c r="F82">
        <v>78.596964597311043</v>
      </c>
      <c r="G82">
        <v>81.927640585758567</v>
      </c>
      <c r="H82">
        <v>58.859069695120127</v>
      </c>
      <c r="I82">
        <v>73.077863564506231</v>
      </c>
      <c r="J82">
        <v>0.65156664826787969</v>
      </c>
      <c r="K82">
        <v>101.59429242424243</v>
      </c>
      <c r="L82" s="84">
        <v>2.7000000000000006</v>
      </c>
      <c r="M82" s="84"/>
    </row>
    <row r="83" spans="1:13" x14ac:dyDescent="0.35">
      <c r="A83" s="29">
        <v>39538</v>
      </c>
      <c r="B83">
        <v>83.242659113207566</v>
      </c>
      <c r="C83">
        <v>78.592452927614502</v>
      </c>
      <c r="D83">
        <v>96.980478833700332</v>
      </c>
      <c r="E83">
        <v>75.989624684363221</v>
      </c>
      <c r="F83">
        <v>79.533887396210801</v>
      </c>
      <c r="G83">
        <v>81.958521456950692</v>
      </c>
      <c r="H83">
        <v>59.544390733136169</v>
      </c>
      <c r="I83">
        <v>77.885282164596262</v>
      </c>
      <c r="J83">
        <v>0.67751013764314028</v>
      </c>
      <c r="K83">
        <v>95.934953846153846</v>
      </c>
      <c r="L83" s="84">
        <v>3.3233333333333328</v>
      </c>
      <c r="M83" s="84"/>
    </row>
    <row r="84" spans="1:13" x14ac:dyDescent="0.35">
      <c r="A84" s="29">
        <v>39629</v>
      </c>
      <c r="B84">
        <v>84.397118906471704</v>
      </c>
      <c r="C84">
        <v>79.54465912516001</v>
      </c>
      <c r="D84">
        <v>96.706328391609347</v>
      </c>
      <c r="E84">
        <v>78.381765440821468</v>
      </c>
      <c r="F84">
        <v>82.317616375855437</v>
      </c>
      <c r="G84">
        <v>84.883320696963651</v>
      </c>
      <c r="H84">
        <v>60.342102840334405</v>
      </c>
      <c r="I84">
        <v>82.67619732072778</v>
      </c>
      <c r="J84">
        <v>0.70527092842389161</v>
      </c>
      <c r="K84">
        <v>93.071035384615385</v>
      </c>
      <c r="L84" s="84">
        <v>4.126666666666666</v>
      </c>
      <c r="M84" s="84"/>
    </row>
    <row r="85" spans="1:13" x14ac:dyDescent="0.35">
      <c r="A85" s="29">
        <v>39721</v>
      </c>
      <c r="B85">
        <v>85.604770457612986</v>
      </c>
      <c r="C85">
        <v>80.566568580966006</v>
      </c>
      <c r="D85">
        <v>96.41461884419779</v>
      </c>
      <c r="E85">
        <v>80.821324715396202</v>
      </c>
      <c r="F85">
        <v>85.573780064849373</v>
      </c>
      <c r="G85">
        <v>85.076961932224535</v>
      </c>
      <c r="H85">
        <v>60.969192436687138</v>
      </c>
      <c r="I85">
        <v>87.767590849948434</v>
      </c>
      <c r="J85">
        <v>0.72646358089944074</v>
      </c>
      <c r="K85">
        <v>91.695078787878785</v>
      </c>
      <c r="L85" s="84">
        <v>4.3404589371980675</v>
      </c>
      <c r="M85" s="84"/>
    </row>
    <row r="86" spans="1:13" x14ac:dyDescent="0.35">
      <c r="A86" s="29">
        <v>39813</v>
      </c>
      <c r="B86">
        <v>85.715219284822936</v>
      </c>
      <c r="C86">
        <v>81.438238397252462</v>
      </c>
      <c r="D86">
        <v>95.375476255724706</v>
      </c>
      <c r="E86">
        <v>81.793369885897292</v>
      </c>
      <c r="F86">
        <v>86.792971510988835</v>
      </c>
      <c r="G86">
        <v>85.181219460054137</v>
      </c>
      <c r="H86">
        <v>61.653544460179205</v>
      </c>
      <c r="I86">
        <v>85.991098899026156</v>
      </c>
      <c r="J86">
        <v>0.72239393340314118</v>
      </c>
      <c r="K86">
        <v>83.942380303030305</v>
      </c>
      <c r="L86" s="84">
        <v>1.5441543026706233</v>
      </c>
      <c r="M86" s="84"/>
    </row>
    <row r="87" spans="1:13" x14ac:dyDescent="0.35">
      <c r="A87" s="29">
        <v>39903</v>
      </c>
      <c r="B87">
        <v>85.696292311174503</v>
      </c>
      <c r="C87">
        <v>81.841109244339222</v>
      </c>
      <c r="D87">
        <v>94.864983033183947</v>
      </c>
      <c r="E87">
        <v>83.009919321765537</v>
      </c>
      <c r="F87">
        <v>87.992434245301069</v>
      </c>
      <c r="G87">
        <v>87.19787197962286</v>
      </c>
      <c r="H87">
        <v>62.259311798541837</v>
      </c>
      <c r="I87">
        <v>82.010200948181307</v>
      </c>
      <c r="J87">
        <v>0.7266108902213122</v>
      </c>
      <c r="K87">
        <v>77.790968750000005</v>
      </c>
      <c r="L87" s="84">
        <v>1.4821164021164035</v>
      </c>
      <c r="M87" s="84"/>
    </row>
    <row r="88" spans="1:13" x14ac:dyDescent="0.35">
      <c r="A88" s="29">
        <v>39994</v>
      </c>
      <c r="B88">
        <v>86.155238907737441</v>
      </c>
      <c r="C88">
        <v>82.273238153221413</v>
      </c>
      <c r="D88">
        <v>95.639854060015765</v>
      </c>
      <c r="E88">
        <v>83.220722552239508</v>
      </c>
      <c r="F88">
        <v>88.308781464380232</v>
      </c>
      <c r="G88">
        <v>87.21073571410885</v>
      </c>
      <c r="H88">
        <v>62.310964146218474</v>
      </c>
      <c r="I88">
        <v>82.036385425748293</v>
      </c>
      <c r="J88">
        <v>0.71057430087007023</v>
      </c>
      <c r="K88">
        <v>81.309273846153843</v>
      </c>
      <c r="L88" s="84">
        <v>1.8160783232406068</v>
      </c>
      <c r="M88" s="84"/>
    </row>
    <row r="89" spans="1:13" x14ac:dyDescent="0.35">
      <c r="A89" s="29">
        <v>40086</v>
      </c>
      <c r="B89">
        <v>86.905219619572904</v>
      </c>
      <c r="C89">
        <v>82.813068427390633</v>
      </c>
      <c r="D89">
        <v>96.710500342506592</v>
      </c>
      <c r="E89">
        <v>83.274045836196962</v>
      </c>
      <c r="F89">
        <v>87.773314637328284</v>
      </c>
      <c r="G89">
        <v>88.565693008486036</v>
      </c>
      <c r="H89">
        <v>63.382791033595034</v>
      </c>
      <c r="I89">
        <v>84.438245280600825</v>
      </c>
      <c r="J89">
        <v>0.70624632996315706</v>
      </c>
      <c r="K89">
        <v>82.911893939393934</v>
      </c>
      <c r="L89" s="84">
        <v>1.8710162025955901</v>
      </c>
      <c r="M89" s="84"/>
    </row>
    <row r="90" spans="1:13" x14ac:dyDescent="0.35">
      <c r="A90" s="29">
        <v>40178</v>
      </c>
      <c r="B90">
        <v>87.559742578361693</v>
      </c>
      <c r="C90">
        <v>83.424742729248692</v>
      </c>
      <c r="D90">
        <v>97.154479773217872</v>
      </c>
      <c r="E90">
        <v>83.844209475466826</v>
      </c>
      <c r="F90">
        <v>88.325925789802071</v>
      </c>
      <c r="G90">
        <v>89.287818240609724</v>
      </c>
      <c r="H90">
        <v>64.12562431656994</v>
      </c>
      <c r="I90">
        <v>86.397404760255725</v>
      </c>
      <c r="J90">
        <v>0.71312563216665392</v>
      </c>
      <c r="K90">
        <v>80.353062121212119</v>
      </c>
      <c r="L90" s="84">
        <v>2.007548625083837</v>
      </c>
      <c r="M90" s="84"/>
    </row>
    <row r="91" spans="1:13" x14ac:dyDescent="0.35">
      <c r="A91" s="29">
        <v>40268</v>
      </c>
      <c r="B91">
        <v>88.426029352663434</v>
      </c>
      <c r="C91">
        <v>84.373476439906597</v>
      </c>
      <c r="D91">
        <v>97.472183164345793</v>
      </c>
      <c r="E91">
        <v>85.139229733018524</v>
      </c>
      <c r="F91">
        <v>89.453888455998239</v>
      </c>
      <c r="G91">
        <v>89.559458803578693</v>
      </c>
      <c r="H91">
        <v>66.656152052257809</v>
      </c>
      <c r="I91">
        <v>87.699371958302365</v>
      </c>
      <c r="J91">
        <v>0.72850263925166736</v>
      </c>
      <c r="K91">
        <v>79.543812500000001</v>
      </c>
      <c r="L91" s="84">
        <v>2.3013900433986132</v>
      </c>
      <c r="M91" s="84"/>
    </row>
    <row r="92" spans="1:13" x14ac:dyDescent="0.35">
      <c r="A92" s="29">
        <v>40359</v>
      </c>
      <c r="B92">
        <v>89.134669442522906</v>
      </c>
      <c r="C92">
        <v>85.190249354468264</v>
      </c>
      <c r="D92">
        <v>97.773067931661672</v>
      </c>
      <c r="E92">
        <v>85.883641464566765</v>
      </c>
      <c r="F92">
        <v>90.264460922066746</v>
      </c>
      <c r="G92">
        <v>90.181265891098292</v>
      </c>
      <c r="H92">
        <v>67.322782601637925</v>
      </c>
      <c r="I92">
        <v>88.993371087854072</v>
      </c>
      <c r="J92">
        <v>0.73948734389313797</v>
      </c>
      <c r="K92">
        <v>79.899689230769226</v>
      </c>
      <c r="L92" s="84">
        <v>2.6505886564059735</v>
      </c>
      <c r="M92" s="84"/>
    </row>
    <row r="93" spans="1:13" x14ac:dyDescent="0.35">
      <c r="A93" s="29">
        <v>40451</v>
      </c>
      <c r="B93">
        <v>89.640229010941809</v>
      </c>
      <c r="C93">
        <v>85.932502670372003</v>
      </c>
      <c r="D93">
        <v>97.970621184029071</v>
      </c>
      <c r="E93">
        <v>86.951887381558365</v>
      </c>
      <c r="F93">
        <v>91.44628234054754</v>
      </c>
      <c r="G93">
        <v>90.863418062958075</v>
      </c>
      <c r="H93">
        <v>68.001563663800098</v>
      </c>
      <c r="I93">
        <v>88.087525963736383</v>
      </c>
      <c r="J93">
        <v>0.73616345215259926</v>
      </c>
      <c r="K93">
        <v>81.765445454545457</v>
      </c>
      <c r="L93" s="84">
        <v>2.8352346264846271</v>
      </c>
      <c r="M93" s="84"/>
    </row>
    <row r="94" spans="1:13" x14ac:dyDescent="0.35">
      <c r="A94" s="29">
        <v>40543</v>
      </c>
      <c r="B94">
        <v>90.521516975705268</v>
      </c>
      <c r="C94">
        <v>86.613344346947827</v>
      </c>
      <c r="D94">
        <v>98.401924781572191</v>
      </c>
      <c r="E94">
        <v>88.591661064722004</v>
      </c>
      <c r="F94">
        <v>93.13461657814976</v>
      </c>
      <c r="G94">
        <v>92.782133037273027</v>
      </c>
      <c r="H94">
        <v>69.334170632574754</v>
      </c>
      <c r="I94">
        <v>90.420147043640512</v>
      </c>
      <c r="J94">
        <v>0.74890750503329484</v>
      </c>
      <c r="K94">
        <v>80.312759090909097</v>
      </c>
      <c r="L94" s="84">
        <v>3.2715136112828236</v>
      </c>
      <c r="M94" s="84"/>
    </row>
    <row r="95" spans="1:13" x14ac:dyDescent="0.35">
      <c r="A95" s="29">
        <v>40633</v>
      </c>
      <c r="B95">
        <v>91.994297807354386</v>
      </c>
      <c r="C95">
        <v>87.899028358063731</v>
      </c>
      <c r="D95">
        <v>99.145304607224304</v>
      </c>
      <c r="E95">
        <v>90.012412839552226</v>
      </c>
      <c r="F95">
        <v>94.438459046532103</v>
      </c>
      <c r="G95">
        <v>93.157842360362167</v>
      </c>
      <c r="H95">
        <v>71.802045027114858</v>
      </c>
      <c r="I95">
        <v>95.633348210994498</v>
      </c>
      <c r="J95">
        <v>0.76801178867382724</v>
      </c>
      <c r="K95">
        <v>80.801396874999995</v>
      </c>
      <c r="L95" s="84">
        <v>3.541970249557437</v>
      </c>
      <c r="M95" s="84"/>
    </row>
    <row r="96" spans="1:13" x14ac:dyDescent="0.35">
      <c r="A96" s="29">
        <v>40724</v>
      </c>
      <c r="B96">
        <v>93.062445241460907</v>
      </c>
      <c r="C96">
        <v>89.045184046652835</v>
      </c>
      <c r="D96">
        <v>99.252190062058148</v>
      </c>
      <c r="E96">
        <v>91.677922759859129</v>
      </c>
      <c r="F96">
        <v>95.451406471854696</v>
      </c>
      <c r="G96">
        <v>96.631621936786658</v>
      </c>
      <c r="H96">
        <v>74.990929143545159</v>
      </c>
      <c r="I96">
        <v>98.193904655049664</v>
      </c>
      <c r="J96">
        <v>0.78598894375808237</v>
      </c>
      <c r="K96">
        <v>79.449792307692306</v>
      </c>
      <c r="L96" s="84">
        <v>3.3752125041428935</v>
      </c>
      <c r="M96" s="84"/>
    </row>
    <row r="97" spans="1:13" x14ac:dyDescent="0.35">
      <c r="A97" s="29">
        <v>40816</v>
      </c>
      <c r="B97">
        <v>93.909356801689526</v>
      </c>
      <c r="C97">
        <v>89.716067604295233</v>
      </c>
      <c r="D97">
        <v>99.597899389008163</v>
      </c>
      <c r="E97">
        <v>93.237267525628724</v>
      </c>
      <c r="F97">
        <v>97.154990464387836</v>
      </c>
      <c r="G97">
        <v>97.117806360612363</v>
      </c>
      <c r="H97">
        <v>76.509674195307241</v>
      </c>
      <c r="I97">
        <v>100.16056101871243</v>
      </c>
      <c r="J97">
        <v>0.79763645735828959</v>
      </c>
      <c r="K97">
        <v>79.238960606060601</v>
      </c>
      <c r="L97" s="84">
        <v>3.4898805472146432</v>
      </c>
      <c r="M97" s="84"/>
    </row>
    <row r="98" spans="1:13" x14ac:dyDescent="0.35">
      <c r="A98" s="29">
        <v>40908</v>
      </c>
      <c r="B98">
        <v>94.686708221152415</v>
      </c>
      <c r="C98">
        <v>90.285856200022167</v>
      </c>
      <c r="D98">
        <v>99.986566940123382</v>
      </c>
      <c r="E98">
        <v>93.53244024427697</v>
      </c>
      <c r="F98">
        <v>97.131000027514062</v>
      </c>
      <c r="G98">
        <v>97.517106754758132</v>
      </c>
      <c r="H98">
        <v>77.876670801257404</v>
      </c>
      <c r="I98">
        <v>104.67357604939535</v>
      </c>
      <c r="J98">
        <v>0.79098248277391681</v>
      </c>
      <c r="K98">
        <v>80.333807692307687</v>
      </c>
      <c r="L98" s="84">
        <v>3.2213697643305537</v>
      </c>
      <c r="M98" s="84"/>
    </row>
    <row r="99" spans="1:13" x14ac:dyDescent="0.35">
      <c r="A99" s="29">
        <v>40999</v>
      </c>
      <c r="B99">
        <v>95.182137675958799</v>
      </c>
      <c r="C99">
        <v>90.985417950018871</v>
      </c>
      <c r="D99">
        <v>100.23511295560667</v>
      </c>
      <c r="E99">
        <v>94.339803451250759</v>
      </c>
      <c r="F99">
        <v>98.059611631552187</v>
      </c>
      <c r="G99">
        <v>98.455272425289976</v>
      </c>
      <c r="H99">
        <v>78.297779829672805</v>
      </c>
      <c r="I99">
        <v>104.58825984496667</v>
      </c>
      <c r="J99">
        <v>0.78445519594833191</v>
      </c>
      <c r="K99">
        <v>81.185307692307688</v>
      </c>
      <c r="L99" s="84">
        <v>2.6732813585155633</v>
      </c>
      <c r="M99" s="84"/>
    </row>
    <row r="100" spans="1:13" x14ac:dyDescent="0.35">
      <c r="A100" s="29">
        <v>41090</v>
      </c>
      <c r="B100">
        <v>95.663798738570506</v>
      </c>
      <c r="C100">
        <v>91.867729322589199</v>
      </c>
      <c r="D100">
        <v>99.987446754183381</v>
      </c>
      <c r="E100">
        <v>95.203000636290156</v>
      </c>
      <c r="F100">
        <v>98.600120217997699</v>
      </c>
      <c r="G100">
        <v>98.345072148592763</v>
      </c>
      <c r="H100">
        <v>80.928791185754292</v>
      </c>
      <c r="I100">
        <v>104.38455880967399</v>
      </c>
      <c r="J100">
        <v>0.77648309280210315</v>
      </c>
      <c r="K100">
        <v>83.181383076923083</v>
      </c>
      <c r="L100" s="84">
        <v>2.7328072825683072</v>
      </c>
      <c r="M100" s="84"/>
    </row>
    <row r="101" spans="1:13" x14ac:dyDescent="0.35">
      <c r="A101" s="29">
        <v>41182</v>
      </c>
      <c r="B101">
        <v>96.194163125678401</v>
      </c>
      <c r="C101">
        <v>92.676386649502263</v>
      </c>
      <c r="D101">
        <v>100.11611048335966</v>
      </c>
      <c r="E101">
        <v>96.120006675809506</v>
      </c>
      <c r="F101">
        <v>99.226059891884177</v>
      </c>
      <c r="G101">
        <v>98.889204436841126</v>
      </c>
      <c r="H101">
        <v>82.976610461649969</v>
      </c>
      <c r="I101">
        <v>103.68406839346267</v>
      </c>
      <c r="J101">
        <v>0.77375022465789289</v>
      </c>
      <c r="K101">
        <v>84.087635384615382</v>
      </c>
      <c r="L101" s="84">
        <v>2.6338769922366665</v>
      </c>
      <c r="M101" s="84"/>
    </row>
    <row r="102" spans="1:13" x14ac:dyDescent="0.35">
      <c r="A102" s="29">
        <v>41274</v>
      </c>
      <c r="B102">
        <v>97.14958797055391</v>
      </c>
      <c r="C102">
        <v>93.816039964704871</v>
      </c>
      <c r="D102">
        <v>100.38646282239601</v>
      </c>
      <c r="E102">
        <v>97.57722386782774</v>
      </c>
      <c r="F102">
        <v>100.720404466726</v>
      </c>
      <c r="G102">
        <v>99.479476321384894</v>
      </c>
      <c r="H102">
        <v>84.635179959611065</v>
      </c>
      <c r="I102">
        <v>105.585725189005</v>
      </c>
      <c r="J102">
        <v>0.77593535443149508</v>
      </c>
      <c r="K102">
        <v>83.635050000000007</v>
      </c>
      <c r="L102" s="84">
        <v>2.8395493192289529</v>
      </c>
      <c r="M102" s="84"/>
    </row>
    <row r="103" spans="1:13" x14ac:dyDescent="0.35">
      <c r="A103" s="29">
        <v>41364</v>
      </c>
      <c r="B103">
        <v>97.857616791039163</v>
      </c>
      <c r="C103">
        <v>94.495102958891309</v>
      </c>
      <c r="D103">
        <v>100.24801560248868</v>
      </c>
      <c r="E103">
        <v>98.933191776568663</v>
      </c>
      <c r="F103">
        <v>101.83121407675701</v>
      </c>
      <c r="G103">
        <v>101.77749684199098</v>
      </c>
      <c r="H103">
        <v>85.719781055085036</v>
      </c>
      <c r="I103">
        <v>108.31090338890165</v>
      </c>
      <c r="J103">
        <v>0.79327555522740922</v>
      </c>
      <c r="K103">
        <v>80.442884375000006</v>
      </c>
      <c r="L103" s="84">
        <v>2.7984394444997864</v>
      </c>
      <c r="M103" s="84"/>
    </row>
    <row r="104" spans="1:13" x14ac:dyDescent="0.35">
      <c r="A104" s="29">
        <v>41455</v>
      </c>
      <c r="B104">
        <v>98.265499163031862</v>
      </c>
      <c r="C104">
        <v>95.049697120474562</v>
      </c>
      <c r="D104">
        <v>100.28554862725035</v>
      </c>
      <c r="E104">
        <v>99.859672779075538</v>
      </c>
      <c r="F104">
        <v>102.754983739069</v>
      </c>
      <c r="G104">
        <v>101.83655092968867</v>
      </c>
      <c r="H104">
        <v>87.210918122950446</v>
      </c>
      <c r="I104">
        <v>107.83206223257967</v>
      </c>
      <c r="J104">
        <v>0.78606778031131652</v>
      </c>
      <c r="K104">
        <v>80.515092307692314</v>
      </c>
      <c r="L104" s="84">
        <v>2.5464188172083371</v>
      </c>
      <c r="M104" s="84"/>
    </row>
    <row r="105" spans="1:13" x14ac:dyDescent="0.35">
      <c r="A105" s="29">
        <v>41547</v>
      </c>
      <c r="B105">
        <v>98.764524106390567</v>
      </c>
      <c r="C105">
        <v>95.58720294099966</v>
      </c>
      <c r="D105">
        <v>100.46384701322869</v>
      </c>
      <c r="E105">
        <v>100.641496184456</v>
      </c>
      <c r="F105">
        <v>103.296719617189</v>
      </c>
      <c r="G105">
        <v>102.71402066200066</v>
      </c>
      <c r="H105">
        <v>88.583182367763825</v>
      </c>
      <c r="I105">
        <v>108.30902870843367</v>
      </c>
      <c r="J105">
        <v>0.78685398527671768</v>
      </c>
      <c r="K105">
        <v>81.208398484848487</v>
      </c>
      <c r="L105" s="84">
        <v>2.5748216030053102</v>
      </c>
      <c r="M105" s="84"/>
    </row>
    <row r="106" spans="1:13" x14ac:dyDescent="0.35">
      <c r="A106" s="29">
        <v>41639</v>
      </c>
      <c r="B106">
        <v>99.146596352665782</v>
      </c>
      <c r="C106">
        <v>96.20767980358805</v>
      </c>
      <c r="D106">
        <v>100.75954503235835</v>
      </c>
      <c r="E106">
        <v>101.17450742798</v>
      </c>
      <c r="F106">
        <v>103.58093995917966</v>
      </c>
      <c r="G106">
        <v>102.56863888738535</v>
      </c>
      <c r="H106">
        <v>90.447118328852454</v>
      </c>
      <c r="I106">
        <v>107.92792123195433</v>
      </c>
      <c r="J106">
        <v>0.77148855611012068</v>
      </c>
      <c r="K106">
        <v>83.550871212121208</v>
      </c>
      <c r="L106" s="84">
        <v>2.8319255146371565</v>
      </c>
      <c r="M106" s="84"/>
    </row>
    <row r="107" spans="1:13" x14ac:dyDescent="0.35">
      <c r="A107" s="29">
        <v>41729</v>
      </c>
      <c r="B107">
        <v>99.624768197346057</v>
      </c>
      <c r="C107">
        <v>96.764706923679526</v>
      </c>
      <c r="D107">
        <v>100.75508500146198</v>
      </c>
      <c r="E107">
        <v>101.51265990722599</v>
      </c>
      <c r="F107">
        <v>103.69937644441001</v>
      </c>
      <c r="G107">
        <v>102.60360176146933</v>
      </c>
      <c r="H107">
        <v>91.971307683951196</v>
      </c>
      <c r="I107">
        <v>109.70499576306899</v>
      </c>
      <c r="J107">
        <v>0.76468554559946578</v>
      </c>
      <c r="K107">
        <v>85.572229687499998</v>
      </c>
      <c r="L107" s="84">
        <v>2.2293252935517534</v>
      </c>
      <c r="M107" s="84"/>
    </row>
    <row r="108" spans="1:13" x14ac:dyDescent="0.35">
      <c r="A108" s="29">
        <v>41820</v>
      </c>
      <c r="B108">
        <v>99.973293664437264</v>
      </c>
      <c r="C108">
        <v>97.454722094338976</v>
      </c>
      <c r="D108">
        <v>101.19837760414934</v>
      </c>
      <c r="E108">
        <v>101.102670109502</v>
      </c>
      <c r="F108">
        <v>102.71207853328066</v>
      </c>
      <c r="G108">
        <v>102.60719459115766</v>
      </c>
      <c r="H108">
        <v>93.61398501691383</v>
      </c>
      <c r="I108">
        <v>108.99811458414865</v>
      </c>
      <c r="J108">
        <v>0.75652355931874848</v>
      </c>
      <c r="K108">
        <v>86.910458461538468</v>
      </c>
      <c r="L108" s="84">
        <v>2.0569242311717968</v>
      </c>
      <c r="M108" s="84"/>
    </row>
    <row r="109" spans="1:13" x14ac:dyDescent="0.35">
      <c r="A109" s="29">
        <v>41912</v>
      </c>
      <c r="B109">
        <v>100.15199443771867</v>
      </c>
      <c r="C109">
        <v>97.968239346708529</v>
      </c>
      <c r="D109">
        <v>100.99974301224633</v>
      </c>
      <c r="E109">
        <v>101.19989440998268</v>
      </c>
      <c r="F109">
        <v>102.32975013411267</v>
      </c>
      <c r="G109">
        <v>102.08056835829933</v>
      </c>
      <c r="H109">
        <v>95.727639794587802</v>
      </c>
      <c r="I109">
        <v>108.44631179738467</v>
      </c>
      <c r="J109">
        <v>0.74703364887329038</v>
      </c>
      <c r="K109">
        <v>88.03740454545455</v>
      </c>
      <c r="L109" s="84">
        <v>2.1248729237613602</v>
      </c>
      <c r="M109" s="84"/>
    </row>
    <row r="110" spans="1:13" x14ac:dyDescent="0.35">
      <c r="A110" s="29">
        <v>42004</v>
      </c>
      <c r="B110">
        <v>100.05529584733681</v>
      </c>
      <c r="C110">
        <v>98.524745347121566</v>
      </c>
      <c r="D110">
        <v>100.49825306939033</v>
      </c>
      <c r="E110">
        <v>101.34941512299498</v>
      </c>
      <c r="F110">
        <v>101.90281190957501</v>
      </c>
      <c r="G110">
        <v>102.878759305416</v>
      </c>
      <c r="H110">
        <v>97.584681332248138</v>
      </c>
      <c r="I110">
        <v>105.708333283348</v>
      </c>
      <c r="J110">
        <v>0.74102157012206815</v>
      </c>
      <c r="K110">
        <v>87.311537878787874</v>
      </c>
      <c r="L110" s="84">
        <v>1.7035599242557735</v>
      </c>
      <c r="M110" s="84"/>
    </row>
    <row r="111" spans="1:13" x14ac:dyDescent="0.35">
      <c r="A111" s="29">
        <v>42094</v>
      </c>
      <c r="B111">
        <v>99.77847108101146</v>
      </c>
      <c r="C111">
        <v>99.11390286376222</v>
      </c>
      <c r="D111">
        <v>100.22637333202903</v>
      </c>
      <c r="E111">
        <v>100.36854766685701</v>
      </c>
      <c r="F111">
        <v>100.68619741769</v>
      </c>
      <c r="G111">
        <v>100.86573073041433</v>
      </c>
      <c r="H111">
        <v>98.714932954791593</v>
      </c>
      <c r="I111">
        <v>100.82882097974567</v>
      </c>
      <c r="J111">
        <v>0.72146583209529713</v>
      </c>
      <c r="K111">
        <v>89.392121875000001</v>
      </c>
      <c r="L111" s="84">
        <v>1.181763764837799</v>
      </c>
      <c r="M111" s="84"/>
    </row>
    <row r="112" spans="1:13" x14ac:dyDescent="0.35">
      <c r="A112" s="29">
        <v>42185</v>
      </c>
      <c r="B112">
        <v>99.963027769857987</v>
      </c>
      <c r="C112">
        <v>99.585441752874885</v>
      </c>
      <c r="D112">
        <v>100.0093066533485</v>
      </c>
      <c r="E112">
        <v>100.17216989113068</v>
      </c>
      <c r="F112">
        <v>100.35614389825299</v>
      </c>
      <c r="G112">
        <v>100.543157116788</v>
      </c>
      <c r="H112">
        <v>99.288018427791542</v>
      </c>
      <c r="I112">
        <v>101.88285006345798</v>
      </c>
      <c r="J112">
        <v>0.71542272078423075</v>
      </c>
      <c r="K112">
        <v>91.205161538461539</v>
      </c>
      <c r="L112" s="84">
        <v>1.1947961687177366</v>
      </c>
      <c r="M112" s="84"/>
    </row>
    <row r="113" spans="1:13" x14ac:dyDescent="0.35">
      <c r="A113" s="29">
        <v>42277</v>
      </c>
      <c r="B113">
        <v>100.11509540738133</v>
      </c>
      <c r="C113">
        <v>100.25423417390634</v>
      </c>
      <c r="D113">
        <v>99.991072035349319</v>
      </c>
      <c r="E113">
        <v>99.895452916912177</v>
      </c>
      <c r="F113">
        <v>99.795565543744544</v>
      </c>
      <c r="G113">
        <v>99.805099539004502</v>
      </c>
      <c r="H113">
        <v>100.32575212638532</v>
      </c>
      <c r="I113">
        <v>99.959745887189456</v>
      </c>
      <c r="J113">
        <v>0.7095358591048968</v>
      </c>
      <c r="K113">
        <v>92.868804545454552</v>
      </c>
      <c r="L113" s="84">
        <v>1.4668407504949599</v>
      </c>
      <c r="M113" s="84"/>
    </row>
    <row r="114" spans="1:13" x14ac:dyDescent="0.35">
      <c r="A114" s="29">
        <v>42369</v>
      </c>
      <c r="B114">
        <v>100.12983189279532</v>
      </c>
      <c r="C114">
        <v>101.03058111576034</v>
      </c>
      <c r="D114">
        <v>99.78489393821701</v>
      </c>
      <c r="E114">
        <v>99.55901918695433</v>
      </c>
      <c r="F114">
        <v>99.150946993205181</v>
      </c>
      <c r="G114">
        <v>98.66635138237622</v>
      </c>
      <c r="H114">
        <v>101.753340793438</v>
      </c>
      <c r="I114">
        <v>97.166953812517548</v>
      </c>
      <c r="J114">
        <v>0.69999900006120441</v>
      </c>
      <c r="K114">
        <v>92.134557575757569</v>
      </c>
      <c r="L114" s="84">
        <v>1.2905237090286532</v>
      </c>
      <c r="M114" s="84"/>
    </row>
    <row r="115" spans="1:13" x14ac:dyDescent="0.35">
      <c r="A115" s="29">
        <v>42460</v>
      </c>
      <c r="B115">
        <v>100.14438749119734</v>
      </c>
      <c r="C115">
        <v>101.64506121748234</v>
      </c>
      <c r="D115">
        <v>99.604041438115132</v>
      </c>
      <c r="E115">
        <v>98.872707093699674</v>
      </c>
      <c r="F115">
        <v>98.164574027626713</v>
      </c>
      <c r="G115">
        <v>97.541794252706708</v>
      </c>
      <c r="H115">
        <v>102.86883920567966</v>
      </c>
      <c r="I115">
        <v>95.362753781223219</v>
      </c>
      <c r="J115">
        <v>0.71380270581144101</v>
      </c>
      <c r="K115">
        <v>86.998107692307698</v>
      </c>
      <c r="L115" s="84">
        <v>1.4081096049117867</v>
      </c>
      <c r="M115" s="84"/>
    </row>
    <row r="116" spans="1:13" x14ac:dyDescent="0.35">
      <c r="A116" s="29">
        <v>42551</v>
      </c>
      <c r="B116">
        <v>100.31957492087501</v>
      </c>
      <c r="C116">
        <v>102.17646456342966</v>
      </c>
      <c r="D116">
        <v>99.208584186948315</v>
      </c>
      <c r="E116">
        <v>98.484660984524226</v>
      </c>
      <c r="F116">
        <v>97.580631001112067</v>
      </c>
      <c r="G116">
        <v>96.319886365354634</v>
      </c>
      <c r="H116">
        <v>104.016608205284</v>
      </c>
      <c r="I116">
        <v>96.848889012879454</v>
      </c>
      <c r="J116">
        <v>0.72841909278455441</v>
      </c>
      <c r="K116">
        <v>85.581083076923079</v>
      </c>
      <c r="L116" s="84">
        <v>1.5354544995855199</v>
      </c>
      <c r="M116" s="84"/>
    </row>
    <row r="117" spans="1:13" x14ac:dyDescent="0.35">
      <c r="A117" s="29">
        <v>42643</v>
      </c>
      <c r="B117">
        <v>100.81768359514335</v>
      </c>
      <c r="C117">
        <v>102.95647844378499</v>
      </c>
      <c r="D117">
        <v>99.182197704724288</v>
      </c>
      <c r="E117">
        <v>98.706531954226932</v>
      </c>
      <c r="F117">
        <v>97.440139286353556</v>
      </c>
      <c r="G117">
        <v>96.302064689128201</v>
      </c>
      <c r="H117">
        <v>105.93457214260667</v>
      </c>
      <c r="I117">
        <v>97.785929191367657</v>
      </c>
      <c r="J117">
        <v>0.75866722226809491</v>
      </c>
      <c r="K117">
        <v>78.850371212121217</v>
      </c>
      <c r="L117" s="84">
        <v>1.7661002699234498</v>
      </c>
      <c r="M117" s="84"/>
    </row>
    <row r="118" spans="1:13" x14ac:dyDescent="0.35">
      <c r="A118" s="29">
        <v>42735</v>
      </c>
      <c r="B118">
        <v>101.35230934361233</v>
      </c>
      <c r="C118">
        <v>103.43763626085301</v>
      </c>
      <c r="D118">
        <v>99.73212680233631</v>
      </c>
      <c r="E118">
        <v>98.873089935447069</v>
      </c>
      <c r="F118">
        <v>97.339671959251731</v>
      </c>
      <c r="G118">
        <v>97.008111343273484</v>
      </c>
      <c r="H118">
        <v>106.76234861372734</v>
      </c>
      <c r="I118">
        <v>100.01146863961769</v>
      </c>
      <c r="J118">
        <v>0.77922745217358325</v>
      </c>
      <c r="K118">
        <v>76.623536923076927</v>
      </c>
      <c r="L118" s="84">
        <v>2.4293341619440096</v>
      </c>
      <c r="M118" s="84"/>
    </row>
    <row r="119" spans="1:13" x14ac:dyDescent="0.35">
      <c r="A119" s="29">
        <v>42825</v>
      </c>
      <c r="B119">
        <v>102.296449769682</v>
      </c>
      <c r="C119">
        <v>104.18367777262699</v>
      </c>
      <c r="D119">
        <v>100.31454050433086</v>
      </c>
      <c r="E119">
        <v>100.01694698977984</v>
      </c>
      <c r="F119">
        <v>98.469233491173625</v>
      </c>
      <c r="G119">
        <v>97.88849028904103</v>
      </c>
      <c r="H119">
        <v>108.38830713649401</v>
      </c>
      <c r="I119">
        <v>103.54663009360532</v>
      </c>
      <c r="J119">
        <v>0.78952175777403044</v>
      </c>
      <c r="K119">
        <v>77.053801538461542</v>
      </c>
      <c r="L119" s="84">
        <v>2.5776958521780369</v>
      </c>
      <c r="M119" s="84"/>
    </row>
    <row r="120" spans="1:13" x14ac:dyDescent="0.35">
      <c r="A120" s="29">
        <v>42916</v>
      </c>
      <c r="B120">
        <v>103.074334113337</v>
      </c>
      <c r="C120">
        <v>105.058230385165</v>
      </c>
      <c r="D120">
        <v>101.15864841934967</v>
      </c>
      <c r="E120">
        <v>101.23245196482269</v>
      </c>
      <c r="F120">
        <v>99.492378693366163</v>
      </c>
      <c r="G120">
        <v>99.074948016268024</v>
      </c>
      <c r="H120">
        <v>110.41394261447999</v>
      </c>
      <c r="I120">
        <v>102.404707577368</v>
      </c>
      <c r="J120">
        <v>0.78589314762577878</v>
      </c>
      <c r="K120">
        <v>77.968176923076925</v>
      </c>
      <c r="L120" s="84">
        <v>2.5814129404766435</v>
      </c>
      <c r="M120" s="84"/>
    </row>
    <row r="121" spans="1:13" x14ac:dyDescent="0.35">
      <c r="A121" s="29">
        <v>43008</v>
      </c>
      <c r="B121">
        <v>103.64336230834499</v>
      </c>
      <c r="C121">
        <v>105.68950456481799</v>
      </c>
      <c r="D121">
        <v>101.64007359925432</v>
      </c>
      <c r="E121">
        <v>101.81625123765167</v>
      </c>
      <c r="F121">
        <v>99.910190728920711</v>
      </c>
      <c r="G121">
        <v>99.604553794464962</v>
      </c>
      <c r="H121">
        <v>111.81898765417799</v>
      </c>
      <c r="I121">
        <v>102.45476604611967</v>
      </c>
      <c r="J121">
        <v>0.79269568773239518</v>
      </c>
      <c r="K121">
        <v>76.548027692307699</v>
      </c>
      <c r="L121" s="84">
        <v>2.5453003999511838</v>
      </c>
      <c r="M121" s="84"/>
    </row>
    <row r="122" spans="1:13" x14ac:dyDescent="0.35">
      <c r="A122" s="29">
        <v>43100</v>
      </c>
      <c r="B122">
        <v>104.42741439889834</v>
      </c>
      <c r="C122">
        <v>106.25176561193467</v>
      </c>
      <c r="D122">
        <v>102.24170506379333</v>
      </c>
      <c r="E122">
        <v>103.08120074606835</v>
      </c>
      <c r="F122">
        <v>101.25735265268133</v>
      </c>
      <c r="G122">
        <v>99.754040883906058</v>
      </c>
      <c r="H122">
        <v>113.51066556356899</v>
      </c>
      <c r="I122">
        <v>105.16822095310233</v>
      </c>
      <c r="J122">
        <v>0.79908942011029527</v>
      </c>
      <c r="K122">
        <v>77.708216923076918</v>
      </c>
      <c r="L122" s="84">
        <v>2.717021207252357</v>
      </c>
      <c r="M122" s="84"/>
    </row>
    <row r="123" spans="1:13" x14ac:dyDescent="0.35">
      <c r="A123" s="29">
        <v>43190</v>
      </c>
      <c r="B123">
        <v>105.07024522101534</v>
      </c>
      <c r="C123">
        <v>106.853171702959</v>
      </c>
      <c r="D123">
        <v>102.58338202729</v>
      </c>
      <c r="E123">
        <v>103.73875588899433</v>
      </c>
      <c r="F123">
        <v>101.67558354179933</v>
      </c>
      <c r="G123">
        <v>99.916725580115369</v>
      </c>
      <c r="H123">
        <v>116.01851299453</v>
      </c>
      <c r="I123">
        <v>107.56401949936567</v>
      </c>
      <c r="J123">
        <v>0.80726253139325199</v>
      </c>
      <c r="K123">
        <v>79.033741538461541</v>
      </c>
      <c r="L123" s="84">
        <v>2.4396786818528402</v>
      </c>
      <c r="M123" s="84"/>
    </row>
    <row r="124" spans="1:13" x14ac:dyDescent="0.35">
      <c r="A124" s="29">
        <v>43281</v>
      </c>
      <c r="B124">
        <v>105.57414197431933</v>
      </c>
      <c r="C124">
        <v>107.40952224875302</v>
      </c>
      <c r="D124">
        <v>102.92025442180034</v>
      </c>
      <c r="E124">
        <v>104.06338285363366</v>
      </c>
      <c r="F124">
        <v>101.77079505247967</v>
      </c>
      <c r="G124">
        <v>99.717502602319158</v>
      </c>
      <c r="H124">
        <v>118.05969221776799</v>
      </c>
      <c r="I124">
        <v>108.68341103381033</v>
      </c>
      <c r="J124">
        <v>0.81024107379897436</v>
      </c>
      <c r="K124">
        <v>79.101027692307696</v>
      </c>
      <c r="L124" s="84">
        <v>2.4860103785103767</v>
      </c>
      <c r="M124" s="84"/>
    </row>
    <row r="125" spans="1:13" x14ac:dyDescent="0.35">
      <c r="A125" s="29">
        <v>43373</v>
      </c>
      <c r="B125">
        <v>106.23633328555333</v>
      </c>
      <c r="C125">
        <v>108.24278503005735</v>
      </c>
      <c r="D125">
        <v>102.86938241383866</v>
      </c>
      <c r="E125">
        <v>104.47118451420367</v>
      </c>
      <c r="F125">
        <v>101.96967874143468</v>
      </c>
      <c r="G125">
        <v>99.982455123380007</v>
      </c>
      <c r="H125">
        <v>119.75429015523302</v>
      </c>
      <c r="I125">
        <v>111.767924721062</v>
      </c>
      <c r="J125">
        <v>0.81983150343626099</v>
      </c>
      <c r="K125">
        <v>77.813970769230764</v>
      </c>
      <c r="L125" s="84">
        <v>2.6759360893479265</v>
      </c>
      <c r="M125" s="84"/>
    </row>
    <row r="126" spans="1:13" x14ac:dyDescent="0.35">
      <c r="A126" s="29">
        <v>43465</v>
      </c>
      <c r="B126">
        <v>106.80539343969667</v>
      </c>
      <c r="C126">
        <v>108.88504569032834</v>
      </c>
      <c r="D126">
        <v>103.17349913162833</v>
      </c>
      <c r="E126">
        <v>104.96916267209799</v>
      </c>
      <c r="F126">
        <v>101.963482633179</v>
      </c>
      <c r="G126">
        <v>100.26537715271799</v>
      </c>
      <c r="H126">
        <v>122.71530995186868</v>
      </c>
      <c r="I126">
        <v>114.01218899850799</v>
      </c>
      <c r="J126">
        <v>0.81626752245600132</v>
      </c>
      <c r="K126">
        <v>77.843365151515158</v>
      </c>
      <c r="L126" s="84">
        <v>2.7140589507350668</v>
      </c>
      <c r="M126" s="84"/>
    </row>
    <row r="127" spans="1:13" x14ac:dyDescent="0.35">
      <c r="A127" s="29">
        <v>43555</v>
      </c>
      <c r="B127">
        <v>107.052671776298</v>
      </c>
      <c r="C127">
        <v>109.48877096939167</v>
      </c>
      <c r="D127">
        <v>103.53175250955201</v>
      </c>
      <c r="E127">
        <v>105.88035951880734</v>
      </c>
      <c r="F127">
        <v>102.661433829923</v>
      </c>
      <c r="G127">
        <v>100.89487142675267</v>
      </c>
      <c r="H127">
        <v>125.21694137540401</v>
      </c>
      <c r="I127">
        <v>109.30168896849132</v>
      </c>
      <c r="J127">
        <v>0.81070131262425293</v>
      </c>
      <c r="K127">
        <v>78.730029687499993</v>
      </c>
      <c r="L127" s="84">
        <v>2.7331364493732102</v>
      </c>
      <c r="M127" s="84"/>
    </row>
    <row r="128" spans="1:13" x14ac:dyDescent="0.35">
      <c r="A128" s="29">
        <v>43646</v>
      </c>
      <c r="B128">
        <v>107.72051712051899</v>
      </c>
      <c r="C128">
        <v>110.249094804693</v>
      </c>
      <c r="D128">
        <v>103.35361535390267</v>
      </c>
      <c r="E128">
        <v>105.96022700206667</v>
      </c>
      <c r="F128">
        <v>102.90140061895801</v>
      </c>
      <c r="G128">
        <v>100.38691106496901</v>
      </c>
      <c r="H128">
        <v>125.29232974974133</v>
      </c>
      <c r="I128">
        <v>115.282642877584</v>
      </c>
      <c r="J128">
        <v>0.81987586424888914</v>
      </c>
      <c r="K128">
        <v>78.457547692307699</v>
      </c>
      <c r="L128" s="84">
        <v>2.6212425518623501</v>
      </c>
      <c r="M128" s="84"/>
    </row>
    <row r="129" spans="1:13" x14ac:dyDescent="0.35">
      <c r="A129" s="29">
        <v>43738</v>
      </c>
      <c r="B129">
        <v>108.18124928972266</v>
      </c>
      <c r="C129">
        <v>110.89354699538433</v>
      </c>
      <c r="D129">
        <v>103.48856884214632</v>
      </c>
      <c r="E129">
        <v>106.69262597925866</v>
      </c>
      <c r="F129">
        <v>103.62500250538865</v>
      </c>
      <c r="G129">
        <v>100.932225669037</v>
      </c>
      <c r="H129">
        <v>126.24972293399632</v>
      </c>
      <c r="I129">
        <v>114.93702528240766</v>
      </c>
      <c r="J129">
        <v>0.83369252863313559</v>
      </c>
      <c r="K129">
        <v>75.795746969696964</v>
      </c>
      <c r="L129" s="84">
        <v>2.9781745842670602</v>
      </c>
      <c r="M129" s="84"/>
    </row>
    <row r="130" spans="1:13" x14ac:dyDescent="0.35">
      <c r="A130" s="29">
        <v>43830</v>
      </c>
      <c r="B130">
        <v>108.31665234300668</v>
      </c>
      <c r="C130">
        <v>111.44388235663433</v>
      </c>
      <c r="D130">
        <v>103.62443823311467</v>
      </c>
      <c r="E130">
        <v>106.92808836206501</v>
      </c>
      <c r="F130">
        <v>103.70563438619767</v>
      </c>
      <c r="G130">
        <v>101.56432245090934</v>
      </c>
      <c r="H130">
        <v>126.30589170898033</v>
      </c>
      <c r="I130">
        <v>112.12480411893966</v>
      </c>
      <c r="J130">
        <v>0.81585606993257542</v>
      </c>
      <c r="K130">
        <v>79.403969696969696</v>
      </c>
      <c r="L130" s="84">
        <v>2.5033196655575636</v>
      </c>
      <c r="M130" s="84"/>
    </row>
    <row r="131" spans="1:13" x14ac:dyDescent="0.35">
      <c r="A131" s="29">
        <v>43921</v>
      </c>
      <c r="B131">
        <v>108.87476867720632</v>
      </c>
      <c r="C131">
        <v>112.16416262173668</v>
      </c>
      <c r="D131">
        <v>103.97765229787234</v>
      </c>
      <c r="E131">
        <v>107.27329850352901</v>
      </c>
      <c r="F131">
        <v>104.04929246109934</v>
      </c>
      <c r="G131">
        <v>101.867994672481</v>
      </c>
      <c r="H131">
        <v>126.68020561401499</v>
      </c>
      <c r="I131">
        <v>112.824356403907</v>
      </c>
      <c r="J131">
        <v>0.81035288021968654</v>
      </c>
      <c r="K131">
        <v>79.231538461538463</v>
      </c>
      <c r="L131" s="84">
        <v>2.675356959461817</v>
      </c>
      <c r="M131" s="84"/>
    </row>
    <row r="132" spans="1:13" x14ac:dyDescent="0.35">
      <c r="A132" s="29">
        <v>44012</v>
      </c>
      <c r="B132">
        <v>108.33542515441799</v>
      </c>
      <c r="C132">
        <v>112.33880217173702</v>
      </c>
      <c r="D132">
        <v>103.85704669256567</v>
      </c>
      <c r="E132">
        <v>107.74332688255866</v>
      </c>
      <c r="F132">
        <v>104.34191682096366</v>
      </c>
      <c r="G132">
        <v>102.43724408604135</v>
      </c>
      <c r="H132">
        <v>128.62023179190967</v>
      </c>
      <c r="I132">
        <v>102.51054197357901</v>
      </c>
      <c r="J132">
        <v>0.79949973931455809</v>
      </c>
      <c r="K132">
        <v>77.416984615384621</v>
      </c>
      <c r="L132" s="84">
        <v>3.0786650622291032</v>
      </c>
      <c r="M132" s="84"/>
    </row>
    <row r="133" spans="1:13" x14ac:dyDescent="0.35">
      <c r="A133" s="29">
        <v>44104</v>
      </c>
      <c r="B133">
        <v>108.83953467077265</v>
      </c>
      <c r="C133">
        <v>112.47991645723766</v>
      </c>
      <c r="D133">
        <v>104.60742420245266</v>
      </c>
      <c r="E133">
        <v>107.6366994518</v>
      </c>
      <c r="F133">
        <v>103.96389660757234</v>
      </c>
      <c r="G133">
        <v>101.79776075164433</v>
      </c>
      <c r="H133">
        <v>130.62166673398033</v>
      </c>
      <c r="I133">
        <v>105.09280577380567</v>
      </c>
      <c r="J133">
        <v>0.79834560906724505</v>
      </c>
      <c r="K133">
        <v>77.450487878787882</v>
      </c>
      <c r="L133" s="84">
        <v>3.1319434989788966</v>
      </c>
      <c r="M133" s="84"/>
    </row>
    <row r="134" spans="1:13" x14ac:dyDescent="0.35">
      <c r="A134" s="29">
        <v>44196</v>
      </c>
      <c r="B134">
        <v>108.88488953354967</v>
      </c>
      <c r="C134">
        <v>113.00438611440568</v>
      </c>
      <c r="D134">
        <v>104.854537982387</v>
      </c>
      <c r="E134">
        <v>107.31681337875601</v>
      </c>
      <c r="F134">
        <v>103.20192088924632</v>
      </c>
      <c r="G134">
        <v>101.93662857162934</v>
      </c>
      <c r="H134">
        <v>131.904861572454</v>
      </c>
      <c r="I134">
        <v>102.07295707252301</v>
      </c>
      <c r="J134">
        <v>0.80771955684842445</v>
      </c>
      <c r="K134">
        <v>77.959993939393939</v>
      </c>
      <c r="L134" s="84">
        <v>3.4145577808828835</v>
      </c>
      <c r="M134" s="84"/>
    </row>
    <row r="135" spans="1:13" x14ac:dyDescent="0.35">
      <c r="A135" s="29">
        <v>44286</v>
      </c>
      <c r="B135">
        <v>109.62220454818635</v>
      </c>
      <c r="C135">
        <v>113.98625938922966</v>
      </c>
      <c r="D135">
        <v>104.77050092576167</v>
      </c>
      <c r="E135">
        <v>107.47615161472265</v>
      </c>
      <c r="F135">
        <v>103.16315617109866</v>
      </c>
      <c r="G135">
        <v>102.196184070652</v>
      </c>
      <c r="H135">
        <v>133.16033239764667</v>
      </c>
      <c r="I135">
        <v>106.27195844395133</v>
      </c>
      <c r="J135">
        <v>0.80260600542279315</v>
      </c>
      <c r="K135">
        <v>80.480732812499994</v>
      </c>
      <c r="L135" s="84">
        <v>2.9821807365305868</v>
      </c>
      <c r="M135" s="84"/>
    </row>
    <row r="136" spans="1:13" x14ac:dyDescent="0.35">
      <c r="A136" s="29">
        <v>44377</v>
      </c>
      <c r="B136">
        <v>110.44606579890068</v>
      </c>
      <c r="C136">
        <v>114.39312970583933</v>
      </c>
      <c r="D136">
        <v>105.87677504878667</v>
      </c>
      <c r="E136">
        <v>107.76595557520733</v>
      </c>
      <c r="F136">
        <v>103.530294263359</v>
      </c>
      <c r="G136">
        <v>103.314896904153</v>
      </c>
      <c r="H136">
        <v>132.46673655100031</v>
      </c>
      <c r="I136">
        <v>111.43654923775334</v>
      </c>
      <c r="J136">
        <v>0.814089043773909</v>
      </c>
      <c r="K136">
        <v>81.787815384615385</v>
      </c>
      <c r="L136" s="84">
        <v>2.7653976909254534</v>
      </c>
      <c r="M136" s="84"/>
    </row>
    <row r="137" spans="1:13" x14ac:dyDescent="0.35">
      <c r="A137" s="29">
        <v>44469</v>
      </c>
      <c r="B137">
        <v>111.88903800190235</v>
      </c>
      <c r="C137">
        <v>115.19241812618232</v>
      </c>
      <c r="D137">
        <v>107.72344119524</v>
      </c>
      <c r="E137">
        <v>108.42060462391468</v>
      </c>
      <c r="F137">
        <v>104.09826924238068</v>
      </c>
      <c r="G137">
        <v>103.40431598299601</v>
      </c>
      <c r="H137">
        <v>134.14047829538131</v>
      </c>
      <c r="I137">
        <v>115.52710734431633</v>
      </c>
      <c r="J137">
        <v>0.8357748020335245</v>
      </c>
      <c r="K137">
        <v>81.774842424242422</v>
      </c>
      <c r="L137" s="84">
        <v>3.4330399377282799</v>
      </c>
      <c r="M137" s="84"/>
    </row>
    <row r="138" spans="1:13" x14ac:dyDescent="0.35">
      <c r="A138" s="29">
        <v>44561</v>
      </c>
      <c r="B138">
        <v>114.22727362913099</v>
      </c>
      <c r="C138">
        <v>116.70115765183668</v>
      </c>
      <c r="D138">
        <v>109.68300146558401</v>
      </c>
      <c r="E138">
        <v>110.412952361455</v>
      </c>
      <c r="F138">
        <v>105.93197048531665</v>
      </c>
      <c r="G138">
        <v>104.10903411088701</v>
      </c>
      <c r="H138">
        <v>138.25944771710468</v>
      </c>
      <c r="I138">
        <v>126.85807001374233</v>
      </c>
      <c r="J138">
        <v>0.88967799254248692</v>
      </c>
      <c r="K138">
        <v>81.611703030303033</v>
      </c>
      <c r="L138" s="84">
        <v>4.1496519075466436</v>
      </c>
      <c r="M138" s="84"/>
    </row>
    <row r="139" spans="1:13" x14ac:dyDescent="0.35">
      <c r="A139" s="29">
        <v>44651</v>
      </c>
      <c r="B139">
        <v>116.52347828113066</v>
      </c>
      <c r="C139">
        <v>118.20317663318032</v>
      </c>
      <c r="D139">
        <v>112.14236239450668</v>
      </c>
      <c r="E139">
        <v>112.620087702123</v>
      </c>
      <c r="F139">
        <v>108.46460025636766</v>
      </c>
      <c r="G139">
        <v>104.051353830964</v>
      </c>
      <c r="H139">
        <v>141.19196992992767</v>
      </c>
      <c r="I139">
        <v>131.85258223726666</v>
      </c>
      <c r="J139">
        <v>0.91704684352781174</v>
      </c>
      <c r="K139">
        <v>82.334651562499999</v>
      </c>
      <c r="L139" s="84">
        <v>5.4749403936328669</v>
      </c>
      <c r="M139" s="84"/>
    </row>
    <row r="140" spans="1:13" x14ac:dyDescent="0.35">
      <c r="A140" s="29">
        <v>44742</v>
      </c>
      <c r="B140">
        <v>120.44855797165833</v>
      </c>
      <c r="C140">
        <v>119.97282780326201</v>
      </c>
      <c r="D140">
        <v>113.41431470466132</v>
      </c>
      <c r="E140">
        <v>115.54941884620833</v>
      </c>
      <c r="F140">
        <v>112.13959541743934</v>
      </c>
      <c r="G140">
        <v>104.78691964933633</v>
      </c>
      <c r="H140">
        <v>143.00793333392267</v>
      </c>
      <c r="I140">
        <v>171.20961821358637</v>
      </c>
      <c r="J140">
        <v>0.97799595064369482</v>
      </c>
      <c r="K140">
        <v>80.184107692307691</v>
      </c>
      <c r="L140" s="84">
        <v>6.0753476320238926</v>
      </c>
      <c r="M140" s="84"/>
    </row>
    <row r="141" spans="1:13" x14ac:dyDescent="0.35">
      <c r="A141" s="29">
        <v>44834</v>
      </c>
      <c r="B141">
        <v>123.13038871552067</v>
      </c>
      <c r="C141">
        <v>121.971034742257</v>
      </c>
      <c r="D141">
        <v>114.95400549566733</v>
      </c>
      <c r="E141">
        <v>120.36449288317634</v>
      </c>
      <c r="F141">
        <v>118.03507288521467</v>
      </c>
      <c r="G141">
        <v>106.386141261398</v>
      </c>
      <c r="H141">
        <v>145.14154076826068</v>
      </c>
      <c r="I141">
        <v>177.94518722871234</v>
      </c>
      <c r="J141">
        <v>1.0191295882470075</v>
      </c>
      <c r="K141">
        <v>78.172721212121218</v>
      </c>
      <c r="L141" s="84">
        <v>8.3216708320752559</v>
      </c>
      <c r="M141" s="84"/>
    </row>
    <row r="142" spans="1:13" x14ac:dyDescent="0.35">
      <c r="A142" s="29">
        <v>44926</v>
      </c>
      <c r="B142">
        <v>126.547451660261</v>
      </c>
      <c r="C142">
        <v>124.23548666549401</v>
      </c>
      <c r="D142">
        <v>116.645001404892</v>
      </c>
      <c r="E142">
        <v>124.666980657946</v>
      </c>
      <c r="F142">
        <v>123.388839437648</v>
      </c>
      <c r="G142">
        <v>107.96845660892332</v>
      </c>
      <c r="H142">
        <v>145.92772029939735</v>
      </c>
      <c r="I142">
        <v>197.72478342441434</v>
      </c>
      <c r="J142">
        <v>1.0075868270203439</v>
      </c>
      <c r="K142">
        <v>78.101493846153843</v>
      </c>
      <c r="L142" s="84">
        <v>7.2128482156614195</v>
      </c>
      <c r="M142" s="84"/>
    </row>
    <row r="143" spans="1:13" x14ac:dyDescent="0.35">
      <c r="A143" s="29">
        <v>45016</v>
      </c>
      <c r="B143">
        <v>128.412521336472</v>
      </c>
      <c r="C143">
        <v>125.92698866971966</v>
      </c>
      <c r="D143">
        <v>118.53958914671598</v>
      </c>
      <c r="E143">
        <v>128.60738963666734</v>
      </c>
      <c r="F143">
        <v>127.99275289680067</v>
      </c>
      <c r="G143">
        <v>110.11311050535868</v>
      </c>
      <c r="H143">
        <v>148.13387123380534</v>
      </c>
      <c r="I143">
        <v>192.64226930462132</v>
      </c>
      <c r="J143">
        <v>1.0189279724620011</v>
      </c>
      <c r="K143">
        <v>78.168284615384621</v>
      </c>
      <c r="L143" s="84">
        <v>5.4496808271529931</v>
      </c>
      <c r="M143" s="84"/>
    </row>
    <row r="144" spans="1:13" x14ac:dyDescent="0.35">
      <c r="A144" s="29">
        <v>45107</v>
      </c>
      <c r="B144">
        <v>130.50487553516299</v>
      </c>
      <c r="C144">
        <v>128.47614956173032</v>
      </c>
      <c r="D144">
        <v>120.78408456376</v>
      </c>
      <c r="E144">
        <v>133.44707635805202</v>
      </c>
      <c r="F144">
        <v>132.52547284903468</v>
      </c>
      <c r="G144">
        <v>112.08698296157634</v>
      </c>
      <c r="H144">
        <v>159.0025190765663</v>
      </c>
      <c r="I144">
        <v>183.65930007091833</v>
      </c>
      <c r="J144">
        <v>1.000816805335303</v>
      </c>
      <c r="K144">
        <v>80.456900000000005</v>
      </c>
      <c r="L144" s="84">
        <v>4.9659010810981465</v>
      </c>
      <c r="M144" s="84"/>
    </row>
    <row r="145" spans="1:13" x14ac:dyDescent="0.35">
      <c r="A145" s="29">
        <v>45199</v>
      </c>
      <c r="B145">
        <v>131.40648454521298</v>
      </c>
      <c r="C145">
        <v>130.50958161264666</v>
      </c>
      <c r="D145">
        <v>121.02487904032766</v>
      </c>
      <c r="E145">
        <v>135.45306402774801</v>
      </c>
      <c r="F145">
        <v>133.948488525117</v>
      </c>
      <c r="G145">
        <v>115.81124980573033</v>
      </c>
      <c r="H145">
        <v>162.44185095427167</v>
      </c>
      <c r="I145">
        <v>172.22191183922098</v>
      </c>
      <c r="J145">
        <v>0.98602621638057697</v>
      </c>
      <c r="K145">
        <v>82.197903076923083</v>
      </c>
      <c r="L145" s="84">
        <v>4.3007323969777032</v>
      </c>
      <c r="M145" s="84"/>
    </row>
    <row r="146" spans="1:13" x14ac:dyDescent="0.35">
      <c r="A146" s="29">
        <v>45291</v>
      </c>
      <c r="B146">
        <v>131.900321305483</v>
      </c>
      <c r="C146">
        <v>132.219757990228</v>
      </c>
      <c r="D146">
        <v>120.875705397736</v>
      </c>
      <c r="E146">
        <v>136.72632584781965</v>
      </c>
      <c r="F146">
        <v>134.62954842234433</v>
      </c>
      <c r="G146">
        <v>118.03611136677368</v>
      </c>
      <c r="H146">
        <v>165.56402632195568</v>
      </c>
      <c r="I146">
        <v>164.76988630137134</v>
      </c>
      <c r="J146">
        <v>0.99411759541348033</v>
      </c>
      <c r="K146">
        <v>81.178133846153841</v>
      </c>
      <c r="L146" s="84">
        <v>3.8582721147576637</v>
      </c>
      <c r="M146" s="84"/>
    </row>
    <row r="147" spans="1:13" x14ac:dyDescent="0.35">
      <c r="A147" s="29">
        <v>45382</v>
      </c>
      <c r="B147">
        <v>132.92991002652667</v>
      </c>
      <c r="C147">
        <v>133.85593409890566</v>
      </c>
      <c r="D147">
        <v>120.921376883994</v>
      </c>
      <c r="E147">
        <v>137.64184979520869</v>
      </c>
      <c r="F147">
        <v>134.79393893700401</v>
      </c>
      <c r="G147">
        <v>118.86832147362399</v>
      </c>
      <c r="H147">
        <v>171.86208615383134</v>
      </c>
      <c r="I147">
        <v>165.502040768429</v>
      </c>
      <c r="J147">
        <v>0.98573854893283019</v>
      </c>
      <c r="K147">
        <v>82.568192307692314</v>
      </c>
      <c r="L147" s="84">
        <v>3.6255376960250629</v>
      </c>
      <c r="M147" s="84"/>
    </row>
    <row r="148" spans="1:13" x14ac:dyDescent="0.35">
      <c r="A148" s="29">
        <v>45473</v>
      </c>
      <c r="B148">
        <v>133.21978325302868</v>
      </c>
      <c r="C148">
        <v>135.80382817608699</v>
      </c>
      <c r="D148">
        <v>120.91507544766699</v>
      </c>
      <c r="E148">
        <v>138.07178830301464</v>
      </c>
      <c r="F148">
        <v>135.20631607276701</v>
      </c>
      <c r="G148">
        <v>118.579164978679</v>
      </c>
      <c r="H148">
        <v>174.52404169845201</v>
      </c>
      <c r="I148">
        <v>153.86581221567965</v>
      </c>
      <c r="J148">
        <v>0.9961020955976857</v>
      </c>
      <c r="K148">
        <v>82.944390769230765</v>
      </c>
      <c r="L148" s="84">
        <v>2.9793535419703137</v>
      </c>
      <c r="M148" s="84"/>
    </row>
    <row r="149" spans="1:13" x14ac:dyDescent="0.35">
      <c r="A149" s="29">
        <v>45565</v>
      </c>
      <c r="B149">
        <v>134.08486757201669</v>
      </c>
      <c r="C149">
        <v>137.27360628960699</v>
      </c>
      <c r="D149">
        <v>121.26720353494734</v>
      </c>
      <c r="E149">
        <v>139.072846019624</v>
      </c>
      <c r="F149">
        <v>136.02727882771302</v>
      </c>
      <c r="G149">
        <v>118.90937012525499</v>
      </c>
      <c r="H149">
        <v>177.695005681667</v>
      </c>
      <c r="I149">
        <v>149.55706920458201</v>
      </c>
      <c r="J149">
        <v>0.97405768218719535</v>
      </c>
      <c r="K149">
        <v>84.302587878787875</v>
      </c>
      <c r="L149" s="84">
        <v>2.9717312535902067</v>
      </c>
      <c r="M149" s="84"/>
    </row>
    <row r="150" spans="1:13" x14ac:dyDescent="0.35">
      <c r="A150" s="29">
        <v>45657</v>
      </c>
      <c r="B150">
        <v>135.21115295856868</v>
      </c>
      <c r="C150">
        <v>138.60091250533034</v>
      </c>
      <c r="D150">
        <v>121.99926559901701</v>
      </c>
      <c r="E150">
        <v>140.745884534477</v>
      </c>
      <c r="F150">
        <v>137.27513365538434</v>
      </c>
      <c r="G150">
        <v>119.76153006783733</v>
      </c>
      <c r="H150">
        <v>182.78135032585797</v>
      </c>
      <c r="I150">
        <v>151.11516830677633</v>
      </c>
      <c r="J150">
        <v>0.97624618048906386</v>
      </c>
      <c r="K150">
        <v>84.621425757575764</v>
      </c>
      <c r="L150" s="84">
        <v>3.4687852775411367</v>
      </c>
      <c r="M150" s="84"/>
    </row>
    <row r="151" spans="1:13" x14ac:dyDescent="0.35">
      <c r="A151" s="29">
        <v>45747</v>
      </c>
      <c r="B151">
        <v>136.61784874390534</v>
      </c>
      <c r="C151">
        <v>140.45929073532702</v>
      </c>
      <c r="D151">
        <v>122.43038422756933</v>
      </c>
      <c r="E151">
        <v>142.80378423171166</v>
      </c>
      <c r="F151">
        <v>139.13549943904732</v>
      </c>
      <c r="G151">
        <v>121.25008275051665</v>
      </c>
      <c r="H151">
        <v>187.28219550222136</v>
      </c>
      <c r="I151">
        <v>153.28627119419102</v>
      </c>
      <c r="J151">
        <v>0.99895044451761605</v>
      </c>
      <c r="K151">
        <v>84.062595312499994</v>
      </c>
      <c r="L151" s="84">
        <v>3.8021957884789734</v>
      </c>
      <c r="M151" s="84"/>
    </row>
    <row r="152" spans="1:13" x14ac:dyDescent="0.35">
      <c r="A152" s="29">
        <v>45838</v>
      </c>
      <c r="B152">
        <v>137.86831033799299</v>
      </c>
      <c r="C152">
        <v>142.47763024060868</v>
      </c>
      <c r="D152">
        <v>122.69643446264801</v>
      </c>
      <c r="E152">
        <v>144.36322991967833</v>
      </c>
      <c r="F152">
        <v>140.77799413202635</v>
      </c>
      <c r="G152">
        <v>123.34877730318432</v>
      </c>
      <c r="H152">
        <v>188.29603889896066</v>
      </c>
      <c r="I152">
        <v>152.26304878925799</v>
      </c>
      <c r="J152">
        <v>0.9925168690679349</v>
      </c>
      <c r="K152">
        <v>85.431326153846157</v>
      </c>
      <c r="L152" s="84">
        <v>4.0110426112517032</v>
      </c>
      <c r="M152" s="84"/>
    </row>
    <row r="153" spans="1:13" x14ac:dyDescent="0.35">
      <c r="A153" s="29">
        <v>45930</v>
      </c>
      <c r="B153">
        <v>139.17185679347801</v>
      </c>
      <c r="C153">
        <v>143.83490184235367</v>
      </c>
      <c r="D153">
        <v>123.18418928067767</v>
      </c>
      <c r="E153">
        <v>146.17238867412667</v>
      </c>
      <c r="F153">
        <v>142.64635889684465</v>
      </c>
      <c r="G153">
        <v>123.58353089060101</v>
      </c>
      <c r="H153">
        <v>191.69091466098234</v>
      </c>
      <c r="I153">
        <v>153.78204155624601</v>
      </c>
      <c r="J153">
        <v>0.98609231478015491</v>
      </c>
      <c r="K153">
        <v>85.000674242424239</v>
      </c>
      <c r="L153" s="84">
        <v>3.9691108090384266</v>
      </c>
      <c r="M153" s="84"/>
    </row>
    <row r="154" spans="1:13" x14ac:dyDescent="0.35">
      <c r="A154" s="29">
        <v>46022</v>
      </c>
      <c r="B154">
        <v>139.81471890183434</v>
      </c>
      <c r="C154">
        <v>144.82576199340568</v>
      </c>
      <c r="D154">
        <v>123.45190980751833</v>
      </c>
      <c r="E154">
        <v>147.33384530439099</v>
      </c>
      <c r="F154">
        <v>143.54214456737532</v>
      </c>
      <c r="G154">
        <v>124.46047414312299</v>
      </c>
      <c r="H154">
        <v>193.97044901861466</v>
      </c>
      <c r="I154">
        <v>153.89556476809</v>
      </c>
      <c r="J154">
        <v>1.004813939993298</v>
      </c>
      <c r="K154">
        <v>84.160324242424238</v>
      </c>
      <c r="L154" s="84">
        <v>3.8470567349793234</v>
      </c>
      <c r="M154" s="84"/>
    </row>
    <row r="155" spans="1:13" x14ac:dyDescent="0.35">
      <c r="A155" s="29"/>
      <c r="L155" s="84"/>
    </row>
    <row r="156" spans="1:13" x14ac:dyDescent="0.35">
      <c r="A156" s="29"/>
      <c r="L156" s="84"/>
    </row>
    <row r="157" spans="1:13" x14ac:dyDescent="0.35">
      <c r="A157" s="29"/>
      <c r="L157" s="84"/>
    </row>
    <row r="158" spans="1:13" x14ac:dyDescent="0.35">
      <c r="A158" s="29"/>
      <c r="L158" s="84"/>
    </row>
    <row r="159" spans="1:13" x14ac:dyDescent="0.35">
      <c r="A159" s="29"/>
      <c r="L159" s="84"/>
    </row>
    <row r="160" spans="1:13" x14ac:dyDescent="0.35">
      <c r="A160" s="29"/>
      <c r="L160" s="84"/>
    </row>
    <row r="161" spans="1:12" x14ac:dyDescent="0.35">
      <c r="A161" s="29"/>
      <c r="L161" s="84"/>
    </row>
    <row r="162" spans="1:12" x14ac:dyDescent="0.35">
      <c r="A162" s="29"/>
      <c r="L162" s="84"/>
    </row>
    <row r="163" spans="1:12" x14ac:dyDescent="0.35">
      <c r="A163" s="29"/>
      <c r="L163" s="84"/>
    </row>
    <row r="164" spans="1:12" x14ac:dyDescent="0.35">
      <c r="A164" s="29"/>
      <c r="L164" s="84"/>
    </row>
    <row r="165" spans="1:12" x14ac:dyDescent="0.35">
      <c r="A165" s="29"/>
      <c r="L165" s="84"/>
    </row>
    <row r="166" spans="1:12" x14ac:dyDescent="0.35">
      <c r="A166" s="29"/>
      <c r="L166" s="84"/>
    </row>
    <row r="167" spans="1:12" x14ac:dyDescent="0.35">
      <c r="A167" s="29"/>
      <c r="L167" s="84"/>
    </row>
    <row r="168" spans="1:12" x14ac:dyDescent="0.35">
      <c r="A168" s="29"/>
      <c r="B168" s="96"/>
      <c r="L168" s="84"/>
    </row>
    <row r="169" spans="1:12" x14ac:dyDescent="0.35">
      <c r="B169" s="96"/>
      <c r="L169" s="84"/>
    </row>
    <row r="170" spans="1:12" x14ac:dyDescent="0.35">
      <c r="B170" s="96"/>
    </row>
    <row r="171" spans="1:12" x14ac:dyDescent="0.35">
      <c r="B171" s="96"/>
    </row>
    <row r="172" spans="1:12" x14ac:dyDescent="0.35">
      <c r="B172" s="96"/>
    </row>
  </sheetData>
  <pageMargins left="0.7" right="0.7" top="0.75" bottom="0.75" header="0.3" footer="0.3"/>
  <drawing r:id="rId1"/>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ECB90-CAB1-4554-AFDF-7F4B782B38A6}">
  <dimension ref="A1:V172"/>
  <sheetViews>
    <sheetView zoomScale="70" zoomScaleNormal="70" workbookViewId="0">
      <selection activeCell="M12" sqref="M12"/>
    </sheetView>
  </sheetViews>
  <sheetFormatPr defaultRowHeight="14.5" x14ac:dyDescent="0.35"/>
  <cols>
    <col min="1" max="1" width="12.08984375" customWidth="1"/>
    <col min="2" max="2" width="11.1796875" customWidth="1"/>
    <col min="9" max="9" width="9.6328125" customWidth="1"/>
  </cols>
  <sheetData>
    <row r="1" spans="1:22" x14ac:dyDescent="0.35">
      <c r="A1" t="s">
        <v>363</v>
      </c>
      <c r="E1" t="s">
        <v>368</v>
      </c>
    </row>
    <row r="2" spans="1:22" x14ac:dyDescent="0.35">
      <c r="A2" t="s">
        <v>355</v>
      </c>
      <c r="E2" t="s">
        <v>346</v>
      </c>
    </row>
    <row r="3" spans="1:22" x14ac:dyDescent="0.35">
      <c r="A3" s="85" t="s">
        <v>375</v>
      </c>
      <c r="B3" s="86" t="s">
        <v>335</v>
      </c>
      <c r="C3" s="86"/>
      <c r="D3" s="39" t="s">
        <v>336</v>
      </c>
      <c r="E3" s="85" t="s">
        <v>376</v>
      </c>
      <c r="F3" s="86" t="s">
        <v>335</v>
      </c>
      <c r="G3" s="86"/>
      <c r="H3" t="s">
        <v>336</v>
      </c>
    </row>
    <row r="4" spans="1:22" x14ac:dyDescent="0.35">
      <c r="A4" s="89" t="s">
        <v>354</v>
      </c>
      <c r="B4" s="86" t="s">
        <v>338</v>
      </c>
      <c r="C4" s="86"/>
      <c r="D4" s="39" t="s">
        <v>362</v>
      </c>
      <c r="E4" s="89" t="s">
        <v>337</v>
      </c>
      <c r="F4" s="86" t="s">
        <v>338</v>
      </c>
      <c r="G4" s="86"/>
      <c r="H4" t="s">
        <v>339</v>
      </c>
    </row>
    <row r="5" spans="1:22" x14ac:dyDescent="0.35">
      <c r="A5" t="s">
        <v>376</v>
      </c>
      <c r="B5" s="86" t="s">
        <v>340</v>
      </c>
      <c r="C5" s="86"/>
      <c r="F5" s="86" t="s">
        <v>340</v>
      </c>
      <c r="G5" s="86"/>
    </row>
    <row r="6" spans="1:22" x14ac:dyDescent="0.35">
      <c r="A6" t="s">
        <v>392</v>
      </c>
      <c r="K6" s="86"/>
    </row>
    <row r="7" spans="1:22" x14ac:dyDescent="0.35">
      <c r="B7" s="90" t="s">
        <v>341</v>
      </c>
      <c r="C7" s="91"/>
      <c r="D7" s="91"/>
      <c r="E7" s="91"/>
      <c r="F7" s="91"/>
      <c r="G7" s="91" t="s">
        <v>402</v>
      </c>
      <c r="H7" s="91"/>
      <c r="I7" s="92" t="s">
        <v>342</v>
      </c>
      <c r="J7" s="93"/>
      <c r="K7" s="93"/>
      <c r="L7" s="93"/>
      <c r="M7" s="93"/>
      <c r="N7" s="92"/>
      <c r="O7" s="92"/>
      <c r="P7" s="94" t="s">
        <v>272</v>
      </c>
      <c r="Q7" s="95"/>
      <c r="R7" s="95"/>
      <c r="S7" s="95"/>
      <c r="T7" s="95"/>
      <c r="U7" s="95"/>
      <c r="V7" s="95"/>
    </row>
    <row r="8" spans="1:22" x14ac:dyDescent="0.35">
      <c r="B8" s="90" t="s">
        <v>40</v>
      </c>
      <c r="C8" s="91" t="s">
        <v>150</v>
      </c>
      <c r="D8" s="91" t="s">
        <v>149</v>
      </c>
      <c r="E8" s="91" t="s">
        <v>365</v>
      </c>
      <c r="F8" s="91" t="s">
        <v>151</v>
      </c>
      <c r="G8" s="91" t="s">
        <v>279</v>
      </c>
      <c r="H8" s="91" t="s">
        <v>315</v>
      </c>
      <c r="I8" s="92" t="s">
        <v>154</v>
      </c>
      <c r="J8" s="92" t="s">
        <v>343</v>
      </c>
      <c r="K8" s="92" t="s">
        <v>332</v>
      </c>
      <c r="L8" s="92" t="s">
        <v>333</v>
      </c>
      <c r="M8" s="92" t="s">
        <v>334</v>
      </c>
      <c r="N8" s="92" t="s">
        <v>366</v>
      </c>
      <c r="O8" s="92" t="s">
        <v>367</v>
      </c>
      <c r="P8" s="94" t="s">
        <v>149</v>
      </c>
      <c r="Q8" s="94" t="s">
        <v>154</v>
      </c>
      <c r="R8" s="94" t="s">
        <v>150</v>
      </c>
      <c r="S8" s="94" t="s">
        <v>151</v>
      </c>
      <c r="T8" s="94" t="s">
        <v>279</v>
      </c>
      <c r="U8" s="94" t="s">
        <v>315</v>
      </c>
      <c r="V8" s="94" t="s">
        <v>316</v>
      </c>
    </row>
    <row r="9" spans="1:22" x14ac:dyDescent="0.35">
      <c r="A9" t="s">
        <v>369</v>
      </c>
      <c r="B9" s="91" t="s">
        <v>380</v>
      </c>
      <c r="C9" s="91" t="s">
        <v>359</v>
      </c>
      <c r="D9" s="91" t="s">
        <v>360</v>
      </c>
      <c r="E9" s="91"/>
      <c r="F9" s="91" t="s">
        <v>361</v>
      </c>
      <c r="G9" s="91" t="s">
        <v>400</v>
      </c>
      <c r="H9" s="91" t="s">
        <v>401</v>
      </c>
      <c r="I9" s="93" t="s">
        <v>364</v>
      </c>
      <c r="J9" s="93" t="s">
        <v>344</v>
      </c>
      <c r="K9" s="93" t="s">
        <v>192</v>
      </c>
      <c r="L9" s="93" t="s">
        <v>222</v>
      </c>
      <c r="M9" s="93"/>
      <c r="N9" s="93" t="s">
        <v>358</v>
      </c>
      <c r="O9" s="93" t="s">
        <v>352</v>
      </c>
      <c r="P9" s="95"/>
      <c r="Q9" s="95"/>
      <c r="R9" s="95"/>
      <c r="S9" s="95"/>
      <c r="T9" s="95"/>
      <c r="U9" s="95"/>
      <c r="V9" s="95"/>
    </row>
    <row r="10" spans="1:22" x14ac:dyDescent="0.35">
      <c r="A10" t="s">
        <v>370</v>
      </c>
      <c r="B10" s="87" t="str">
        <f>"conv2qa(X12("&amp;$D$5&amp;$D$3&amp;B9&amp;$D$4&amp;",MULT," &amp; TEXT($A$3,"yyyy""m""m") &amp; "," &amp; TEXT($A$4,"yyyy""m""m") &amp; "))"</f>
        <v>conv2qa(X12(M26_stifidx_bmk.m,MULT,1996m1,2026m12))</v>
      </c>
      <c r="C10" s="87" t="str">
        <f t="shared" ref="C10:I10" si="0">"conv2qa(X12("&amp;$D$5&amp;$D$3&amp;C9&amp;$D$4&amp;",MULT," &amp; TEXT($A$3,"yyyy""m""m") &amp; "," &amp; TEXT($A$4,"yyyy""m""m") &amp; "))"</f>
        <v>conv2qa(X12(M26_stif_srv_bmk.m,MULT,1996m1,2026m12))</v>
      </c>
      <c r="D10" s="87" t="str">
        <f t="shared" si="0"/>
        <v>conv2qa(X12(M26_stif_gds_xeatfnab_bmk.m,MULT,1996m1,2026m12))</v>
      </c>
      <c r="E10" s="87" t="str">
        <f>"conv2qa(X12(cpi_aggregation("&amp;G7&amp;", "&amp;G9&amp;","&amp;H9&amp;",#,#,#,#,#,#,#,#,#,#,#,#,#,#,#,#,#),MULT," &amp; TEXT($A$3,"yyyy""m""m") &amp; "," &amp; TEXT($A$4,"yyyy""m""m") &amp; "))"</f>
        <v>conv2qa(X12(cpi_aggregation(stif_fnab.m, booze.m,fags.m,#,#,#,#,#,#,#,#,#,#,#,#,#,#,#,#,#),MULT,1996m1,2026m12))</v>
      </c>
      <c r="F10" s="87" t="str">
        <f>"conv2qa(X12("&amp;$D$5&amp;$D$3&amp;F9&amp;$D$4&amp;",MULT," &amp; TEXT($A$3,"yyyy""m""m") &amp; "," &amp; TEXT($A$4,"yyyy""m""m") &amp; "))"</f>
        <v>conv2qa(X12(M26_stif_fnab_bmk.m,MULT,1996m1,2026m12))</v>
      </c>
      <c r="G10" s="87" t="str">
        <f>"conv2qa(X12("&amp;G9&amp;",MULT," &amp; TEXT($A$3,"yyyy""m""m") &amp; "," &amp; TEXT($A$4,"yyyy""m""m") &amp; "))"</f>
        <v>conv2qa(X12(booze.m,MULT,1996m1,2026m12))</v>
      </c>
      <c r="H10" s="87" t="str">
        <f>"conv2qa(X12("&amp;H9&amp;",MULT," &amp; TEXT($A$3,"yyyy""m""m") &amp; "," &amp; TEXT($A$4,"yyyy""m""m") &amp; "))"</f>
        <v>conv2qa(X12(fags.m,MULT,1996m1,2026m12))</v>
      </c>
      <c r="I10" s="87" t="str">
        <f t="shared" si="0"/>
        <v>conv2qa(X12(M26_stif_pu_bmk.m,MULT,1996m1,2026m12))</v>
      </c>
      <c r="J10" s="87"/>
      <c r="K10" s="87"/>
      <c r="L10" s="87"/>
      <c r="M10" s="87"/>
      <c r="N10" s="87"/>
      <c r="O10" s="87"/>
      <c r="P10" s="97" t="s">
        <v>274</v>
      </c>
      <c r="Q10" s="97" t="s">
        <v>275</v>
      </c>
      <c r="R10" s="97" t="s">
        <v>276</v>
      </c>
      <c r="S10" s="97" t="s">
        <v>273</v>
      </c>
      <c r="T10" s="97" t="s">
        <v>313</v>
      </c>
      <c r="U10" s="97" t="s">
        <v>314</v>
      </c>
      <c r="V10" s="97"/>
    </row>
    <row r="11" spans="1:22" x14ac:dyDescent="0.35">
      <c r="A11" s="77" t="s">
        <v>65</v>
      </c>
      <c r="B11" s="77" t="s">
        <v>71</v>
      </c>
      <c r="C11" s="77" t="s">
        <v>207</v>
      </c>
      <c r="D11" s="77" t="s">
        <v>206</v>
      </c>
      <c r="E11" s="77" t="s">
        <v>246</v>
      </c>
      <c r="F11" s="77" t="s">
        <v>205</v>
      </c>
      <c r="G11" s="77" t="s">
        <v>384</v>
      </c>
      <c r="H11" s="77" t="s">
        <v>385</v>
      </c>
      <c r="I11" s="77" t="s">
        <v>212</v>
      </c>
      <c r="J11" s="77" t="s">
        <v>204</v>
      </c>
      <c r="K11" s="77" t="s">
        <v>228</v>
      </c>
      <c r="L11" s="77" t="s">
        <v>223</v>
      </c>
      <c r="M11" s="77" t="s">
        <v>325</v>
      </c>
      <c r="N11" s="77" t="s">
        <v>357</v>
      </c>
      <c r="O11" s="77" t="s">
        <v>353</v>
      </c>
      <c r="P11" s="77" t="s">
        <v>356</v>
      </c>
      <c r="Q11" s="77" t="s">
        <v>319</v>
      </c>
      <c r="R11" s="77" t="s">
        <v>320</v>
      </c>
      <c r="S11" s="77" t="s">
        <v>350</v>
      </c>
      <c r="T11" s="77" t="s">
        <v>347</v>
      </c>
      <c r="U11" s="77" t="s">
        <v>348</v>
      </c>
      <c r="V11" s="77" t="s">
        <v>349</v>
      </c>
    </row>
    <row r="12" spans="1:22" x14ac:dyDescent="0.35">
      <c r="A12" s="29">
        <v>35155</v>
      </c>
      <c r="B12">
        <f>[3]!FAMEData(B10, $A$5, $A$6, 0,"Quarterly", "Down", "No Heading", "Normal")</f>
        <v>68.336249781639438</v>
      </c>
      <c r="C12">
        <f>[3]!FAMEData(C10, $A$5, $A$6, 0,"Quarterly", "Down", "No Heading", "Normal")</f>
        <v>50.967979582518161</v>
      </c>
      <c r="D12">
        <f>[3]!FAMEData(D10, $A$5, $A$6, 0,"Quarterly", "Down", "No Heading", "Normal")</f>
        <v>120.21245566186201</v>
      </c>
      <c r="E12">
        <f>[3]!FAMEData(E10, $A$5, $A$6, 0,"Quarterly", "Down", "No Heading", "Normal")</f>
        <v>58.553707089085371</v>
      </c>
      <c r="F12">
        <f>[3]!FAMEData(F10, $A$5, $A$6, 0,"Quarterly", "Down", "No Heading", "Normal")</f>
        <v>65.579758001123139</v>
      </c>
      <c r="G12">
        <f>[3]!FAMEData(G10, $A$5, $A$6, 0,"Quarterly", "Down", "No Heading", "Normal")</f>
        <v>77.833862631324294</v>
      </c>
      <c r="H12">
        <f>[3]!FAMEData(H10, $A$5, $A$6, 0,"Quarterly", "Down", "No Heading", "Normal")</f>
        <v>30.054561207357068</v>
      </c>
      <c r="I12">
        <f>[3]!FAMEData(I10, $E$3, $E$4, 0,"Quarterly", "Down", "No Heading", "Normal")</f>
        <v>43.611058577426</v>
      </c>
      <c r="J12">
        <f>[3]!FAMEData($H$5&amp;$H$3&amp;J9&amp;$H$4, $E$3, $E$4, 0,"Quarterly", "Down", "No Heading", "Normal")</f>
        <v>68.274786212460796</v>
      </c>
      <c r="K12">
        <f>[3]!FAMEData($H$5&amp;$H$3&amp;K9&amp;$H$4, $E$3, $E$4, 0,"Quarterly", "Down", "No Heading", "Normal")</f>
        <v>0.69676277490104199</v>
      </c>
      <c r="L12">
        <f>[3]!FAMEData($H$5&amp;$H$3&amp;L9&amp;$H$4, $E$3, $E$4, 0,"Quarterly", "Down", "No Heading", "Normal")</f>
        <v>80.896181538461505</v>
      </c>
      <c r="M12" s="84">
        <f>'[4]VAR expectations'!C36</f>
        <v>2.8151174291133074</v>
      </c>
      <c r="N12">
        <f>[3]!FAMEData($H$5&amp;$H$3&amp;N9&amp;$H$4, $E$3, $E$4, 0,"Quarterly", "Down", "No Heading", "Normal")</f>
        <v>0.3</v>
      </c>
      <c r="O12">
        <f>[3]!FAMEData($H$5&amp;$H$3&amp;O9&amp;$H$4, $E$3, $E$4, 0,"Quarterly", "Down", "No Heading", "Normal")</f>
        <v>0.20789577611610899</v>
      </c>
      <c r="P12">
        <f>[3]!FAMEData(P10, $E$3, $E$4, 0,"Quarterly", "Down", "No Heading", "Normal")</f>
        <v>330</v>
      </c>
      <c r="Q12">
        <f>[3]!FAMEData(Q10, $E$3, $E$4, 0,"Quarterly", "Down", "No Heading", "Normal")</f>
        <v>85</v>
      </c>
      <c r="R12">
        <f>[3]!FAMEData(R10, $E$3, $E$4, 0,"Quarterly", "Down", "No Heading", "Normal")</f>
        <v>359</v>
      </c>
      <c r="S12">
        <f>[3]!FAMEData(S10, $E$3, $E$4, 0,"Quarterly", "Down", "No Heading", "Normal")</f>
        <v>156</v>
      </c>
      <c r="T12">
        <f>[3]!FAMEData(T10, $E$3, $E$4, 0,"Quarterly", "Down", "No Heading", "Normal")</f>
        <v>35</v>
      </c>
      <c r="U12">
        <f>[3]!FAMEData(U10, $E$3, $E$4, 0,"Quarterly", "Down", "No Heading", "Normal")</f>
        <v>35</v>
      </c>
      <c r="V12">
        <f>+S12+T12+U12</f>
        <v>226</v>
      </c>
    </row>
    <row r="13" spans="1:22" x14ac:dyDescent="0.35">
      <c r="A13" s="29">
        <v>35246</v>
      </c>
      <c r="B13">
        <v>68.723480942931303</v>
      </c>
      <c r="C13">
        <v>51.436217115422501</v>
      </c>
      <c r="D13">
        <v>120.55767761245134</v>
      </c>
      <c r="E13">
        <v>59.150835037210463</v>
      </c>
      <c r="F13">
        <v>66.150622751811724</v>
      </c>
      <c r="G13">
        <v>78.703574190501072</v>
      </c>
      <c r="H13">
        <v>30.476125774121101</v>
      </c>
      <c r="I13">
        <v>43.120581147797139</v>
      </c>
      <c r="J13">
        <v>68.646172483949499</v>
      </c>
      <c r="K13">
        <v>0.697170201453299</v>
      </c>
      <c r="L13">
        <v>81.882196923076904</v>
      </c>
      <c r="M13" s="84">
        <f>'[4]VAR expectations'!C37</f>
        <v>2.6154884948264598</v>
      </c>
      <c r="N13">
        <v>0.3</v>
      </c>
      <c r="O13">
        <v>-0.16120155703172701</v>
      </c>
      <c r="P13">
        <v>330</v>
      </c>
      <c r="Q13">
        <v>85</v>
      </c>
      <c r="R13">
        <v>359</v>
      </c>
      <c r="S13">
        <v>156</v>
      </c>
      <c r="T13">
        <v>35</v>
      </c>
      <c r="U13">
        <v>35</v>
      </c>
      <c r="V13">
        <f>+S13+T13+U13</f>
        <v>226</v>
      </c>
    </row>
    <row r="14" spans="1:22" x14ac:dyDescent="0.35">
      <c r="A14" s="29">
        <v>35338</v>
      </c>
      <c r="B14">
        <v>68.949456546139999</v>
      </c>
      <c r="C14">
        <v>51.916931408985363</v>
      </c>
      <c r="D14">
        <v>120.616001958364</v>
      </c>
      <c r="E14">
        <v>59.12231197052197</v>
      </c>
      <c r="F14">
        <v>65.892031840330773</v>
      </c>
      <c r="G14">
        <v>78.989247520031967</v>
      </c>
      <c r="H14">
        <v>30.929830737469164</v>
      </c>
      <c r="I14">
        <v>43.346266616041838</v>
      </c>
      <c r="J14">
        <v>68.991322490825695</v>
      </c>
      <c r="K14">
        <v>0.68186344897864604</v>
      </c>
      <c r="L14">
        <v>82.869486363636398</v>
      </c>
      <c r="M14" s="84">
        <f>'[4]VAR expectations'!C38</f>
        <v>2.6428562485995646</v>
      </c>
      <c r="N14">
        <v>0.3</v>
      </c>
      <c r="O14">
        <v>0.32912444162450999</v>
      </c>
      <c r="P14">
        <v>330</v>
      </c>
      <c r="Q14">
        <v>85</v>
      </c>
      <c r="R14">
        <v>359</v>
      </c>
      <c r="S14">
        <v>156</v>
      </c>
      <c r="T14">
        <v>35</v>
      </c>
      <c r="U14">
        <v>35</v>
      </c>
      <c r="V14">
        <f t="shared" ref="V14:V77" si="1">+S14+T14+U14</f>
        <v>226</v>
      </c>
    </row>
    <row r="15" spans="1:22" x14ac:dyDescent="0.35">
      <c r="A15" s="29">
        <v>35430</v>
      </c>
      <c r="B15">
        <v>69.259947297382666</v>
      </c>
      <c r="C15">
        <v>52.311071312771965</v>
      </c>
      <c r="D15">
        <v>120.63002394083701</v>
      </c>
      <c r="E15">
        <v>58.834792121222769</v>
      </c>
      <c r="F15">
        <v>65.084105610473628</v>
      </c>
      <c r="G15">
        <v>79.125642753287138</v>
      </c>
      <c r="H15">
        <v>31.483583173415866</v>
      </c>
      <c r="I15">
        <v>44.7267749910337</v>
      </c>
      <c r="J15">
        <v>69.381900301343506</v>
      </c>
      <c r="K15">
        <v>0.67273735054240202</v>
      </c>
      <c r="L15">
        <v>88.333556060606099</v>
      </c>
      <c r="M15" s="84">
        <f>'[4]VAR expectations'!C39</f>
        <v>2.8292929206876933</v>
      </c>
      <c r="N15">
        <v>0.3</v>
      </c>
      <c r="O15">
        <v>-2.2510150918334201E-3</v>
      </c>
      <c r="P15">
        <v>330</v>
      </c>
      <c r="Q15">
        <v>85</v>
      </c>
      <c r="R15">
        <v>359</v>
      </c>
      <c r="S15">
        <v>156</v>
      </c>
      <c r="T15">
        <v>35</v>
      </c>
      <c r="U15">
        <v>35</v>
      </c>
      <c r="V15">
        <f t="shared" si="1"/>
        <v>226</v>
      </c>
    </row>
    <row r="16" spans="1:22" x14ac:dyDescent="0.35">
      <c r="A16" s="29">
        <v>35520</v>
      </c>
      <c r="B16">
        <v>69.656172144574199</v>
      </c>
      <c r="C16">
        <v>52.833527081934562</v>
      </c>
      <c r="D16">
        <v>120.51831953602668</v>
      </c>
      <c r="E16">
        <v>59.076250344490298</v>
      </c>
      <c r="F16">
        <v>65.240899062162541</v>
      </c>
      <c r="G16">
        <v>78.957703138344769</v>
      </c>
      <c r="H16">
        <v>32.032941374691468</v>
      </c>
      <c r="I16">
        <v>45.328295668909</v>
      </c>
      <c r="J16">
        <v>69.587124395728395</v>
      </c>
      <c r="K16">
        <v>0.64938685118057304</v>
      </c>
      <c r="L16">
        <v>92.820320312500002</v>
      </c>
      <c r="M16" s="84">
        <f>'[4]VAR expectations'!C40</f>
        <v>2.782809710824401</v>
      </c>
      <c r="N16">
        <v>0.32542978632096897</v>
      </c>
      <c r="O16">
        <v>-0.262290558696672</v>
      </c>
      <c r="P16">
        <v>330</v>
      </c>
      <c r="Q16">
        <v>87</v>
      </c>
      <c r="R16">
        <v>360</v>
      </c>
      <c r="S16">
        <v>152</v>
      </c>
      <c r="T16">
        <v>35</v>
      </c>
      <c r="U16">
        <v>36</v>
      </c>
      <c r="V16">
        <f t="shared" si="1"/>
        <v>223</v>
      </c>
    </row>
    <row r="17" spans="1:22" x14ac:dyDescent="0.35">
      <c r="A17" s="29">
        <v>35611</v>
      </c>
      <c r="B17">
        <v>69.818827320614488</v>
      </c>
      <c r="C17">
        <v>53.331404584016006</v>
      </c>
      <c r="D17">
        <v>120.310188362095</v>
      </c>
      <c r="E17">
        <v>59.375031266633805</v>
      </c>
      <c r="F17">
        <v>65.408499895120499</v>
      </c>
      <c r="G17">
        <v>79.267965073223266</v>
      </c>
      <c r="H17">
        <v>32.549626728659469</v>
      </c>
      <c r="I17">
        <v>44.445946493019299</v>
      </c>
      <c r="J17">
        <v>69.779562541109797</v>
      </c>
      <c r="K17">
        <v>0.63898761329940501</v>
      </c>
      <c r="L17">
        <v>95.131486153846197</v>
      </c>
      <c r="M17" s="84">
        <f>'[4]VAR expectations'!C41</f>
        <v>2.9050115480316223</v>
      </c>
      <c r="N17">
        <v>0.25613509932256301</v>
      </c>
      <c r="O17">
        <v>-0.18076935065413899</v>
      </c>
      <c r="P17">
        <v>330</v>
      </c>
      <c r="Q17">
        <v>87</v>
      </c>
      <c r="R17">
        <v>360</v>
      </c>
      <c r="S17">
        <v>152</v>
      </c>
      <c r="T17">
        <v>35</v>
      </c>
      <c r="U17">
        <v>36</v>
      </c>
      <c r="V17">
        <f t="shared" si="1"/>
        <v>223</v>
      </c>
    </row>
    <row r="18" spans="1:22" x14ac:dyDescent="0.35">
      <c r="A18" s="29">
        <v>35703</v>
      </c>
      <c r="B18">
        <v>70.281779806161396</v>
      </c>
      <c r="C18">
        <v>53.831610222106065</v>
      </c>
      <c r="D18">
        <v>120.33884823031001</v>
      </c>
      <c r="E18">
        <v>59.894854455189403</v>
      </c>
      <c r="F18">
        <v>65.91284178230616</v>
      </c>
      <c r="G18">
        <v>79.394793740428895</v>
      </c>
      <c r="H18">
        <v>33.304621200313029</v>
      </c>
      <c r="I18">
        <v>45.375545582595635</v>
      </c>
      <c r="J18">
        <v>70.337384594700097</v>
      </c>
      <c r="K18">
        <v>0.63319365618204004</v>
      </c>
      <c r="L18">
        <v>97.471460606060603</v>
      </c>
      <c r="M18" s="84">
        <f>'[4]VAR expectations'!C42</f>
        <v>3.1797827097537499</v>
      </c>
      <c r="N18">
        <v>0.39400900071781603</v>
      </c>
      <c r="O18">
        <v>0.135072712526874</v>
      </c>
      <c r="P18">
        <v>330</v>
      </c>
      <c r="Q18">
        <v>87</v>
      </c>
      <c r="R18">
        <v>360</v>
      </c>
      <c r="S18">
        <v>152</v>
      </c>
      <c r="T18">
        <v>35</v>
      </c>
      <c r="U18">
        <v>36</v>
      </c>
      <c r="V18">
        <f t="shared" si="1"/>
        <v>223</v>
      </c>
    </row>
    <row r="19" spans="1:22" x14ac:dyDescent="0.35">
      <c r="A19" s="29">
        <v>35795</v>
      </c>
      <c r="B19">
        <v>70.534190606333013</v>
      </c>
      <c r="C19">
        <v>54.3557598582004</v>
      </c>
      <c r="D19">
        <v>120.137475565896</v>
      </c>
      <c r="E19">
        <v>60.113280542367164</v>
      </c>
      <c r="F19">
        <v>65.8557702922663</v>
      </c>
      <c r="G19">
        <v>79.329518514698592</v>
      </c>
      <c r="H19">
        <v>34.107615541725302</v>
      </c>
      <c r="I19">
        <v>45.165943591837305</v>
      </c>
      <c r="J19">
        <v>70.608568108868198</v>
      </c>
      <c r="K19">
        <v>0.63128999906948902</v>
      </c>
      <c r="L19">
        <v>98.626171212121207</v>
      </c>
      <c r="M19" s="84">
        <f>'[4]VAR expectations'!C43</f>
        <v>3.4444390840252752</v>
      </c>
      <c r="N19">
        <v>8.2296484534251493E-2</v>
      </c>
      <c r="O19">
        <v>-0.18038836269067801</v>
      </c>
      <c r="P19">
        <v>330</v>
      </c>
      <c r="Q19">
        <v>87</v>
      </c>
      <c r="R19">
        <v>360</v>
      </c>
      <c r="S19">
        <v>152</v>
      </c>
      <c r="T19">
        <v>35</v>
      </c>
      <c r="U19">
        <v>36</v>
      </c>
      <c r="V19">
        <f t="shared" si="1"/>
        <v>223</v>
      </c>
    </row>
    <row r="20" spans="1:22" x14ac:dyDescent="0.35">
      <c r="A20" s="29">
        <v>35885</v>
      </c>
      <c r="B20">
        <v>70.7608317169408</v>
      </c>
      <c r="C20">
        <v>54.867317852625661</v>
      </c>
      <c r="D20">
        <v>119.84603007593834</v>
      </c>
      <c r="E20">
        <v>60.324796116075639</v>
      </c>
      <c r="F20">
        <v>65.556439010962166</v>
      </c>
      <c r="G20">
        <v>80.314829273702273</v>
      </c>
      <c r="H20">
        <v>35.043737560232664</v>
      </c>
      <c r="I20">
        <v>45.066788167537368</v>
      </c>
      <c r="J20">
        <v>70.691929774622295</v>
      </c>
      <c r="K20">
        <v>0.62538235592018598</v>
      </c>
      <c r="L20">
        <v>100.6106328125</v>
      </c>
      <c r="M20" s="84">
        <f>'[4]VAR expectations'!C44</f>
        <v>3.2371139634797124</v>
      </c>
      <c r="N20">
        <v>-5.7532854062382399E-2</v>
      </c>
      <c r="O20">
        <v>-0.40106993870267899</v>
      </c>
      <c r="P20">
        <v>344</v>
      </c>
      <c r="Q20">
        <v>86</v>
      </c>
      <c r="R20">
        <v>358</v>
      </c>
      <c r="S20">
        <v>144</v>
      </c>
      <c r="T20">
        <v>32</v>
      </c>
      <c r="U20">
        <v>36</v>
      </c>
      <c r="V20">
        <f t="shared" si="1"/>
        <v>212</v>
      </c>
    </row>
    <row r="21" spans="1:22" x14ac:dyDescent="0.35">
      <c r="A21" s="29">
        <v>35976</v>
      </c>
      <c r="B21">
        <v>71.100692129748865</v>
      </c>
      <c r="C21">
        <v>55.376840634027332</v>
      </c>
      <c r="D21">
        <v>119.471764844226</v>
      </c>
      <c r="E21">
        <v>60.759837540213304</v>
      </c>
      <c r="F21">
        <v>65.968165559058164</v>
      </c>
      <c r="G21">
        <v>80.69741780577624</v>
      </c>
      <c r="H21">
        <v>35.534825019560401</v>
      </c>
      <c r="I21">
        <v>45.512400795735267</v>
      </c>
      <c r="J21">
        <v>71.092691073645895</v>
      </c>
      <c r="K21">
        <v>0.61574060369241101</v>
      </c>
      <c r="L21">
        <v>100.512433846154</v>
      </c>
      <c r="M21" s="84">
        <f>'[4]VAR expectations'!C45</f>
        <v>3.3504016664521434</v>
      </c>
      <c r="N21">
        <v>0.21318487209665199</v>
      </c>
      <c r="O21">
        <v>-0.121959828355084</v>
      </c>
      <c r="P21">
        <v>344</v>
      </c>
      <c r="Q21">
        <v>86</v>
      </c>
      <c r="R21">
        <v>358</v>
      </c>
      <c r="S21">
        <v>144</v>
      </c>
      <c r="T21">
        <v>32</v>
      </c>
      <c r="U21">
        <v>36</v>
      </c>
      <c r="V21">
        <f t="shared" si="1"/>
        <v>212</v>
      </c>
    </row>
    <row r="22" spans="1:22" x14ac:dyDescent="0.35">
      <c r="A22" s="29">
        <v>36068</v>
      </c>
      <c r="B22">
        <v>71.255609421750464</v>
      </c>
      <c r="C22">
        <v>55.834494062716864</v>
      </c>
      <c r="D22">
        <v>118.95366575846867</v>
      </c>
      <c r="E22">
        <v>61.32656451816981</v>
      </c>
      <c r="F22">
        <v>66.599884378909437</v>
      </c>
      <c r="G22">
        <v>81.111237273143601</v>
      </c>
      <c r="H22">
        <v>36.009377724459029</v>
      </c>
      <c r="I22">
        <v>45.240117527977468</v>
      </c>
      <c r="J22">
        <v>71.320298270644301</v>
      </c>
      <c r="K22">
        <v>0.61194660690414404</v>
      </c>
      <c r="L22">
        <v>100.14717121212099</v>
      </c>
      <c r="M22" s="84">
        <f>'[4]VAR expectations'!C46</f>
        <v>3.4355092923982902</v>
      </c>
      <c r="N22">
        <v>-2.0958848262692498E-2</v>
      </c>
      <c r="O22">
        <v>0.148148898493562</v>
      </c>
      <c r="P22">
        <v>344</v>
      </c>
      <c r="Q22">
        <v>86</v>
      </c>
      <c r="R22">
        <v>358</v>
      </c>
      <c r="S22">
        <v>144</v>
      </c>
      <c r="T22">
        <v>32</v>
      </c>
      <c r="U22">
        <v>36</v>
      </c>
      <c r="V22">
        <f t="shared" si="1"/>
        <v>212</v>
      </c>
    </row>
    <row r="23" spans="1:22" x14ac:dyDescent="0.35">
      <c r="A23" s="29">
        <v>36160</v>
      </c>
      <c r="B23">
        <v>71.539883561847134</v>
      </c>
      <c r="C23">
        <v>56.342645165224134</v>
      </c>
      <c r="D23">
        <v>118.50979090512165</v>
      </c>
      <c r="E23">
        <v>61.798219499311834</v>
      </c>
      <c r="F23">
        <v>66.931585635713873</v>
      </c>
      <c r="G23">
        <v>81.345598400718799</v>
      </c>
      <c r="H23">
        <v>36.768433546815068</v>
      </c>
      <c r="I23">
        <v>45.182611283650935</v>
      </c>
      <c r="J23">
        <v>71.576720249058496</v>
      </c>
      <c r="K23">
        <v>0.615800780480114</v>
      </c>
      <c r="L23">
        <v>97.166321212121204</v>
      </c>
      <c r="M23" s="84">
        <f>'[4]VAR expectations'!C47</f>
        <v>3.0318466606958814</v>
      </c>
      <c r="N23">
        <v>-3.8943111691064898E-3</v>
      </c>
      <c r="O23">
        <v>-0.44461325206669999</v>
      </c>
      <c r="P23">
        <v>344</v>
      </c>
      <c r="Q23">
        <v>86</v>
      </c>
      <c r="R23">
        <v>358</v>
      </c>
      <c r="S23">
        <v>144</v>
      </c>
      <c r="T23">
        <v>32</v>
      </c>
      <c r="U23">
        <v>36</v>
      </c>
      <c r="V23">
        <f t="shared" si="1"/>
        <v>212</v>
      </c>
    </row>
    <row r="24" spans="1:22" x14ac:dyDescent="0.35">
      <c r="A24" s="29">
        <v>36250</v>
      </c>
      <c r="B24">
        <v>71.869448362919044</v>
      </c>
      <c r="C24">
        <v>56.820337302049928</v>
      </c>
      <c r="D24">
        <v>117.91126120930566</v>
      </c>
      <c r="E24">
        <v>62.464147948596434</v>
      </c>
      <c r="F24">
        <v>67.238659277963379</v>
      </c>
      <c r="G24">
        <v>81.576404148116524</v>
      </c>
      <c r="H24">
        <v>38.383741142268867</v>
      </c>
      <c r="I24">
        <v>45.605839036949533</v>
      </c>
      <c r="J24">
        <v>71.807724220733405</v>
      </c>
      <c r="K24">
        <v>0.61208261764455096</v>
      </c>
      <c r="L24">
        <v>97.283789062500006</v>
      </c>
      <c r="M24" s="84">
        <f>'[4]VAR expectations'!C48</f>
        <v>2.9135124750770758</v>
      </c>
      <c r="N24">
        <v>9.5197607719880006E-2</v>
      </c>
      <c r="O24">
        <v>0.52782221066476598</v>
      </c>
      <c r="P24">
        <v>341</v>
      </c>
      <c r="Q24">
        <v>83</v>
      </c>
      <c r="R24">
        <v>372</v>
      </c>
      <c r="S24">
        <v>141</v>
      </c>
      <c r="T24">
        <v>30</v>
      </c>
      <c r="U24">
        <v>33</v>
      </c>
      <c r="V24">
        <f t="shared" si="1"/>
        <v>204</v>
      </c>
    </row>
    <row r="25" spans="1:22" x14ac:dyDescent="0.35">
      <c r="A25" s="29">
        <v>36341</v>
      </c>
      <c r="B25">
        <v>72.089045435709679</v>
      </c>
      <c r="C25">
        <v>57.315645524914736</v>
      </c>
      <c r="D25">
        <v>117.102020370133</v>
      </c>
      <c r="E25">
        <v>62.327610240975297</v>
      </c>
      <c r="F25">
        <v>66.571844762680328</v>
      </c>
      <c r="G25">
        <v>81.622908379807555</v>
      </c>
      <c r="H25">
        <v>39.566559269054331</v>
      </c>
      <c r="I25">
        <v>46.924886016740267</v>
      </c>
      <c r="J25">
        <v>72.1026040171609</v>
      </c>
      <c r="K25">
        <v>0.60729455707630897</v>
      </c>
      <c r="L25">
        <v>99.140043076923106</v>
      </c>
      <c r="M25" s="84">
        <f>'[4]VAR expectations'!C49</f>
        <v>2.7839723709682413</v>
      </c>
      <c r="N25">
        <v>0.27359049641299199</v>
      </c>
      <c r="O25">
        <v>0.48725261916995399</v>
      </c>
      <c r="P25">
        <v>341</v>
      </c>
      <c r="Q25">
        <v>83</v>
      </c>
      <c r="R25">
        <v>372</v>
      </c>
      <c r="S25">
        <v>141</v>
      </c>
      <c r="T25">
        <v>30</v>
      </c>
      <c r="U25">
        <v>33</v>
      </c>
      <c r="V25">
        <f t="shared" si="1"/>
        <v>204</v>
      </c>
    </row>
    <row r="26" spans="1:22" x14ac:dyDescent="0.35">
      <c r="A26" s="29">
        <v>36433</v>
      </c>
      <c r="B26">
        <v>72.125395078804502</v>
      </c>
      <c r="C26">
        <v>57.725891052138103</v>
      </c>
      <c r="D26">
        <v>116.21646773960333</v>
      </c>
      <c r="E26">
        <v>62.26600590101333</v>
      </c>
      <c r="F26">
        <v>65.966078638823205</v>
      </c>
      <c r="G26">
        <v>81.70027643685718</v>
      </c>
      <c r="H26">
        <v>40.694457856544737</v>
      </c>
      <c r="I26">
        <v>47.676146770894739</v>
      </c>
      <c r="J26">
        <v>72.187039406883997</v>
      </c>
      <c r="K26">
        <v>0.61019911719025599</v>
      </c>
      <c r="L26">
        <v>98.754672727272705</v>
      </c>
      <c r="M26" s="84">
        <f>'[4]VAR expectations'!C50</f>
        <v>2.5771344994295728</v>
      </c>
      <c r="N26">
        <v>0.45287391151197798</v>
      </c>
      <c r="O26">
        <v>0.67076862974608797</v>
      </c>
      <c r="P26">
        <v>341</v>
      </c>
      <c r="Q26">
        <v>83</v>
      </c>
      <c r="R26">
        <v>372</v>
      </c>
      <c r="S26">
        <v>141</v>
      </c>
      <c r="T26">
        <v>30</v>
      </c>
      <c r="U26">
        <v>33</v>
      </c>
      <c r="V26">
        <f t="shared" si="1"/>
        <v>204</v>
      </c>
    </row>
    <row r="27" spans="1:22" x14ac:dyDescent="0.35">
      <c r="A27" s="29">
        <v>36525</v>
      </c>
      <c r="B27">
        <v>72.359803406135839</v>
      </c>
      <c r="C27">
        <v>58.260597172429392</v>
      </c>
      <c r="D27">
        <v>115.11724534960399</v>
      </c>
      <c r="E27">
        <v>62.425190149027202</v>
      </c>
      <c r="F27">
        <v>66.000462650335422</v>
      </c>
      <c r="G27">
        <v>81.899917498004768</v>
      </c>
      <c r="H27">
        <v>41.070297940002668</v>
      </c>
      <c r="I27">
        <v>48.744128850988496</v>
      </c>
      <c r="J27">
        <v>72.375605664347603</v>
      </c>
      <c r="K27">
        <v>0.61022681521550604</v>
      </c>
      <c r="L27">
        <v>100.634428787879</v>
      </c>
      <c r="M27" s="84">
        <f>'[4]VAR expectations'!C51</f>
        <v>2.6427151941363944</v>
      </c>
      <c r="N27">
        <v>0.64683941023249503</v>
      </c>
      <c r="O27">
        <v>0.25537877518103203</v>
      </c>
      <c r="P27">
        <v>341</v>
      </c>
      <c r="Q27">
        <v>83</v>
      </c>
      <c r="R27">
        <v>372</v>
      </c>
      <c r="S27">
        <v>141</v>
      </c>
      <c r="T27">
        <v>30</v>
      </c>
      <c r="U27">
        <v>33</v>
      </c>
      <c r="V27">
        <f t="shared" si="1"/>
        <v>204</v>
      </c>
    </row>
    <row r="28" spans="1:22" x14ac:dyDescent="0.35">
      <c r="A28" s="29">
        <v>36616</v>
      </c>
      <c r="B28">
        <v>72.440743283146261</v>
      </c>
      <c r="C28">
        <v>58.772737337573631</v>
      </c>
      <c r="D28">
        <v>113.71050289670067</v>
      </c>
      <c r="E28">
        <v>62.294225732533363</v>
      </c>
      <c r="F28">
        <v>65.738951218719208</v>
      </c>
      <c r="G28">
        <v>81.953847149944593</v>
      </c>
      <c r="H28">
        <v>41.192698366617265</v>
      </c>
      <c r="I28">
        <v>50.014345022097871</v>
      </c>
      <c r="J28">
        <v>72.393686946779695</v>
      </c>
      <c r="K28">
        <v>0.61741448216996297</v>
      </c>
      <c r="L28">
        <v>102.291083076923</v>
      </c>
      <c r="M28" s="84">
        <f>'[4]VAR expectations'!C52</f>
        <v>2.5107508450090452</v>
      </c>
      <c r="N28">
        <v>0.79634125067367401</v>
      </c>
      <c r="O28">
        <v>9.2271063782413995E-2</v>
      </c>
      <c r="P28">
        <v>342</v>
      </c>
      <c r="Q28">
        <v>71</v>
      </c>
      <c r="R28">
        <v>409</v>
      </c>
      <c r="S28">
        <v>121</v>
      </c>
      <c r="T28">
        <v>26</v>
      </c>
      <c r="U28">
        <v>31</v>
      </c>
      <c r="V28">
        <f t="shared" si="1"/>
        <v>178</v>
      </c>
    </row>
    <row r="29" spans="1:22" x14ac:dyDescent="0.35">
      <c r="A29" s="29">
        <v>36707</v>
      </c>
      <c r="B29">
        <v>72.539182312841504</v>
      </c>
      <c r="C29">
        <v>59.022039679802134</v>
      </c>
      <c r="D29">
        <v>113.06246638512567</v>
      </c>
      <c r="E29">
        <v>62.695488488984267</v>
      </c>
      <c r="F29">
        <v>65.547576525313545</v>
      </c>
      <c r="G29">
        <v>81.549251880044139</v>
      </c>
      <c r="H29">
        <v>43.499742188366803</v>
      </c>
      <c r="I29">
        <v>50.294131092571696</v>
      </c>
      <c r="J29">
        <v>72.563313789062306</v>
      </c>
      <c r="K29">
        <v>0.61947343357984297</v>
      </c>
      <c r="L29">
        <v>101.013821538462</v>
      </c>
      <c r="M29" s="84">
        <f>'[4]VAR expectations'!C53</f>
        <v>2.480790509902373</v>
      </c>
      <c r="N29">
        <v>0.578228356186961</v>
      </c>
      <c r="O29">
        <v>6.4185673634936505E-2</v>
      </c>
      <c r="P29">
        <v>342</v>
      </c>
      <c r="Q29">
        <v>71</v>
      </c>
      <c r="R29">
        <v>409</v>
      </c>
      <c r="S29">
        <v>121</v>
      </c>
      <c r="T29">
        <v>26</v>
      </c>
      <c r="U29">
        <v>31</v>
      </c>
      <c r="V29">
        <f t="shared" si="1"/>
        <v>178</v>
      </c>
    </row>
    <row r="30" spans="1:22" x14ac:dyDescent="0.35">
      <c r="A30" s="29">
        <v>36799</v>
      </c>
      <c r="B30">
        <v>72.707840576543902</v>
      </c>
      <c r="C30">
        <v>59.618307460292534</v>
      </c>
      <c r="D30">
        <v>111.70485772051767</v>
      </c>
      <c r="E30">
        <v>63.480786414583037</v>
      </c>
      <c r="F30">
        <v>66.470733130124344</v>
      </c>
      <c r="G30">
        <v>81.400383542254033</v>
      </c>
      <c r="H30">
        <v>44.129516914186162</v>
      </c>
      <c r="I30">
        <v>50.848549060358401</v>
      </c>
      <c r="J30">
        <v>72.7597828394087</v>
      </c>
      <c r="K30">
        <v>0.63243205574934103</v>
      </c>
      <c r="L30">
        <v>99.456144615384602</v>
      </c>
      <c r="M30" s="84">
        <f>'[4]VAR expectations'!C54</f>
        <v>2.4571125053402318</v>
      </c>
      <c r="N30">
        <v>0.50801792517880295</v>
      </c>
      <c r="O30">
        <v>0.321076211975517</v>
      </c>
      <c r="P30">
        <v>342</v>
      </c>
      <c r="Q30">
        <v>71</v>
      </c>
      <c r="R30">
        <v>409</v>
      </c>
      <c r="S30">
        <v>121</v>
      </c>
      <c r="T30">
        <v>26</v>
      </c>
      <c r="U30">
        <v>31</v>
      </c>
      <c r="V30">
        <f t="shared" si="1"/>
        <v>178</v>
      </c>
    </row>
    <row r="31" spans="1:22" x14ac:dyDescent="0.35">
      <c r="A31" s="29">
        <v>36891</v>
      </c>
      <c r="B31">
        <v>73.058296991468637</v>
      </c>
      <c r="C31">
        <v>60.261873317660594</v>
      </c>
      <c r="D31">
        <v>111.14640687755167</v>
      </c>
      <c r="E31">
        <v>63.852768971110471</v>
      </c>
      <c r="F31">
        <v>66.715067260746267</v>
      </c>
      <c r="G31">
        <v>81.765643927476674</v>
      </c>
      <c r="H31">
        <v>44.729361748243598</v>
      </c>
      <c r="I31">
        <v>51.114811152054237</v>
      </c>
      <c r="J31">
        <v>73.063981883178499</v>
      </c>
      <c r="K31">
        <v>0.63168490396144295</v>
      </c>
      <c r="L31">
        <v>100.229946153846</v>
      </c>
      <c r="M31" s="84">
        <f>'[4]VAR expectations'!C55</f>
        <v>2.4793436532788289</v>
      </c>
      <c r="N31">
        <v>0.35052454382543902</v>
      </c>
      <c r="O31">
        <v>-1.6390389462865099E-2</v>
      </c>
      <c r="P31">
        <v>342</v>
      </c>
      <c r="Q31">
        <v>71</v>
      </c>
      <c r="R31">
        <v>409</v>
      </c>
      <c r="S31">
        <v>121</v>
      </c>
      <c r="T31">
        <v>26</v>
      </c>
      <c r="U31">
        <v>31</v>
      </c>
      <c r="V31">
        <f t="shared" si="1"/>
        <v>178</v>
      </c>
    </row>
    <row r="32" spans="1:22" x14ac:dyDescent="0.35">
      <c r="A32" s="29">
        <v>36981</v>
      </c>
      <c r="B32">
        <v>73.057199972199726</v>
      </c>
      <c r="C32">
        <v>60.743618510486499</v>
      </c>
      <c r="D32">
        <v>110.17048885713501</v>
      </c>
      <c r="E32">
        <v>64.304947564597896</v>
      </c>
      <c r="F32">
        <v>67.219576569640878</v>
      </c>
      <c r="G32">
        <v>81.956356251570668</v>
      </c>
      <c r="H32">
        <v>45.213764851116906</v>
      </c>
      <c r="I32">
        <v>49.776772698758329</v>
      </c>
      <c r="J32">
        <v>73.022578484651206</v>
      </c>
      <c r="K32">
        <v>0.63197458532471795</v>
      </c>
      <c r="L32">
        <v>98.163178461538493</v>
      </c>
      <c r="M32" s="84">
        <f>'[4]VAR expectations'!C56</f>
        <v>2.2606623386544604</v>
      </c>
      <c r="N32">
        <v>-9.6508386047468499E-3</v>
      </c>
      <c r="O32">
        <v>-0.227577979531076</v>
      </c>
      <c r="P32">
        <v>336</v>
      </c>
      <c r="Q32">
        <v>66</v>
      </c>
      <c r="R32">
        <v>436</v>
      </c>
      <c r="S32">
        <v>114</v>
      </c>
      <c r="T32">
        <v>20</v>
      </c>
      <c r="U32">
        <v>28</v>
      </c>
      <c r="V32">
        <f t="shared" si="1"/>
        <v>162</v>
      </c>
    </row>
    <row r="33" spans="1:22" x14ac:dyDescent="0.35">
      <c r="A33" s="29">
        <v>37072</v>
      </c>
      <c r="B33">
        <v>73.640782847443958</v>
      </c>
      <c r="C33">
        <v>61.544420219885332</v>
      </c>
      <c r="D33">
        <v>109.89504456781434</v>
      </c>
      <c r="E33">
        <v>65.671562289779899</v>
      </c>
      <c r="F33">
        <v>69.291698510684938</v>
      </c>
      <c r="G33">
        <v>81.894722914880603</v>
      </c>
      <c r="H33">
        <v>45.475672672189063</v>
      </c>
      <c r="I33">
        <v>49.55468524033207</v>
      </c>
      <c r="J33">
        <v>73.672453924309394</v>
      </c>
      <c r="K33">
        <v>0.62800409836081905</v>
      </c>
      <c r="L33">
        <v>99.237372307692297</v>
      </c>
      <c r="M33" s="84">
        <f>'[4]VAR expectations'!C57</f>
        <v>2.2219944984907083</v>
      </c>
      <c r="N33">
        <v>-8.6513159775206599E-2</v>
      </c>
      <c r="O33">
        <v>0.14427868690463599</v>
      </c>
      <c r="P33">
        <v>336</v>
      </c>
      <c r="Q33">
        <v>66</v>
      </c>
      <c r="R33">
        <v>436</v>
      </c>
      <c r="S33">
        <v>114</v>
      </c>
      <c r="T33">
        <v>20</v>
      </c>
      <c r="U33">
        <v>28</v>
      </c>
      <c r="V33">
        <f t="shared" si="1"/>
        <v>162</v>
      </c>
    </row>
    <row r="34" spans="1:22" x14ac:dyDescent="0.35">
      <c r="A34" s="29">
        <v>37164</v>
      </c>
      <c r="B34">
        <v>73.82536834670519</v>
      </c>
      <c r="C34">
        <v>62.223963784280272</v>
      </c>
      <c r="D34">
        <v>109.34835279541333</v>
      </c>
      <c r="E34">
        <v>65.641448713927829</v>
      </c>
      <c r="F34">
        <v>68.979536133829654</v>
      </c>
      <c r="G34">
        <v>82.063297447175827</v>
      </c>
      <c r="H34">
        <v>45.842531038287937</v>
      </c>
      <c r="I34">
        <v>49.541042554852595</v>
      </c>
      <c r="J34">
        <v>73.864343463137203</v>
      </c>
      <c r="K34">
        <v>0.62070323942146299</v>
      </c>
      <c r="L34">
        <v>99.239315384615395</v>
      </c>
      <c r="M34" s="84">
        <f>'[4]VAR expectations'!C58</f>
        <v>2.3621300730309192</v>
      </c>
      <c r="N34">
        <v>-0.18219844297104101</v>
      </c>
      <c r="O34">
        <v>-0.145405425617782</v>
      </c>
      <c r="P34">
        <v>336</v>
      </c>
      <c r="Q34">
        <v>66</v>
      </c>
      <c r="R34">
        <v>436</v>
      </c>
      <c r="S34">
        <v>114</v>
      </c>
      <c r="T34">
        <v>20</v>
      </c>
      <c r="U34">
        <v>28</v>
      </c>
      <c r="V34">
        <f t="shared" si="1"/>
        <v>162</v>
      </c>
    </row>
    <row r="35" spans="1:22" x14ac:dyDescent="0.35">
      <c r="A35" s="29">
        <v>37256</v>
      </c>
      <c r="B35">
        <v>73.809976698452417</v>
      </c>
      <c r="C35">
        <v>62.586922212635038</v>
      </c>
      <c r="D35">
        <v>108.73663622536833</v>
      </c>
      <c r="E35">
        <v>65.828698669319564</v>
      </c>
      <c r="F35">
        <v>68.970945389894226</v>
      </c>
      <c r="G35">
        <v>82.057820785625765</v>
      </c>
      <c r="H35">
        <v>46.482425595715902</v>
      </c>
      <c r="I35">
        <v>48.008808713627332</v>
      </c>
      <c r="J35">
        <v>73.816222737636593</v>
      </c>
      <c r="K35">
        <v>0.61399358747248201</v>
      </c>
      <c r="L35">
        <v>99.639537878787905</v>
      </c>
      <c r="M35" s="84">
        <f>'[4]VAR expectations'!C59</f>
        <v>2.1718892232885554</v>
      </c>
      <c r="N35">
        <v>-0.41053249519444801</v>
      </c>
      <c r="O35">
        <v>-0.40207821981541297</v>
      </c>
      <c r="P35">
        <v>336</v>
      </c>
      <c r="Q35">
        <v>66</v>
      </c>
      <c r="R35">
        <v>436</v>
      </c>
      <c r="S35">
        <v>114</v>
      </c>
      <c r="T35">
        <v>20</v>
      </c>
      <c r="U35">
        <v>28</v>
      </c>
      <c r="V35">
        <f t="shared" si="1"/>
        <v>162</v>
      </c>
    </row>
    <row r="36" spans="1:22" x14ac:dyDescent="0.35">
      <c r="A36" s="29">
        <v>37346</v>
      </c>
      <c r="B36">
        <v>74.1727095476176</v>
      </c>
      <c r="C36">
        <v>63.253448974794672</v>
      </c>
      <c r="D36">
        <v>108.25388781242167</v>
      </c>
      <c r="E36">
        <v>66.271856797838623</v>
      </c>
      <c r="F36">
        <v>69.56686909954297</v>
      </c>
      <c r="G36">
        <v>82.184032839410861</v>
      </c>
      <c r="H36">
        <v>46.712875198812867</v>
      </c>
      <c r="I36">
        <v>48.300000597159539</v>
      </c>
      <c r="J36">
        <v>74.140200408312296</v>
      </c>
      <c r="K36">
        <v>0.61193038298108404</v>
      </c>
      <c r="L36">
        <v>100.22180625</v>
      </c>
      <c r="M36" s="84">
        <f>'[4]VAR expectations'!C60</f>
        <v>2.2636382290406152</v>
      </c>
      <c r="N36">
        <v>-0.19866515250366801</v>
      </c>
      <c r="O36">
        <v>0.181561700258596</v>
      </c>
      <c r="P36">
        <v>321</v>
      </c>
      <c r="Q36">
        <v>56</v>
      </c>
      <c r="R36">
        <v>457</v>
      </c>
      <c r="S36">
        <v>115</v>
      </c>
      <c r="T36">
        <v>20</v>
      </c>
      <c r="U36">
        <v>31</v>
      </c>
      <c r="V36">
        <f t="shared" si="1"/>
        <v>166</v>
      </c>
    </row>
    <row r="37" spans="1:22" x14ac:dyDescent="0.35">
      <c r="A37" s="29">
        <v>37437</v>
      </c>
      <c r="B37">
        <v>74.341060971658464</v>
      </c>
      <c r="C37">
        <v>64.098357828458134</v>
      </c>
      <c r="D37">
        <v>107.15975382369466</v>
      </c>
      <c r="E37">
        <v>65.841453783592442</v>
      </c>
      <c r="F37">
        <v>69.072767804200666</v>
      </c>
      <c r="G37">
        <v>82.070455378131101</v>
      </c>
      <c r="H37">
        <v>46.699129956856133</v>
      </c>
      <c r="I37">
        <v>48.834968279363665</v>
      </c>
      <c r="J37">
        <v>74.380937253862896</v>
      </c>
      <c r="K37">
        <v>0.61392139822955905</v>
      </c>
      <c r="L37">
        <v>99.283556923076901</v>
      </c>
      <c r="M37" s="84">
        <f>'[4]VAR expectations'!C61</f>
        <v>2.420078349479549</v>
      </c>
      <c r="N37">
        <v>-0.121645386242651</v>
      </c>
      <c r="O37">
        <v>0.26583891266085302</v>
      </c>
      <c r="P37">
        <v>321</v>
      </c>
      <c r="Q37">
        <v>56</v>
      </c>
      <c r="R37">
        <v>457</v>
      </c>
      <c r="S37">
        <v>115</v>
      </c>
      <c r="T37">
        <v>20</v>
      </c>
      <c r="U37">
        <v>31</v>
      </c>
      <c r="V37">
        <f t="shared" si="1"/>
        <v>166</v>
      </c>
    </row>
    <row r="38" spans="1:22" x14ac:dyDescent="0.35">
      <c r="A38" s="29">
        <v>37529</v>
      </c>
      <c r="B38">
        <v>74.586828837548026</v>
      </c>
      <c r="C38">
        <v>64.806065670026967</v>
      </c>
      <c r="D38">
        <v>106.44583489625734</v>
      </c>
      <c r="E38">
        <v>66.101100807903208</v>
      </c>
      <c r="F38">
        <v>69.016510777195705</v>
      </c>
      <c r="G38">
        <v>82.393205064322629</v>
      </c>
      <c r="H38">
        <v>47.312363041482463</v>
      </c>
      <c r="I38">
        <v>48.810172757407237</v>
      </c>
      <c r="J38">
        <v>74.621415397564505</v>
      </c>
      <c r="K38">
        <v>0.61140713450523598</v>
      </c>
      <c r="L38">
        <v>100.497328787879</v>
      </c>
      <c r="M38" s="84">
        <f>'[4]VAR expectations'!C62</f>
        <v>2.3348466240519783</v>
      </c>
      <c r="N38">
        <v>-0.12779910297989</v>
      </c>
      <c r="O38">
        <v>2.2118145407947602E-2</v>
      </c>
      <c r="P38">
        <v>321</v>
      </c>
      <c r="Q38">
        <v>56</v>
      </c>
      <c r="R38">
        <v>457</v>
      </c>
      <c r="S38">
        <v>115</v>
      </c>
      <c r="T38">
        <v>20</v>
      </c>
      <c r="U38">
        <v>31</v>
      </c>
      <c r="V38">
        <f t="shared" si="1"/>
        <v>166</v>
      </c>
    </row>
    <row r="39" spans="1:22" x14ac:dyDescent="0.35">
      <c r="A39" s="29">
        <v>37621</v>
      </c>
      <c r="B39">
        <v>74.941529851715103</v>
      </c>
      <c r="C39">
        <v>65.527580796611574</v>
      </c>
      <c r="D39">
        <v>105.92448921585735</v>
      </c>
      <c r="E39">
        <v>66.196126733287258</v>
      </c>
      <c r="F39">
        <v>69.020712791602776</v>
      </c>
      <c r="G39">
        <v>81.795408938969828</v>
      </c>
      <c r="H39">
        <v>47.821927966217864</v>
      </c>
      <c r="I39">
        <v>49.301431799628723</v>
      </c>
      <c r="J39">
        <v>74.939618626923604</v>
      </c>
      <c r="K39">
        <v>0.61029675732614896</v>
      </c>
      <c r="L39">
        <v>101.02483030303</v>
      </c>
      <c r="M39" s="84">
        <f>'[4]VAR expectations'!C63</f>
        <v>2.329046618617225</v>
      </c>
      <c r="N39">
        <v>0.13999724552415899</v>
      </c>
      <c r="O39">
        <v>-3.5729490300290101E-2</v>
      </c>
      <c r="P39">
        <v>321</v>
      </c>
      <c r="Q39">
        <v>56</v>
      </c>
      <c r="R39">
        <v>457</v>
      </c>
      <c r="S39">
        <v>115</v>
      </c>
      <c r="T39">
        <v>20</v>
      </c>
      <c r="U39">
        <v>31</v>
      </c>
      <c r="V39">
        <f t="shared" si="1"/>
        <v>166</v>
      </c>
    </row>
    <row r="40" spans="1:22" x14ac:dyDescent="0.35">
      <c r="A40" s="29">
        <v>37711</v>
      </c>
      <c r="B40">
        <v>75.254179637007496</v>
      </c>
      <c r="C40">
        <v>66.024472037778409</v>
      </c>
      <c r="D40">
        <v>105.578408117192</v>
      </c>
      <c r="E40">
        <v>66.29593719601047</v>
      </c>
      <c r="F40">
        <v>69.109899366955588</v>
      </c>
      <c r="G40">
        <v>81.579240086886898</v>
      </c>
      <c r="H40">
        <v>48.150793169108333</v>
      </c>
      <c r="I40">
        <v>50.6962412655162</v>
      </c>
      <c r="J40">
        <v>75.220636072948494</v>
      </c>
      <c r="K40">
        <v>0.62041647951515799</v>
      </c>
      <c r="L40">
        <v>98.401371874999995</v>
      </c>
      <c r="M40" s="84">
        <f>'[4]VAR expectations'!C64</f>
        <v>2.5421835321638784</v>
      </c>
      <c r="N40">
        <v>0.27544788472214499</v>
      </c>
      <c r="O40">
        <v>0.118628311933358</v>
      </c>
      <c r="P40">
        <v>324</v>
      </c>
      <c r="Q40">
        <v>55</v>
      </c>
      <c r="R40">
        <v>466</v>
      </c>
      <c r="S40">
        <v>108</v>
      </c>
      <c r="T40">
        <v>19</v>
      </c>
      <c r="U40">
        <v>28</v>
      </c>
      <c r="V40">
        <f t="shared" si="1"/>
        <v>155</v>
      </c>
    </row>
    <row r="41" spans="1:22" x14ac:dyDescent="0.35">
      <c r="A41" s="29">
        <v>37802</v>
      </c>
      <c r="B41">
        <v>75.297738816456899</v>
      </c>
      <c r="C41">
        <v>66.477450028730189</v>
      </c>
      <c r="D41">
        <v>104.82493353968898</v>
      </c>
      <c r="E41">
        <v>66.743553912164842</v>
      </c>
      <c r="F41">
        <v>69.746466956820242</v>
      </c>
      <c r="G41">
        <v>81.929888108927102</v>
      </c>
      <c r="H41">
        <v>48.45408482428504</v>
      </c>
      <c r="I41">
        <v>49.519114792624805</v>
      </c>
      <c r="J41">
        <v>75.346741771268697</v>
      </c>
      <c r="K41">
        <v>0.61830243153139897</v>
      </c>
      <c r="L41">
        <v>95.764499999999998</v>
      </c>
      <c r="M41" s="84">
        <f>'[4]VAR expectations'!C65</f>
        <v>2.3887461732171329</v>
      </c>
      <c r="N41">
        <v>8.0091340388783697E-2</v>
      </c>
      <c r="O41">
        <v>-3.3435978033822499E-2</v>
      </c>
      <c r="P41">
        <v>324</v>
      </c>
      <c r="Q41">
        <v>55</v>
      </c>
      <c r="R41">
        <v>466</v>
      </c>
      <c r="S41">
        <v>108</v>
      </c>
      <c r="T41">
        <v>19</v>
      </c>
      <c r="U41">
        <v>28</v>
      </c>
      <c r="V41">
        <f t="shared" si="1"/>
        <v>155</v>
      </c>
    </row>
    <row r="42" spans="1:22" x14ac:dyDescent="0.35">
      <c r="A42" s="29">
        <v>37894</v>
      </c>
      <c r="B42">
        <v>75.612766960048532</v>
      </c>
      <c r="C42">
        <v>66.96978197979054</v>
      </c>
      <c r="D42">
        <v>104.57345498304402</v>
      </c>
      <c r="E42">
        <v>67.31296933393827</v>
      </c>
      <c r="F42">
        <v>70.264155677445132</v>
      </c>
      <c r="G42">
        <v>81.29251558503266</v>
      </c>
      <c r="H42">
        <v>49.190874969117239</v>
      </c>
      <c r="I42">
        <v>49.812423085219272</v>
      </c>
      <c r="J42">
        <v>75.646461352514706</v>
      </c>
      <c r="K42">
        <v>0.61992864970907302</v>
      </c>
      <c r="L42">
        <v>95.544218181818195</v>
      </c>
      <c r="M42" s="84">
        <f>'[4]VAR expectations'!C66</f>
        <v>2.197575219813666</v>
      </c>
      <c r="N42">
        <v>0.109281701994484</v>
      </c>
      <c r="O42">
        <v>4.3959080115475602E-3</v>
      </c>
      <c r="P42">
        <v>324</v>
      </c>
      <c r="Q42">
        <v>55</v>
      </c>
      <c r="R42">
        <v>466</v>
      </c>
      <c r="S42">
        <v>108</v>
      </c>
      <c r="T42">
        <v>19</v>
      </c>
      <c r="U42">
        <v>28</v>
      </c>
      <c r="V42">
        <f t="shared" si="1"/>
        <v>155</v>
      </c>
    </row>
    <row r="43" spans="1:22" x14ac:dyDescent="0.35">
      <c r="A43" s="29">
        <v>37986</v>
      </c>
      <c r="B43">
        <v>75.930389741807033</v>
      </c>
      <c r="C43">
        <v>67.546972720156603</v>
      </c>
      <c r="D43">
        <v>104.00485126926033</v>
      </c>
      <c r="E43">
        <v>67.719275637251357</v>
      </c>
      <c r="F43">
        <v>70.752523645876863</v>
      </c>
      <c r="G43">
        <v>81.390202718947663</v>
      </c>
      <c r="H43">
        <v>49.438759813309993</v>
      </c>
      <c r="I43">
        <v>50.456696042464102</v>
      </c>
      <c r="J43">
        <v>75.926726232087802</v>
      </c>
      <c r="K43">
        <v>0.61487188261720405</v>
      </c>
      <c r="L43">
        <v>97.264069696969699</v>
      </c>
      <c r="M43" s="84">
        <f>'[4]VAR expectations'!C67</f>
        <v>2.507260502799705</v>
      </c>
      <c r="N43">
        <v>0.12812529825024099</v>
      </c>
      <c r="O43">
        <v>4.1066675765942702E-2</v>
      </c>
      <c r="P43">
        <v>324</v>
      </c>
      <c r="Q43">
        <v>55</v>
      </c>
      <c r="R43">
        <v>466</v>
      </c>
      <c r="S43">
        <v>108</v>
      </c>
      <c r="T43">
        <v>19</v>
      </c>
      <c r="U43">
        <v>28</v>
      </c>
      <c r="V43">
        <f t="shared" si="1"/>
        <v>155</v>
      </c>
    </row>
    <row r="44" spans="1:22" x14ac:dyDescent="0.35">
      <c r="A44" s="29">
        <v>38077</v>
      </c>
      <c r="B44">
        <v>76.200272982906498</v>
      </c>
      <c r="C44">
        <v>68.106265290454772</v>
      </c>
      <c r="D44">
        <v>103.62955172522432</v>
      </c>
      <c r="E44">
        <v>67.701733001774699</v>
      </c>
      <c r="F44">
        <v>70.680623240189831</v>
      </c>
      <c r="G44">
        <v>81.372891223910457</v>
      </c>
      <c r="H44">
        <v>49.677802172771571</v>
      </c>
      <c r="I44">
        <v>51.504084272000831</v>
      </c>
      <c r="J44">
        <v>76.1596807471104</v>
      </c>
      <c r="K44">
        <v>0.60870261377130896</v>
      </c>
      <c r="L44">
        <v>101.570772307692</v>
      </c>
      <c r="M44" s="84">
        <f>'[4]VAR expectations'!C68</f>
        <v>2.5370974361013499</v>
      </c>
      <c r="N44">
        <v>8.3923273491197103E-2</v>
      </c>
      <c r="O44">
        <v>7.0507431525519401E-2</v>
      </c>
      <c r="P44">
        <v>329</v>
      </c>
      <c r="Q44">
        <v>52</v>
      </c>
      <c r="R44">
        <v>467</v>
      </c>
      <c r="S44">
        <v>106</v>
      </c>
      <c r="T44">
        <v>19</v>
      </c>
      <c r="U44">
        <v>27</v>
      </c>
      <c r="V44">
        <f t="shared" si="1"/>
        <v>152</v>
      </c>
    </row>
    <row r="45" spans="1:22" x14ac:dyDescent="0.35">
      <c r="A45" s="29">
        <v>38168</v>
      </c>
      <c r="B45">
        <v>76.35914331720619</v>
      </c>
      <c r="C45">
        <v>68.63185580951118</v>
      </c>
      <c r="D45">
        <v>102.87732125868733</v>
      </c>
      <c r="E45">
        <v>67.638280882704308</v>
      </c>
      <c r="F45">
        <v>70.476850084810692</v>
      </c>
      <c r="G45">
        <v>81.287191131295103</v>
      </c>
      <c r="H45">
        <v>50.250960584307229</v>
      </c>
      <c r="I45">
        <v>52.490029578439469</v>
      </c>
      <c r="J45">
        <v>76.418239400162406</v>
      </c>
      <c r="K45">
        <v>0.60880985911549002</v>
      </c>
      <c r="L45">
        <v>102.354193846154</v>
      </c>
      <c r="M45" s="84">
        <f>'[4]VAR expectations'!C69</f>
        <v>2.6184554615948845</v>
      </c>
      <c r="N45">
        <v>0.31536003264232498</v>
      </c>
      <c r="O45">
        <v>0.198013254587315</v>
      </c>
      <c r="P45">
        <v>329</v>
      </c>
      <c r="Q45">
        <v>52</v>
      </c>
      <c r="R45">
        <v>467</v>
      </c>
      <c r="S45">
        <v>106</v>
      </c>
      <c r="T45">
        <v>19</v>
      </c>
      <c r="U45">
        <v>27</v>
      </c>
      <c r="V45">
        <f t="shared" si="1"/>
        <v>152</v>
      </c>
    </row>
    <row r="46" spans="1:22" x14ac:dyDescent="0.35">
      <c r="A46" s="29">
        <v>38260</v>
      </c>
      <c r="B46">
        <v>76.562231444890358</v>
      </c>
      <c r="C46">
        <v>69.203743095988571</v>
      </c>
      <c r="D46">
        <v>102.21000368762033</v>
      </c>
      <c r="E46">
        <v>67.646192048084202</v>
      </c>
      <c r="F46">
        <v>70.117000340492709</v>
      </c>
      <c r="G46">
        <v>81.074507639907196</v>
      </c>
      <c r="H46">
        <v>50.981515782794624</v>
      </c>
      <c r="I46">
        <v>53.359156399558536</v>
      </c>
      <c r="J46">
        <v>76.5960138057807</v>
      </c>
      <c r="K46">
        <v>0.61030418054680202</v>
      </c>
      <c r="L46">
        <v>102.09841969697</v>
      </c>
      <c r="M46" s="84">
        <f>'[4]VAR expectations'!C70</f>
        <v>2.5768443943169923</v>
      </c>
      <c r="N46">
        <v>0.36869653428947002</v>
      </c>
      <c r="O46">
        <v>5.6970751238223802E-2</v>
      </c>
      <c r="P46">
        <v>329</v>
      </c>
      <c r="Q46">
        <v>52</v>
      </c>
      <c r="R46">
        <v>467</v>
      </c>
      <c r="S46">
        <v>106</v>
      </c>
      <c r="T46">
        <v>19</v>
      </c>
      <c r="U46">
        <v>27</v>
      </c>
      <c r="V46">
        <f t="shared" si="1"/>
        <v>152</v>
      </c>
    </row>
    <row r="47" spans="1:22" x14ac:dyDescent="0.35">
      <c r="A47" s="29">
        <v>38352</v>
      </c>
      <c r="B47">
        <v>77.024679842314526</v>
      </c>
      <c r="C47">
        <v>69.904808946461131</v>
      </c>
      <c r="D47">
        <v>101.65395874652432</v>
      </c>
      <c r="E47">
        <v>67.923169332980237</v>
      </c>
      <c r="F47">
        <v>70.398557799171343</v>
      </c>
      <c r="G47">
        <v>81.151471150211634</v>
      </c>
      <c r="H47">
        <v>51.389293344833</v>
      </c>
      <c r="I47">
        <v>55.645647717178328</v>
      </c>
      <c r="J47">
        <v>77.015341295619095</v>
      </c>
      <c r="K47">
        <v>0.61831603266951796</v>
      </c>
      <c r="L47">
        <v>100.312145454545</v>
      </c>
      <c r="M47" s="84">
        <f>'[4]VAR expectations'!C71</f>
        <v>2.4054948631666009</v>
      </c>
      <c r="N47">
        <v>0.52821538705181603</v>
      </c>
      <c r="O47">
        <v>0.200185341433055</v>
      </c>
      <c r="P47">
        <v>329</v>
      </c>
      <c r="Q47">
        <v>52</v>
      </c>
      <c r="R47">
        <v>467</v>
      </c>
      <c r="S47">
        <v>106</v>
      </c>
      <c r="T47">
        <v>19</v>
      </c>
      <c r="U47">
        <v>27</v>
      </c>
      <c r="V47">
        <f t="shared" si="1"/>
        <v>152</v>
      </c>
    </row>
    <row r="48" spans="1:22" x14ac:dyDescent="0.35">
      <c r="A48" s="29">
        <v>38442</v>
      </c>
      <c r="B48">
        <v>77.519231176114431</v>
      </c>
      <c r="C48">
        <v>70.711753851198637</v>
      </c>
      <c r="D48">
        <v>101.224550821344</v>
      </c>
      <c r="E48">
        <v>68.690840572994531</v>
      </c>
      <c r="F48">
        <v>71.390648871031416</v>
      </c>
      <c r="G48">
        <v>80.604662189294956</v>
      </c>
      <c r="H48">
        <v>52.1517551844384</v>
      </c>
      <c r="I48">
        <v>56.4490235563078</v>
      </c>
      <c r="J48">
        <v>77.473805472660601</v>
      </c>
      <c r="K48">
        <v>0.61841602743295798</v>
      </c>
      <c r="L48">
        <v>100.67795468750001</v>
      </c>
      <c r="M48" s="84">
        <f>'[4]VAR expectations'!C72</f>
        <v>2.3903185646503933</v>
      </c>
      <c r="N48">
        <v>0.50065150605009701</v>
      </c>
      <c r="O48">
        <v>4.8524115231025303E-2</v>
      </c>
      <c r="P48">
        <v>329</v>
      </c>
      <c r="Q48">
        <v>55</v>
      </c>
      <c r="R48">
        <v>464</v>
      </c>
      <c r="S48">
        <v>106</v>
      </c>
      <c r="T48">
        <v>20</v>
      </c>
      <c r="U48">
        <v>26</v>
      </c>
      <c r="V48">
        <f t="shared" si="1"/>
        <v>152</v>
      </c>
    </row>
    <row r="49" spans="1:22" x14ac:dyDescent="0.35">
      <c r="A49" s="29">
        <v>38533</v>
      </c>
      <c r="B49">
        <v>77.860319039970889</v>
      </c>
      <c r="C49">
        <v>71.482542510611268</v>
      </c>
      <c r="D49">
        <v>100.61472786600832</v>
      </c>
      <c r="E49">
        <v>68.823685139220927</v>
      </c>
      <c r="F49">
        <v>71.584679044348874</v>
      </c>
      <c r="G49">
        <v>80.155897015147175</v>
      </c>
      <c r="H49">
        <v>52.541890037276467</v>
      </c>
      <c r="I49">
        <v>57.440858337581368</v>
      </c>
      <c r="J49">
        <v>77.926613365509297</v>
      </c>
      <c r="K49">
        <v>0.61632396776809295</v>
      </c>
      <c r="L49">
        <v>101.57767076923101</v>
      </c>
      <c r="M49" s="84">
        <f>'[4]VAR expectations'!C73</f>
        <v>2.2621936183541234</v>
      </c>
      <c r="N49">
        <v>0.50804321100112604</v>
      </c>
      <c r="O49">
        <v>0.204065629477542</v>
      </c>
      <c r="P49">
        <v>329</v>
      </c>
      <c r="Q49">
        <v>55</v>
      </c>
      <c r="R49">
        <v>464</v>
      </c>
      <c r="S49">
        <v>106</v>
      </c>
      <c r="T49">
        <v>20</v>
      </c>
      <c r="U49">
        <v>26</v>
      </c>
      <c r="V49">
        <f t="shared" si="1"/>
        <v>152</v>
      </c>
    </row>
    <row r="50" spans="1:22" x14ac:dyDescent="0.35">
      <c r="A50" s="29">
        <v>38625</v>
      </c>
      <c r="B50">
        <v>78.392641647201131</v>
      </c>
      <c r="C50">
        <v>72.329300982432372</v>
      </c>
      <c r="D50">
        <v>100.07117850282798</v>
      </c>
      <c r="E50">
        <v>68.937238070698058</v>
      </c>
      <c r="F50">
        <v>71.487850245982955</v>
      </c>
      <c r="G50">
        <v>80.839757344550961</v>
      </c>
      <c r="H50">
        <v>52.691778596856601</v>
      </c>
      <c r="I50">
        <v>60.297134294082603</v>
      </c>
      <c r="J50">
        <v>78.4298925117035</v>
      </c>
      <c r="K50">
        <v>0.63415776121743705</v>
      </c>
      <c r="L50">
        <v>99.734880303030295</v>
      </c>
      <c r="M50" s="84">
        <f>'[4]VAR expectations'!C74</f>
        <v>2.2761535969954032</v>
      </c>
      <c r="N50">
        <v>0.70017615103754105</v>
      </c>
      <c r="O50">
        <v>0.242344274322987</v>
      </c>
      <c r="P50">
        <v>329</v>
      </c>
      <c r="Q50">
        <v>55</v>
      </c>
      <c r="R50">
        <v>464</v>
      </c>
      <c r="S50">
        <v>106</v>
      </c>
      <c r="T50">
        <v>20</v>
      </c>
      <c r="U50">
        <v>26</v>
      </c>
      <c r="V50">
        <f t="shared" si="1"/>
        <v>152</v>
      </c>
    </row>
    <row r="51" spans="1:22" x14ac:dyDescent="0.35">
      <c r="A51" s="29">
        <v>38717</v>
      </c>
      <c r="B51">
        <v>78.665010930993702</v>
      </c>
      <c r="C51">
        <v>72.76231699167603</v>
      </c>
      <c r="D51">
        <v>99.588196022406422</v>
      </c>
      <c r="E51">
        <v>69.148767012309762</v>
      </c>
      <c r="F51">
        <v>71.487766538956265</v>
      </c>
      <c r="G51">
        <v>80.757559259722939</v>
      </c>
      <c r="H51">
        <v>53.78196520630194</v>
      </c>
      <c r="I51">
        <v>62.213078982899304</v>
      </c>
      <c r="J51">
        <v>78.650455677577099</v>
      </c>
      <c r="K51">
        <v>0.63647438784451305</v>
      </c>
      <c r="L51">
        <v>99.510515384615402</v>
      </c>
      <c r="M51" s="84">
        <f>'[4]VAR expectations'!C75</f>
        <v>2.3383760137173226</v>
      </c>
      <c r="N51">
        <v>0.64873933629690095</v>
      </c>
      <c r="O51">
        <v>0.150036034492979</v>
      </c>
      <c r="P51">
        <v>329</v>
      </c>
      <c r="Q51">
        <v>55</v>
      </c>
      <c r="R51">
        <v>464</v>
      </c>
      <c r="S51">
        <v>106</v>
      </c>
      <c r="T51">
        <v>20</v>
      </c>
      <c r="U51">
        <v>26</v>
      </c>
      <c r="V51">
        <f t="shared" si="1"/>
        <v>152</v>
      </c>
    </row>
    <row r="52" spans="1:22" x14ac:dyDescent="0.35">
      <c r="A52" s="29">
        <v>38807</v>
      </c>
      <c r="B52">
        <v>79.02805640512004</v>
      </c>
      <c r="C52">
        <v>73.385241780782763</v>
      </c>
      <c r="D52">
        <v>99.218511674627067</v>
      </c>
      <c r="E52">
        <v>69.456235720820999</v>
      </c>
      <c r="F52">
        <v>71.887123990880198</v>
      </c>
      <c r="G52">
        <v>80.784701223545497</v>
      </c>
      <c r="H52">
        <v>54.031494090685165</v>
      </c>
      <c r="I52">
        <v>63.507502811950133</v>
      </c>
      <c r="J52">
        <v>78.979694557869493</v>
      </c>
      <c r="K52">
        <v>0.64392875406480998</v>
      </c>
      <c r="L52">
        <v>98.760283076923102</v>
      </c>
      <c r="M52" s="84">
        <f>'[4]VAR expectations'!C76</f>
        <v>2.4666666666666477</v>
      </c>
      <c r="N52">
        <v>0.71062376825367302</v>
      </c>
      <c r="O52">
        <v>9.3912785774244806E-2</v>
      </c>
      <c r="P52">
        <v>341</v>
      </c>
      <c r="Q52">
        <v>67</v>
      </c>
      <c r="R52">
        <v>446</v>
      </c>
      <c r="S52">
        <v>102</v>
      </c>
      <c r="T52">
        <v>18</v>
      </c>
      <c r="U52">
        <v>26</v>
      </c>
      <c r="V52">
        <f t="shared" si="1"/>
        <v>146</v>
      </c>
    </row>
    <row r="53" spans="1:22" x14ac:dyDescent="0.35">
      <c r="A53" s="29">
        <v>38898</v>
      </c>
      <c r="B53">
        <v>79.616100225440604</v>
      </c>
      <c r="C53">
        <v>74.005587617082398</v>
      </c>
      <c r="D53">
        <v>98.64845070924747</v>
      </c>
      <c r="E53">
        <v>69.890091453383164</v>
      </c>
      <c r="F53">
        <v>72.381509188791895</v>
      </c>
      <c r="G53">
        <v>80.348361076617337</v>
      </c>
      <c r="H53">
        <v>54.731568788130495</v>
      </c>
      <c r="I53">
        <v>67.671668071470265</v>
      </c>
      <c r="J53">
        <v>79.688484211833597</v>
      </c>
      <c r="K53">
        <v>0.645021888756523</v>
      </c>
      <c r="L53">
        <v>100.279141538462</v>
      </c>
      <c r="M53" s="84">
        <f>'[4]VAR expectations'!C77</f>
        <v>2.4000000000000123</v>
      </c>
      <c r="N53">
        <v>1.0848462424740499</v>
      </c>
      <c r="O53">
        <v>0.58313714236387104</v>
      </c>
      <c r="P53">
        <v>341</v>
      </c>
      <c r="Q53">
        <v>67</v>
      </c>
      <c r="R53">
        <v>446</v>
      </c>
      <c r="S53">
        <v>102</v>
      </c>
      <c r="T53">
        <v>18</v>
      </c>
      <c r="U53">
        <v>26</v>
      </c>
      <c r="V53">
        <f t="shared" si="1"/>
        <v>146</v>
      </c>
    </row>
    <row r="54" spans="1:22" x14ac:dyDescent="0.35">
      <c r="A54" s="29">
        <v>38990</v>
      </c>
      <c r="B54">
        <v>80.274543396466527</v>
      </c>
      <c r="C54">
        <v>74.554497667198021</v>
      </c>
      <c r="D54">
        <v>98.578686664798511</v>
      </c>
      <c r="E54">
        <v>71.285664208466599</v>
      </c>
      <c r="F54">
        <v>73.986476840454728</v>
      </c>
      <c r="G54">
        <v>80.810976586724337</v>
      </c>
      <c r="H54">
        <v>55.632163947862068</v>
      </c>
      <c r="I54">
        <v>70.050693769626136</v>
      </c>
      <c r="J54">
        <v>80.314086347902702</v>
      </c>
      <c r="K54">
        <v>0.64469200388279202</v>
      </c>
      <c r="L54">
        <v>102.332647692308</v>
      </c>
      <c r="M54" s="84">
        <f>'[4]VAR expectations'!C78</f>
        <v>2.2999999999999843</v>
      </c>
      <c r="N54">
        <v>1.0480109248003999</v>
      </c>
      <c r="O54">
        <v>0.20579069700496899</v>
      </c>
      <c r="P54">
        <v>341</v>
      </c>
      <c r="Q54">
        <v>67</v>
      </c>
      <c r="R54">
        <v>446</v>
      </c>
      <c r="S54">
        <v>102</v>
      </c>
      <c r="T54">
        <v>18</v>
      </c>
      <c r="U54">
        <v>26</v>
      </c>
      <c r="V54">
        <f t="shared" si="1"/>
        <v>146</v>
      </c>
    </row>
    <row r="55" spans="1:22" x14ac:dyDescent="0.35">
      <c r="A55" s="29">
        <v>39082</v>
      </c>
      <c r="B55">
        <v>80.800427132547227</v>
      </c>
      <c r="C55">
        <v>75.45655108116641</v>
      </c>
      <c r="D55">
        <v>98.558511835118907</v>
      </c>
      <c r="E55">
        <v>72.05791184393081</v>
      </c>
      <c r="F55">
        <v>74.86955859593759</v>
      </c>
      <c r="G55">
        <v>81.596469153893167</v>
      </c>
      <c r="H55">
        <v>56.187332522586701</v>
      </c>
      <c r="I55">
        <v>69.842554978825262</v>
      </c>
      <c r="J55">
        <v>80.767604358664499</v>
      </c>
      <c r="K55">
        <v>0.63674417807601602</v>
      </c>
      <c r="L55">
        <v>103.713430769231</v>
      </c>
      <c r="M55" s="84">
        <f>'[4]VAR expectations'!C79</f>
        <v>2.4333333333333633</v>
      </c>
      <c r="N55">
        <v>0.81313574028850799</v>
      </c>
      <c r="O55">
        <v>-8.0932616320032805E-2</v>
      </c>
      <c r="P55">
        <v>341</v>
      </c>
      <c r="Q55">
        <v>67</v>
      </c>
      <c r="R55">
        <v>446</v>
      </c>
      <c r="S55">
        <v>102</v>
      </c>
      <c r="T55">
        <v>18</v>
      </c>
      <c r="U55">
        <v>26</v>
      </c>
      <c r="V55">
        <f t="shared" si="1"/>
        <v>146</v>
      </c>
    </row>
    <row r="56" spans="1:22" x14ac:dyDescent="0.35">
      <c r="A56" s="29">
        <v>39172</v>
      </c>
      <c r="B56">
        <v>81.294136618244067</v>
      </c>
      <c r="C56">
        <v>76.094739715833796</v>
      </c>
      <c r="D56">
        <v>98.471297777364668</v>
      </c>
      <c r="E56">
        <v>72.551116044786497</v>
      </c>
      <c r="F56">
        <v>75.23886110770934</v>
      </c>
      <c r="G56">
        <v>81.666506596602034</v>
      </c>
      <c r="H56">
        <v>57.265354626060002</v>
      </c>
      <c r="I56">
        <v>71.130011790527035</v>
      </c>
      <c r="J56">
        <v>81.262668081980905</v>
      </c>
      <c r="K56">
        <v>0.62581298051233103</v>
      </c>
      <c r="L56">
        <v>104.730033846154</v>
      </c>
      <c r="M56" s="84">
        <f>'[4]VAR expectations'!C80</f>
        <v>2.5333333333333421</v>
      </c>
      <c r="N56">
        <v>0.81545309377751096</v>
      </c>
      <c r="O56">
        <v>0.110154954327973</v>
      </c>
      <c r="P56">
        <v>326</v>
      </c>
      <c r="Q56">
        <v>75</v>
      </c>
      <c r="R56">
        <v>453</v>
      </c>
      <c r="S56">
        <v>103</v>
      </c>
      <c r="T56">
        <v>18</v>
      </c>
      <c r="U56">
        <v>25</v>
      </c>
      <c r="V56">
        <f t="shared" si="1"/>
        <v>146</v>
      </c>
    </row>
    <row r="57" spans="1:22" x14ac:dyDescent="0.35">
      <c r="A57" s="29">
        <v>39263</v>
      </c>
      <c r="B57">
        <v>81.649031387299402</v>
      </c>
      <c r="C57">
        <v>76.642439911358466</v>
      </c>
      <c r="D57">
        <v>98.272229598768376</v>
      </c>
      <c r="E57">
        <v>73.298449248593599</v>
      </c>
      <c r="F57">
        <v>76.216291533934836</v>
      </c>
      <c r="G57">
        <v>81.349848710347601</v>
      </c>
      <c r="H57">
        <v>57.844587255826099</v>
      </c>
      <c r="I57">
        <v>71.155158429928107</v>
      </c>
      <c r="J57">
        <v>81.726256552631696</v>
      </c>
      <c r="K57">
        <v>0.63252628567691904</v>
      </c>
      <c r="L57">
        <v>104.239373846154</v>
      </c>
      <c r="M57" s="84">
        <f>'[4]VAR expectations'!C81</f>
        <v>2.4666666666666814</v>
      </c>
      <c r="N57">
        <v>0.37404988473768203</v>
      </c>
      <c r="O57">
        <v>0.14035169197522099</v>
      </c>
      <c r="P57">
        <v>326</v>
      </c>
      <c r="Q57">
        <v>75</v>
      </c>
      <c r="R57">
        <v>453</v>
      </c>
      <c r="S57">
        <v>103</v>
      </c>
      <c r="T57">
        <v>18</v>
      </c>
      <c r="U57">
        <v>25</v>
      </c>
      <c r="V57">
        <f t="shared" si="1"/>
        <v>146</v>
      </c>
    </row>
    <row r="58" spans="1:22" x14ac:dyDescent="0.35">
      <c r="A58" s="29">
        <v>39355</v>
      </c>
      <c r="B58">
        <v>81.704607649205201</v>
      </c>
      <c r="C58">
        <v>77.223121064290766</v>
      </c>
      <c r="D58">
        <v>97.540757809649506</v>
      </c>
      <c r="E58">
        <v>73.551211882680761</v>
      </c>
      <c r="F58">
        <v>76.301462693446567</v>
      </c>
      <c r="G58">
        <v>81.728890813466364</v>
      </c>
      <c r="H58">
        <v>58.326849903898335</v>
      </c>
      <c r="I58">
        <v>70.482016016058736</v>
      </c>
      <c r="J58">
        <v>81.738760952410502</v>
      </c>
      <c r="K58">
        <v>0.63429720224555597</v>
      </c>
      <c r="L58">
        <v>104.41271846153801</v>
      </c>
      <c r="M58" s="84">
        <f>'[4]VAR expectations'!C82</f>
        <v>2.4999999999999987</v>
      </c>
      <c r="N58">
        <v>4.4323022748277999E-2</v>
      </c>
      <c r="O58">
        <v>-0.11833065960497099</v>
      </c>
      <c r="P58">
        <v>326</v>
      </c>
      <c r="Q58">
        <v>75</v>
      </c>
      <c r="R58">
        <v>453</v>
      </c>
      <c r="S58">
        <v>103</v>
      </c>
      <c r="T58">
        <v>18</v>
      </c>
      <c r="U58">
        <v>25</v>
      </c>
      <c r="V58">
        <f t="shared" si="1"/>
        <v>146</v>
      </c>
    </row>
    <row r="59" spans="1:22" x14ac:dyDescent="0.35">
      <c r="A59" s="29">
        <v>39447</v>
      </c>
      <c r="B59">
        <v>82.511309278750517</v>
      </c>
      <c r="C59">
        <v>77.976239914729135</v>
      </c>
      <c r="D59">
        <v>97.458073270034333</v>
      </c>
      <c r="E59">
        <v>75.219909973620261</v>
      </c>
      <c r="F59">
        <v>78.596895960932571</v>
      </c>
      <c r="G59">
        <v>81.927567146864604</v>
      </c>
      <c r="H59">
        <v>58.8590870525178</v>
      </c>
      <c r="I59">
        <v>73.077899801552419</v>
      </c>
      <c r="J59">
        <v>82.455031242170193</v>
      </c>
      <c r="K59">
        <v>0.65152011018314004</v>
      </c>
      <c r="L59">
        <v>101.594292424242</v>
      </c>
      <c r="M59" s="84">
        <f>'[4]VAR expectations'!C83</f>
        <v>2.6999999999999864</v>
      </c>
      <c r="N59">
        <v>0.33094281461280101</v>
      </c>
      <c r="O59">
        <v>0.207260368558223</v>
      </c>
      <c r="P59">
        <v>326</v>
      </c>
      <c r="Q59">
        <v>75</v>
      </c>
      <c r="R59">
        <v>453</v>
      </c>
      <c r="S59">
        <v>103</v>
      </c>
      <c r="T59">
        <v>18</v>
      </c>
      <c r="U59">
        <v>25</v>
      </c>
      <c r="V59">
        <f t="shared" si="1"/>
        <v>146</v>
      </c>
    </row>
    <row r="60" spans="1:22" x14ac:dyDescent="0.35">
      <c r="A60" s="29">
        <v>39538</v>
      </c>
      <c r="B60">
        <v>83.213165062304967</v>
      </c>
      <c r="C60">
        <v>78.585583460467561</v>
      </c>
      <c r="D60">
        <v>96.951612791096522</v>
      </c>
      <c r="E60">
        <v>75.989538679255261</v>
      </c>
      <c r="F60">
        <v>79.533800499692191</v>
      </c>
      <c r="G60">
        <v>81.958761243828363</v>
      </c>
      <c r="H60">
        <v>59.544386405336837</v>
      </c>
      <c r="I60">
        <v>77.885301074239067</v>
      </c>
      <c r="J60">
        <v>83.221731908973993</v>
      </c>
      <c r="K60">
        <v>0.67754230031801499</v>
      </c>
      <c r="L60">
        <v>95.934953846153803</v>
      </c>
      <c r="M60" s="84">
        <f>'[4]VAR expectations'!C84</f>
        <v>3.3233333333333448</v>
      </c>
      <c r="N60">
        <v>0.70956108465802203</v>
      </c>
      <c r="O60">
        <v>0.46567345359179702</v>
      </c>
      <c r="P60">
        <v>323</v>
      </c>
      <c r="Q60">
        <v>73</v>
      </c>
      <c r="R60">
        <v>453</v>
      </c>
      <c r="S60">
        <v>109</v>
      </c>
      <c r="T60">
        <v>18</v>
      </c>
      <c r="U60">
        <v>24</v>
      </c>
      <c r="V60">
        <f t="shared" si="1"/>
        <v>151</v>
      </c>
    </row>
    <row r="61" spans="1:22" x14ac:dyDescent="0.35">
      <c r="A61" s="29">
        <v>39629</v>
      </c>
      <c r="B61">
        <v>84.399628691869125</v>
      </c>
      <c r="C61">
        <v>79.538236450288693</v>
      </c>
      <c r="D61">
        <v>96.709638922559279</v>
      </c>
      <c r="E61">
        <v>78.381976088304796</v>
      </c>
      <c r="F61">
        <v>82.317852046661699</v>
      </c>
      <c r="G61">
        <v>84.883187080121772</v>
      </c>
      <c r="H61">
        <v>60.342090857511202</v>
      </c>
      <c r="I61">
        <v>82.676147524493345</v>
      </c>
      <c r="J61">
        <v>84.478398983720496</v>
      </c>
      <c r="K61">
        <v>0.70524569880666799</v>
      </c>
      <c r="L61">
        <v>93.071035384615399</v>
      </c>
      <c r="M61" s="84">
        <f>'[4]VAR expectations'!C85</f>
        <v>4.1266666666667335</v>
      </c>
      <c r="N61">
        <v>1.1528273888926699</v>
      </c>
      <c r="O61">
        <v>0.57749494659596201</v>
      </c>
      <c r="P61">
        <v>323</v>
      </c>
      <c r="Q61">
        <v>73</v>
      </c>
      <c r="R61">
        <v>453</v>
      </c>
      <c r="S61">
        <v>109</v>
      </c>
      <c r="T61">
        <v>18</v>
      </c>
      <c r="U61">
        <v>24</v>
      </c>
      <c r="V61">
        <f t="shared" si="1"/>
        <v>151</v>
      </c>
    </row>
    <row r="62" spans="1:22" x14ac:dyDescent="0.35">
      <c r="A62" s="29">
        <v>39721</v>
      </c>
      <c r="B62">
        <v>85.622629523067573</v>
      </c>
      <c r="C62">
        <v>80.5678961076474</v>
      </c>
      <c r="D62">
        <v>96.458973950875176</v>
      </c>
      <c r="E62">
        <v>80.821169443942864</v>
      </c>
      <c r="F62">
        <v>85.573695743195046</v>
      </c>
      <c r="G62">
        <v>85.076922336049037</v>
      </c>
      <c r="H62">
        <v>60.969200088634068</v>
      </c>
      <c r="I62">
        <v>87.767599611402332</v>
      </c>
      <c r="J62">
        <v>85.633335707638594</v>
      </c>
      <c r="K62">
        <v>0.72643695207768799</v>
      </c>
      <c r="L62">
        <v>91.695078787878799</v>
      </c>
      <c r="M62" s="84">
        <f>'[4]VAR expectations'!C86</f>
        <v>4.3404589371979831</v>
      </c>
      <c r="N62">
        <v>1.7249383242570699</v>
      </c>
      <c r="O62">
        <v>0.41477957846817098</v>
      </c>
      <c r="P62">
        <v>323</v>
      </c>
      <c r="Q62">
        <v>73</v>
      </c>
      <c r="R62">
        <v>453</v>
      </c>
      <c r="S62">
        <v>109</v>
      </c>
      <c r="T62">
        <v>18</v>
      </c>
      <c r="U62">
        <v>24</v>
      </c>
      <c r="V62">
        <f t="shared" si="1"/>
        <v>151</v>
      </c>
    </row>
    <row r="63" spans="1:22" x14ac:dyDescent="0.35">
      <c r="A63" s="29">
        <v>39813</v>
      </c>
      <c r="B63">
        <v>85.715849377284528</v>
      </c>
      <c r="C63">
        <v>81.447767709653931</v>
      </c>
      <c r="D63">
        <v>95.356926353819276</v>
      </c>
      <c r="E63">
        <v>81.793418547474204</v>
      </c>
      <c r="F63">
        <v>86.792930888138301</v>
      </c>
      <c r="G63">
        <v>85.181242076336545</v>
      </c>
      <c r="H63">
        <v>61.653547758067361</v>
      </c>
      <c r="I63">
        <v>85.991098472287987</v>
      </c>
      <c r="J63">
        <v>85.640873965457402</v>
      </c>
      <c r="K63">
        <v>0.72241258631374905</v>
      </c>
      <c r="L63">
        <v>83.942380303030305</v>
      </c>
      <c r="M63" s="84">
        <f>'[4]VAR expectations'!C87</f>
        <v>1.5441543026706288</v>
      </c>
      <c r="N63">
        <v>1.2851169715736199</v>
      </c>
      <c r="O63">
        <v>-0.25671941715742802</v>
      </c>
      <c r="P63">
        <v>323</v>
      </c>
      <c r="Q63">
        <v>73</v>
      </c>
      <c r="R63">
        <v>453</v>
      </c>
      <c r="S63">
        <v>109</v>
      </c>
      <c r="T63">
        <v>18</v>
      </c>
      <c r="U63">
        <v>24</v>
      </c>
      <c r="V63">
        <f t="shared" si="1"/>
        <v>151</v>
      </c>
    </row>
    <row r="64" spans="1:22" x14ac:dyDescent="0.35">
      <c r="A64" s="29">
        <v>39903</v>
      </c>
      <c r="B64">
        <v>85.677461989662234</v>
      </c>
      <c r="C64">
        <v>81.837362893771697</v>
      </c>
      <c r="D64">
        <v>94.827625191367289</v>
      </c>
      <c r="E64">
        <v>83.009858942090389</v>
      </c>
      <c r="F64">
        <v>87.992384837386908</v>
      </c>
      <c r="G64">
        <v>87.197951546616977</v>
      </c>
      <c r="H64">
        <v>62.259307413325836</v>
      </c>
      <c r="I64">
        <v>82.010216412214788</v>
      </c>
      <c r="J64">
        <v>85.727730247503899</v>
      </c>
      <c r="K64">
        <v>0.72660601033444505</v>
      </c>
      <c r="L64">
        <v>77.790968750000005</v>
      </c>
      <c r="M64" s="84">
        <f>'[4]VAR expectations'!C88</f>
        <v>1.4821164021163924</v>
      </c>
      <c r="N64">
        <v>0.49581996628150798</v>
      </c>
      <c r="O64">
        <v>-0.32614814317173602</v>
      </c>
      <c r="P64">
        <v>312</v>
      </c>
      <c r="Q64">
        <v>80</v>
      </c>
      <c r="R64">
        <v>446</v>
      </c>
      <c r="S64">
        <v>118</v>
      </c>
      <c r="T64">
        <v>21</v>
      </c>
      <c r="U64">
        <v>23</v>
      </c>
      <c r="V64">
        <f t="shared" si="1"/>
        <v>162</v>
      </c>
    </row>
    <row r="65" spans="1:22" x14ac:dyDescent="0.35">
      <c r="A65" s="29">
        <v>39994</v>
      </c>
      <c r="B65">
        <v>86.159767555037433</v>
      </c>
      <c r="C65">
        <v>82.270942073529497</v>
      </c>
      <c r="D65">
        <v>95.654937641307399</v>
      </c>
      <c r="E65">
        <v>83.220861295653535</v>
      </c>
      <c r="F65">
        <v>88.308924413167162</v>
      </c>
      <c r="G65">
        <v>87.210677618102508</v>
      </c>
      <c r="H65">
        <v>62.310963197896491</v>
      </c>
      <c r="I65">
        <v>82.036383876515131</v>
      </c>
      <c r="J65">
        <v>86.234754482108599</v>
      </c>
      <c r="K65">
        <v>0.71060767773743105</v>
      </c>
      <c r="L65">
        <v>81.3092738461538</v>
      </c>
      <c r="M65" s="84">
        <f>'[4]VAR expectations'!C89</f>
        <v>1.8160783232406086</v>
      </c>
      <c r="N65">
        <v>-3.3463491076020598E-3</v>
      </c>
      <c r="O65">
        <v>6.5202411569874996E-2</v>
      </c>
      <c r="P65">
        <v>312</v>
      </c>
      <c r="Q65">
        <v>80</v>
      </c>
      <c r="R65">
        <v>446</v>
      </c>
      <c r="S65">
        <v>118</v>
      </c>
      <c r="T65">
        <v>21</v>
      </c>
      <c r="U65">
        <v>23</v>
      </c>
      <c r="V65">
        <f t="shared" si="1"/>
        <v>162</v>
      </c>
    </row>
    <row r="66" spans="1:22" x14ac:dyDescent="0.35">
      <c r="A66" s="29">
        <v>40086</v>
      </c>
      <c r="B66">
        <v>86.924358864814863</v>
      </c>
      <c r="C66">
        <v>82.818965562386367</v>
      </c>
      <c r="D66">
        <v>96.748857225729168</v>
      </c>
      <c r="E66">
        <v>83.273957539010269</v>
      </c>
      <c r="F66">
        <v>87.773256631321189</v>
      </c>
      <c r="G66">
        <v>88.565655919881635</v>
      </c>
      <c r="H66">
        <v>63.382794957694408</v>
      </c>
      <c r="I66">
        <v>84.438228955427235</v>
      </c>
      <c r="J66">
        <v>86.903555763311005</v>
      </c>
      <c r="K66">
        <v>0.70626942705568496</v>
      </c>
      <c r="L66">
        <v>82.911893939393906</v>
      </c>
      <c r="M66" s="84">
        <f>'[4]VAR expectations'!C90</f>
        <v>1.8710162025955688</v>
      </c>
      <c r="N66">
        <v>-0.246943476236648</v>
      </c>
      <c r="O66">
        <v>0.18136360737922499</v>
      </c>
      <c r="P66">
        <v>312</v>
      </c>
      <c r="Q66">
        <v>80</v>
      </c>
      <c r="R66">
        <v>446</v>
      </c>
      <c r="S66">
        <v>118</v>
      </c>
      <c r="T66">
        <v>21</v>
      </c>
      <c r="U66">
        <v>23</v>
      </c>
      <c r="V66">
        <f t="shared" si="1"/>
        <v>162</v>
      </c>
    </row>
    <row r="67" spans="1:22" x14ac:dyDescent="0.35">
      <c r="A67" s="29">
        <v>40178</v>
      </c>
      <c r="B67">
        <v>87.534280114118175</v>
      </c>
      <c r="C67">
        <v>83.410496533746354</v>
      </c>
      <c r="D67">
        <v>97.120889173082901</v>
      </c>
      <c r="E67">
        <v>83.844235616954464</v>
      </c>
      <c r="F67">
        <v>88.325907845581924</v>
      </c>
      <c r="G67">
        <v>89.28787021115356</v>
      </c>
      <c r="H67">
        <v>64.12562627513833</v>
      </c>
      <c r="I67">
        <v>86.397389604630163</v>
      </c>
      <c r="J67">
        <v>87.453768313704202</v>
      </c>
      <c r="K67">
        <v>0.71307555305012305</v>
      </c>
      <c r="L67">
        <v>80.353062121212105</v>
      </c>
      <c r="M67" s="84">
        <f>'[4]VAR expectations'!C91</f>
        <v>2.0075486250838721</v>
      </c>
      <c r="N67">
        <v>0.101321891194596</v>
      </c>
      <c r="O67">
        <v>0.13445341671153399</v>
      </c>
      <c r="P67">
        <v>312</v>
      </c>
      <c r="Q67">
        <v>80</v>
      </c>
      <c r="R67">
        <v>446</v>
      </c>
      <c r="S67">
        <v>118</v>
      </c>
      <c r="T67">
        <v>21</v>
      </c>
      <c r="U67">
        <v>23</v>
      </c>
      <c r="V67">
        <f t="shared" si="1"/>
        <v>162</v>
      </c>
    </row>
    <row r="68" spans="1:22" x14ac:dyDescent="0.35">
      <c r="A68" s="29">
        <v>40268</v>
      </c>
      <c r="B68">
        <v>88.431032279739938</v>
      </c>
      <c r="C68">
        <v>84.379845322039714</v>
      </c>
      <c r="D68">
        <v>97.462491550807627</v>
      </c>
      <c r="E68">
        <v>85.139204142394036</v>
      </c>
      <c r="F68">
        <v>89.453891267137905</v>
      </c>
      <c r="G68">
        <v>89.55948122598636</v>
      </c>
      <c r="H68">
        <v>66.656144582256971</v>
      </c>
      <c r="I68">
        <v>87.699409758485857</v>
      </c>
      <c r="J68">
        <v>88.514135211965197</v>
      </c>
      <c r="K68">
        <v>0.728539457407268</v>
      </c>
      <c r="L68">
        <v>79.543812500000001</v>
      </c>
      <c r="M68" s="84">
        <f>'[4]VAR expectations'!C92</f>
        <v>2.301390043398611</v>
      </c>
      <c r="N68">
        <v>0.50255924177984002</v>
      </c>
      <c r="O68">
        <v>0.18762675130171899</v>
      </c>
      <c r="P68">
        <v>313</v>
      </c>
      <c r="Q68">
        <v>88</v>
      </c>
      <c r="R68">
        <v>451</v>
      </c>
      <c r="S68">
        <v>108</v>
      </c>
      <c r="T68">
        <v>18</v>
      </c>
      <c r="U68">
        <v>22</v>
      </c>
      <c r="V68">
        <f t="shared" si="1"/>
        <v>148</v>
      </c>
    </row>
    <row r="69" spans="1:22" x14ac:dyDescent="0.35">
      <c r="A69" s="29">
        <v>40359</v>
      </c>
      <c r="B69">
        <v>89.149935014795275</v>
      </c>
      <c r="C69">
        <v>85.197668271753301</v>
      </c>
      <c r="D69">
        <v>97.794868201171411</v>
      </c>
      <c r="E69">
        <v>85.883704596755891</v>
      </c>
      <c r="F69">
        <v>90.264506855434888</v>
      </c>
      <c r="G69">
        <v>90.181221743676701</v>
      </c>
      <c r="H69">
        <v>67.322785272699434</v>
      </c>
      <c r="I69">
        <v>88.993371201461898</v>
      </c>
      <c r="J69">
        <v>89.2090956321871</v>
      </c>
      <c r="K69">
        <v>0.73945108477349097</v>
      </c>
      <c r="L69">
        <v>79.899689230769198</v>
      </c>
      <c r="M69" s="84">
        <f>'[4]VAR expectations'!C93</f>
        <v>2.6505886564059562</v>
      </c>
      <c r="N69">
        <v>0.58031803605650401</v>
      </c>
      <c r="O69">
        <v>0.158164675972188</v>
      </c>
      <c r="P69">
        <v>313</v>
      </c>
      <c r="Q69">
        <v>88</v>
      </c>
      <c r="R69">
        <v>451</v>
      </c>
      <c r="S69">
        <v>108</v>
      </c>
      <c r="T69">
        <v>18</v>
      </c>
      <c r="U69">
        <v>22</v>
      </c>
      <c r="V69">
        <f t="shared" si="1"/>
        <v>148</v>
      </c>
    </row>
    <row r="70" spans="1:22" x14ac:dyDescent="0.35">
      <c r="A70" s="29">
        <v>40451</v>
      </c>
      <c r="B70">
        <v>89.638294669248808</v>
      </c>
      <c r="C70">
        <v>85.933662018642892</v>
      </c>
      <c r="D70">
        <v>97.975060200050777</v>
      </c>
      <c r="E70">
        <v>86.951847807603031</v>
      </c>
      <c r="F70">
        <v>91.446251481188867</v>
      </c>
      <c r="G70">
        <v>90.86338632288313</v>
      </c>
      <c r="H70">
        <v>68.001566778590345</v>
      </c>
      <c r="I70">
        <v>88.087504221210565</v>
      </c>
      <c r="J70">
        <v>89.597693693620798</v>
      </c>
      <c r="K70">
        <v>0.73612846250786801</v>
      </c>
      <c r="L70">
        <v>81.7654454545455</v>
      </c>
      <c r="M70" s="84">
        <f>'[4]VAR expectations'!C94</f>
        <v>2.8352346264846378</v>
      </c>
      <c r="N70">
        <v>0.26076684740058198</v>
      </c>
      <c r="O70">
        <v>-0.12701395323713599</v>
      </c>
      <c r="P70">
        <v>313</v>
      </c>
      <c r="Q70">
        <v>88</v>
      </c>
      <c r="R70">
        <v>451</v>
      </c>
      <c r="S70">
        <v>108</v>
      </c>
      <c r="T70">
        <v>18</v>
      </c>
      <c r="U70">
        <v>22</v>
      </c>
      <c r="V70">
        <f t="shared" si="1"/>
        <v>148</v>
      </c>
    </row>
    <row r="71" spans="1:22" x14ac:dyDescent="0.35">
      <c r="A71" s="29">
        <v>40543</v>
      </c>
      <c r="B71">
        <v>90.489806149532612</v>
      </c>
      <c r="C71">
        <v>86.591552510688189</v>
      </c>
      <c r="D71">
        <v>98.369292464877049</v>
      </c>
      <c r="E71">
        <v>88.591673818649085</v>
      </c>
      <c r="F71">
        <v>93.134609011671955</v>
      </c>
      <c r="G71">
        <v>92.78220916680867</v>
      </c>
      <c r="H71">
        <v>69.334173598667135</v>
      </c>
      <c r="I71">
        <v>90.420115528568431</v>
      </c>
      <c r="J71">
        <v>90.410161224832706</v>
      </c>
      <c r="K71">
        <v>0.74894275805859101</v>
      </c>
      <c r="L71">
        <v>80.312759090909097</v>
      </c>
      <c r="M71" s="84">
        <f>'[4]VAR expectations'!C95</f>
        <v>3.2715136112828467</v>
      </c>
      <c r="N71">
        <v>0.32099091782760703</v>
      </c>
      <c r="O71">
        <v>0.19462453007871</v>
      </c>
      <c r="P71">
        <v>313</v>
      </c>
      <c r="Q71">
        <v>88</v>
      </c>
      <c r="R71">
        <v>451</v>
      </c>
      <c r="S71">
        <v>108</v>
      </c>
      <c r="T71">
        <v>18</v>
      </c>
      <c r="U71">
        <v>22</v>
      </c>
      <c r="V71">
        <f t="shared" si="1"/>
        <v>148</v>
      </c>
    </row>
    <row r="72" spans="1:22" x14ac:dyDescent="0.35">
      <c r="A72" s="29">
        <v>40633</v>
      </c>
      <c r="B72">
        <v>92.028246085344634</v>
      </c>
      <c r="C72">
        <v>87.91296709024725</v>
      </c>
      <c r="D72">
        <v>99.170303431521134</v>
      </c>
      <c r="E72">
        <v>90.012389630124503</v>
      </c>
      <c r="F72">
        <v>94.43845996889074</v>
      </c>
      <c r="G72">
        <v>93.157862915665092</v>
      </c>
      <c r="H72">
        <v>71.802037138736935</v>
      </c>
      <c r="I72">
        <v>95.633427502933714</v>
      </c>
      <c r="J72">
        <v>92.119748248810595</v>
      </c>
      <c r="K72">
        <v>0.76795644437294597</v>
      </c>
      <c r="L72">
        <v>80.801396874999995</v>
      </c>
      <c r="M72" s="84">
        <f>'[4]VAR expectations'!C96</f>
        <v>3.5419702495573993</v>
      </c>
      <c r="N72">
        <v>0.70267001409044105</v>
      </c>
      <c r="O72">
        <v>0.56007002109159698</v>
      </c>
      <c r="P72">
        <v>314</v>
      </c>
      <c r="Q72">
        <v>87</v>
      </c>
      <c r="R72">
        <v>439</v>
      </c>
      <c r="S72">
        <v>118</v>
      </c>
      <c r="T72">
        <v>19</v>
      </c>
      <c r="U72">
        <v>23</v>
      </c>
      <c r="V72">
        <f t="shared" si="1"/>
        <v>160</v>
      </c>
    </row>
    <row r="73" spans="1:22" x14ac:dyDescent="0.35">
      <c r="A73" s="29">
        <v>40724</v>
      </c>
      <c r="B73">
        <v>93.071536948332138</v>
      </c>
      <c r="C73">
        <v>89.053937717953815</v>
      </c>
      <c r="D73">
        <v>99.269248521780597</v>
      </c>
      <c r="E73">
        <v>91.677961394101132</v>
      </c>
      <c r="F73">
        <v>95.451423359123055</v>
      </c>
      <c r="G73">
        <v>96.631551388411069</v>
      </c>
      <c r="H73">
        <v>74.990931545672041</v>
      </c>
      <c r="I73">
        <v>98.193892240327372</v>
      </c>
      <c r="J73">
        <v>93.115155709267697</v>
      </c>
      <c r="K73">
        <v>0.78601194951893705</v>
      </c>
      <c r="L73">
        <v>79.449792307692306</v>
      </c>
      <c r="M73" s="84">
        <f>'[4]VAR expectations'!C97</f>
        <v>3.375212504142874</v>
      </c>
      <c r="N73">
        <v>0.76852261598709404</v>
      </c>
      <c r="O73">
        <v>0.23219285039294399</v>
      </c>
      <c r="P73">
        <v>314</v>
      </c>
      <c r="Q73">
        <v>87</v>
      </c>
      <c r="R73">
        <v>439</v>
      </c>
      <c r="S73">
        <v>118</v>
      </c>
      <c r="T73">
        <v>19</v>
      </c>
      <c r="U73">
        <v>23</v>
      </c>
      <c r="V73">
        <f t="shared" si="1"/>
        <v>160</v>
      </c>
    </row>
    <row r="74" spans="1:22" x14ac:dyDescent="0.35">
      <c r="A74" s="29">
        <v>40816</v>
      </c>
      <c r="B74">
        <v>93.884444090983138</v>
      </c>
      <c r="C74">
        <v>89.712905931371026</v>
      </c>
      <c r="D74">
        <v>99.557423088083866</v>
      </c>
      <c r="E74">
        <v>93.237254463578665</v>
      </c>
      <c r="F74">
        <v>97.154981259039843</v>
      </c>
      <c r="G74">
        <v>97.117781804489667</v>
      </c>
      <c r="H74">
        <v>76.509668870506928</v>
      </c>
      <c r="I74">
        <v>100.16051425086054</v>
      </c>
      <c r="J74">
        <v>93.838229355811805</v>
      </c>
      <c r="K74">
        <v>0.79767405379552203</v>
      </c>
      <c r="L74">
        <v>79.238960606060601</v>
      </c>
      <c r="M74" s="84">
        <f>'[4]VAR expectations'!C98</f>
        <v>3.4898805472145966</v>
      </c>
      <c r="N74">
        <v>1.05498669861284</v>
      </c>
      <c r="O74">
        <v>0.15487507420452101</v>
      </c>
      <c r="P74">
        <v>314</v>
      </c>
      <c r="Q74">
        <v>87</v>
      </c>
      <c r="R74">
        <v>439</v>
      </c>
      <c r="S74">
        <v>118</v>
      </c>
      <c r="T74">
        <v>19</v>
      </c>
      <c r="U74">
        <v>23</v>
      </c>
      <c r="V74">
        <f t="shared" si="1"/>
        <v>160</v>
      </c>
    </row>
    <row r="75" spans="1:22" x14ac:dyDescent="0.35">
      <c r="A75" s="29">
        <v>40908</v>
      </c>
      <c r="B75">
        <v>94.672700720778934</v>
      </c>
      <c r="C75">
        <v>90.273256841497201</v>
      </c>
      <c r="D75">
        <v>99.989180436383307</v>
      </c>
      <c r="E75">
        <v>93.532438518691151</v>
      </c>
      <c r="F75">
        <v>97.130996634317356</v>
      </c>
      <c r="G75">
        <v>97.517220688463397</v>
      </c>
      <c r="H75">
        <v>77.87668627081456</v>
      </c>
      <c r="I75">
        <v>104.67349059437736</v>
      </c>
      <c r="J75">
        <v>94.600470484617205</v>
      </c>
      <c r="K75">
        <v>0.79097785093980599</v>
      </c>
      <c r="L75">
        <v>80.333807692307701</v>
      </c>
      <c r="M75" s="84">
        <f>'[4]VAR expectations'!C99</f>
        <v>3.2213697643305159</v>
      </c>
      <c r="N75">
        <v>1.24898176101869</v>
      </c>
      <c r="O75">
        <v>0.381362520234932</v>
      </c>
      <c r="P75">
        <v>314</v>
      </c>
      <c r="Q75">
        <v>87</v>
      </c>
      <c r="R75">
        <v>439</v>
      </c>
      <c r="S75">
        <v>118</v>
      </c>
      <c r="T75">
        <v>19</v>
      </c>
      <c r="U75">
        <v>23</v>
      </c>
      <c r="V75">
        <f t="shared" si="1"/>
        <v>160</v>
      </c>
    </row>
    <row r="76" spans="1:22" x14ac:dyDescent="0.35">
      <c r="A76" s="29">
        <v>40999</v>
      </c>
      <c r="B76">
        <v>95.220828819928315</v>
      </c>
      <c r="C76">
        <v>90.990465101769644</v>
      </c>
      <c r="D76">
        <v>100.26856734978934</v>
      </c>
      <c r="E76">
        <v>94.339792643349242</v>
      </c>
      <c r="F76">
        <v>98.059610585185794</v>
      </c>
      <c r="G76">
        <v>98.45528822952933</v>
      </c>
      <c r="H76">
        <v>78.297775842712142</v>
      </c>
      <c r="I76">
        <v>104.58844653785968</v>
      </c>
      <c r="J76">
        <v>95.296595290350595</v>
      </c>
      <c r="K76">
        <v>0.78450970750098603</v>
      </c>
      <c r="L76">
        <v>81.185307692307703</v>
      </c>
      <c r="M76" s="84">
        <f>'[4]VAR expectations'!C100</f>
        <v>2.6732813585155433</v>
      </c>
      <c r="N76">
        <v>0.82772171266241201</v>
      </c>
      <c r="O76">
        <v>5.6173276616820499E-2</v>
      </c>
      <c r="P76">
        <v>299</v>
      </c>
      <c r="Q76">
        <v>102</v>
      </c>
      <c r="R76">
        <v>445</v>
      </c>
      <c r="S76">
        <v>112</v>
      </c>
      <c r="T76">
        <v>18</v>
      </c>
      <c r="U76">
        <v>24</v>
      </c>
      <c r="V76">
        <f t="shared" si="1"/>
        <v>154</v>
      </c>
    </row>
    <row r="77" spans="1:22" x14ac:dyDescent="0.35">
      <c r="A77" s="29">
        <v>41090</v>
      </c>
      <c r="B77">
        <v>95.661801605866501</v>
      </c>
      <c r="C77">
        <v>91.874666458569848</v>
      </c>
      <c r="D77">
        <v>99.992916249936641</v>
      </c>
      <c r="E77">
        <v>95.203023909993405</v>
      </c>
      <c r="F77">
        <v>98.600127984177462</v>
      </c>
      <c r="G77">
        <v>98.344902271854878</v>
      </c>
      <c r="H77">
        <v>80.928781127316668</v>
      </c>
      <c r="I77">
        <v>104.38451625797167</v>
      </c>
      <c r="J77">
        <v>95.693245226389493</v>
      </c>
      <c r="K77">
        <v>0.77647425286413296</v>
      </c>
      <c r="L77">
        <v>83.181383076923098</v>
      </c>
      <c r="M77" s="84">
        <f>'[4]VAR expectations'!C101</f>
        <v>2.7328072825683152</v>
      </c>
      <c r="N77">
        <v>0.54554070595886694</v>
      </c>
      <c r="O77">
        <v>-4.3636593431138501E-2</v>
      </c>
      <c r="P77">
        <v>299</v>
      </c>
      <c r="Q77">
        <v>102</v>
      </c>
      <c r="R77">
        <v>445</v>
      </c>
      <c r="S77">
        <v>112</v>
      </c>
      <c r="T77">
        <v>18</v>
      </c>
      <c r="U77">
        <v>24</v>
      </c>
      <c r="V77">
        <f t="shared" si="1"/>
        <v>154</v>
      </c>
    </row>
    <row r="78" spans="1:22" x14ac:dyDescent="0.35">
      <c r="A78" s="29">
        <v>41182</v>
      </c>
      <c r="B78">
        <v>96.159756757516561</v>
      </c>
      <c r="C78">
        <v>92.663276800742537</v>
      </c>
      <c r="D78">
        <v>100.0694211723544</v>
      </c>
      <c r="E78">
        <v>96.120000892621292</v>
      </c>
      <c r="F78">
        <v>99.226061623326999</v>
      </c>
      <c r="G78">
        <v>98.889261550535934</v>
      </c>
      <c r="H78">
        <v>82.976582341582699</v>
      </c>
      <c r="I78">
        <v>103.68400341045367</v>
      </c>
      <c r="J78">
        <v>96.132771168661705</v>
      </c>
      <c r="K78">
        <v>0.77372804471122703</v>
      </c>
      <c r="L78">
        <v>84.087635384615396</v>
      </c>
      <c r="M78" s="84">
        <f>'[4]VAR expectations'!C102</f>
        <v>2.6338769922366603</v>
      </c>
      <c r="N78">
        <v>0.31575128789910001</v>
      </c>
      <c r="O78">
        <v>-7.0602534907149003E-2</v>
      </c>
      <c r="P78">
        <v>299</v>
      </c>
      <c r="Q78">
        <v>102</v>
      </c>
      <c r="R78">
        <v>445</v>
      </c>
      <c r="S78">
        <v>112</v>
      </c>
      <c r="T78">
        <v>18</v>
      </c>
      <c r="U78">
        <v>24</v>
      </c>
      <c r="V78">
        <f t="shared" ref="V78:V141" si="2">+S78+T78+U78</f>
        <v>154</v>
      </c>
    </row>
    <row r="79" spans="1:22" x14ac:dyDescent="0.35">
      <c r="A79" s="29">
        <v>41274</v>
      </c>
      <c r="B79">
        <v>97.162654083913864</v>
      </c>
      <c r="C79">
        <v>93.826524798743165</v>
      </c>
      <c r="D79">
        <v>100.41599024535499</v>
      </c>
      <c r="E79">
        <v>97.577218272869018</v>
      </c>
      <c r="F79">
        <v>100.72038982001</v>
      </c>
      <c r="G79">
        <v>99.479593443291932</v>
      </c>
      <c r="H79">
        <v>84.635244859279169</v>
      </c>
      <c r="I79">
        <v>105.58558260556235</v>
      </c>
      <c r="J79">
        <v>97.110964705236597</v>
      </c>
      <c r="K79">
        <v>0.77591266488393695</v>
      </c>
      <c r="L79">
        <v>83.635050000000007</v>
      </c>
      <c r="M79" s="84">
        <f>'[4]VAR expectations'!C103</f>
        <v>2.8395493192289751</v>
      </c>
      <c r="N79">
        <v>0.104563536497584</v>
      </c>
      <c r="O79">
        <v>0.17002043948124901</v>
      </c>
      <c r="P79">
        <v>299</v>
      </c>
      <c r="Q79">
        <v>102</v>
      </c>
      <c r="R79">
        <v>445</v>
      </c>
      <c r="S79">
        <v>112</v>
      </c>
      <c r="T79">
        <v>18</v>
      </c>
      <c r="U79">
        <v>24</v>
      </c>
      <c r="V79">
        <f t="shared" si="2"/>
        <v>154</v>
      </c>
    </row>
    <row r="80" spans="1:22" x14ac:dyDescent="0.35">
      <c r="A80" s="29">
        <v>41364</v>
      </c>
      <c r="B80">
        <v>97.878205136998702</v>
      </c>
      <c r="C80">
        <v>94.497711210318343</v>
      </c>
      <c r="D80">
        <v>100.254913011528</v>
      </c>
      <c r="E80">
        <v>98.933189023488126</v>
      </c>
      <c r="F80">
        <v>101.83121903006834</v>
      </c>
      <c r="G80">
        <v>101.77752488879499</v>
      </c>
      <c r="H80">
        <v>85.719780021004397</v>
      </c>
      <c r="I80">
        <v>108.31118995217435</v>
      </c>
      <c r="J80">
        <v>97.925488900247302</v>
      </c>
      <c r="K80">
        <v>0.79327096477283698</v>
      </c>
      <c r="L80">
        <v>80.442884375000006</v>
      </c>
      <c r="M80" s="84">
        <f>'[4]VAR expectations'!C104</f>
        <v>2.7984394444998073</v>
      </c>
      <c r="N80">
        <v>0.324024369524822</v>
      </c>
      <c r="O80">
        <v>0.241460052475615</v>
      </c>
      <c r="P80">
        <v>296</v>
      </c>
      <c r="Q80">
        <v>88</v>
      </c>
      <c r="R80">
        <v>466</v>
      </c>
      <c r="S80">
        <v>106</v>
      </c>
      <c r="T80">
        <v>20</v>
      </c>
      <c r="U80">
        <v>24</v>
      </c>
      <c r="V80">
        <f t="shared" si="2"/>
        <v>150</v>
      </c>
    </row>
    <row r="81" spans="1:22" x14ac:dyDescent="0.35">
      <c r="A81" s="29">
        <v>41455</v>
      </c>
      <c r="B81">
        <v>98.251378543139808</v>
      </c>
      <c r="C81">
        <v>95.046475295968264</v>
      </c>
      <c r="D81">
        <v>100.27978309835133</v>
      </c>
      <c r="E81">
        <v>99.859685215060438</v>
      </c>
      <c r="F81">
        <v>102.75500054718698</v>
      </c>
      <c r="G81">
        <v>101.836289917104</v>
      </c>
      <c r="H81">
        <v>87.210873548229799</v>
      </c>
      <c r="I81">
        <v>107.83201173419268</v>
      </c>
      <c r="J81">
        <v>98.272753981538997</v>
      </c>
      <c r="K81">
        <v>0.78607646491260896</v>
      </c>
      <c r="L81">
        <v>80.515092307692299</v>
      </c>
      <c r="M81" s="84">
        <f>'[4]VAR expectations'!C105</f>
        <v>2.5464188172083313</v>
      </c>
      <c r="N81">
        <v>0.31364041349556798</v>
      </c>
      <c r="O81">
        <v>-4.6266301499783898E-2</v>
      </c>
      <c r="P81">
        <v>296</v>
      </c>
      <c r="Q81">
        <v>88</v>
      </c>
      <c r="R81">
        <v>466</v>
      </c>
      <c r="S81">
        <v>106</v>
      </c>
      <c r="T81">
        <v>20</v>
      </c>
      <c r="U81">
        <v>24</v>
      </c>
      <c r="V81">
        <f t="shared" si="2"/>
        <v>150</v>
      </c>
    </row>
    <row r="82" spans="1:22" x14ac:dyDescent="0.35">
      <c r="A82" s="29">
        <v>41547</v>
      </c>
      <c r="B82">
        <v>98.752853739506648</v>
      </c>
      <c r="C82">
        <v>95.572865235684205</v>
      </c>
      <c r="D82">
        <v>100.44630983672801</v>
      </c>
      <c r="E82">
        <v>100.64149809400267</v>
      </c>
      <c r="F82">
        <v>103.29671908450534</v>
      </c>
      <c r="G82">
        <v>102.71419074656801</v>
      </c>
      <c r="H82">
        <v>88.583060290652668</v>
      </c>
      <c r="I82">
        <v>108.308966448112</v>
      </c>
      <c r="J82">
        <v>98.742079376385803</v>
      </c>
      <c r="K82">
        <v>0.78686274407179801</v>
      </c>
      <c r="L82">
        <v>81.208398484848502</v>
      </c>
      <c r="M82" s="84">
        <f>'[4]VAR expectations'!C106</f>
        <v>2.5748216030053293</v>
      </c>
      <c r="N82">
        <v>0.43632015937909602</v>
      </c>
      <c r="O82">
        <v>5.0228150077548703E-2</v>
      </c>
      <c r="P82">
        <v>296</v>
      </c>
      <c r="Q82">
        <v>88</v>
      </c>
      <c r="R82">
        <v>466</v>
      </c>
      <c r="S82">
        <v>106</v>
      </c>
      <c r="T82">
        <v>20</v>
      </c>
      <c r="U82">
        <v>24</v>
      </c>
      <c r="V82">
        <f t="shared" si="2"/>
        <v>150</v>
      </c>
    </row>
    <row r="83" spans="1:22" x14ac:dyDescent="0.35">
      <c r="A83" s="29">
        <v>41639</v>
      </c>
      <c r="B83">
        <v>99.166456785925391</v>
      </c>
      <c r="C83">
        <v>96.228080991012419</v>
      </c>
      <c r="D83">
        <v>100.78375739889367</v>
      </c>
      <c r="E83">
        <v>101.17449901115033</v>
      </c>
      <c r="F83">
        <v>103.580896579704</v>
      </c>
      <c r="G83">
        <v>102.56867208326467</v>
      </c>
      <c r="H83">
        <v>90.447371162377706</v>
      </c>
      <c r="I83">
        <v>107.92754778338799</v>
      </c>
      <c r="J83">
        <v>99.137279973724006</v>
      </c>
      <c r="K83">
        <v>0.77147591000258298</v>
      </c>
      <c r="L83">
        <v>83.550871212121194</v>
      </c>
      <c r="M83" s="84">
        <f>'[4]VAR expectations'!C107</f>
        <v>2.8319255146371365</v>
      </c>
      <c r="N83">
        <v>0.22219070211023301</v>
      </c>
      <c r="O83">
        <v>-3.9462920803342003E-2</v>
      </c>
      <c r="P83">
        <v>296</v>
      </c>
      <c r="Q83">
        <v>88</v>
      </c>
      <c r="R83">
        <v>466</v>
      </c>
      <c r="S83">
        <v>106</v>
      </c>
      <c r="T83">
        <v>20</v>
      </c>
      <c r="U83">
        <v>24</v>
      </c>
      <c r="V83">
        <f t="shared" si="2"/>
        <v>150</v>
      </c>
    </row>
    <row r="84" spans="1:22" x14ac:dyDescent="0.35">
      <c r="A84" s="29">
        <v>41729</v>
      </c>
      <c r="B84">
        <v>99.615966460930636</v>
      </c>
      <c r="C84">
        <v>96.761788712655502</v>
      </c>
      <c r="D84">
        <v>100.741336924687</v>
      </c>
      <c r="E84">
        <v>101.51263395869665</v>
      </c>
      <c r="F84">
        <v>103.69940302489233</v>
      </c>
      <c r="G84">
        <v>102.60369891342134</v>
      </c>
      <c r="H84">
        <v>91.971291673900566</v>
      </c>
      <c r="I84">
        <v>109.70553296923033</v>
      </c>
      <c r="J84">
        <v>99.631584205464705</v>
      </c>
      <c r="K84">
        <v>0.76471064327003702</v>
      </c>
      <c r="L84">
        <v>85.572229687499998</v>
      </c>
      <c r="M84" s="84">
        <f>'[4]VAR expectations'!C108</f>
        <v>2.2293252935517471</v>
      </c>
      <c r="N84">
        <v>9.8094031068240703E-2</v>
      </c>
      <c r="O84">
        <v>0.118953558534671</v>
      </c>
      <c r="P84">
        <v>303</v>
      </c>
      <c r="Q84">
        <v>80</v>
      </c>
      <c r="R84">
        <v>460</v>
      </c>
      <c r="S84">
        <v>112</v>
      </c>
      <c r="T84">
        <v>20</v>
      </c>
      <c r="U84">
        <v>25</v>
      </c>
      <c r="V84">
        <f t="shared" si="2"/>
        <v>157</v>
      </c>
    </row>
    <row r="85" spans="1:22" x14ac:dyDescent="0.35">
      <c r="A85" s="29">
        <v>41820</v>
      </c>
      <c r="B85">
        <v>99.965838277777905</v>
      </c>
      <c r="C85">
        <v>97.447289303423702</v>
      </c>
      <c r="D85">
        <v>101.19550041325233</v>
      </c>
      <c r="E85">
        <v>101.10270726469498</v>
      </c>
      <c r="F85">
        <v>102.71212148125834</v>
      </c>
      <c r="G85">
        <v>102.60684242225399</v>
      </c>
      <c r="H85">
        <v>93.613842075338894</v>
      </c>
      <c r="I85">
        <v>108.99812557933467</v>
      </c>
      <c r="J85">
        <v>99.977143750626894</v>
      </c>
      <c r="K85">
        <v>0.75652355931874804</v>
      </c>
      <c r="L85">
        <v>86.910458461538497</v>
      </c>
      <c r="M85" s="84">
        <f>'[4]VAR expectations'!C109</f>
        <v>2.056924231171823</v>
      </c>
      <c r="N85">
        <v>0.10587156808661601</v>
      </c>
      <c r="O85">
        <v>-3.9039395433083303E-2</v>
      </c>
      <c r="P85">
        <v>303</v>
      </c>
      <c r="Q85">
        <v>80</v>
      </c>
      <c r="R85">
        <v>460</v>
      </c>
      <c r="S85">
        <v>112</v>
      </c>
      <c r="T85">
        <v>20</v>
      </c>
      <c r="U85">
        <v>25</v>
      </c>
      <c r="V85">
        <f t="shared" si="2"/>
        <v>157</v>
      </c>
    </row>
    <row r="86" spans="1:22" x14ac:dyDescent="0.35">
      <c r="A86" s="29">
        <v>41912</v>
      </c>
      <c r="B86">
        <v>100.15677445168501</v>
      </c>
      <c r="C86">
        <v>97.959462205005252</v>
      </c>
      <c r="D86">
        <v>101.009300519517</v>
      </c>
      <c r="E86">
        <v>101.19990884372199</v>
      </c>
      <c r="F86">
        <v>102.32972761871501</v>
      </c>
      <c r="G86">
        <v>102.08085754246467</v>
      </c>
      <c r="H86">
        <v>95.727338342374765</v>
      </c>
      <c r="I86">
        <v>108.44616434165367</v>
      </c>
      <c r="J86">
        <v>100.162977451481</v>
      </c>
      <c r="K86">
        <v>0.74702570375291799</v>
      </c>
      <c r="L86">
        <v>88.037404545454507</v>
      </c>
      <c r="M86" s="84">
        <f>'[4]VAR expectations'!C110</f>
        <v>2.1248729237613553</v>
      </c>
      <c r="N86">
        <v>3.7153210251410003E-2</v>
      </c>
      <c r="O86">
        <v>-1.7614852146566599E-2</v>
      </c>
      <c r="P86">
        <v>303</v>
      </c>
      <c r="Q86">
        <v>80</v>
      </c>
      <c r="R86">
        <v>460</v>
      </c>
      <c r="S86">
        <v>112</v>
      </c>
      <c r="T86">
        <v>20</v>
      </c>
      <c r="U86">
        <v>25</v>
      </c>
      <c r="V86">
        <f t="shared" si="2"/>
        <v>157</v>
      </c>
    </row>
    <row r="87" spans="1:22" x14ac:dyDescent="0.35">
      <c r="A87" s="29">
        <v>42004</v>
      </c>
      <c r="B87">
        <v>100.07191519772169</v>
      </c>
      <c r="C87">
        <v>98.543425492877702</v>
      </c>
      <c r="D87">
        <v>100.49864555611232</v>
      </c>
      <c r="E87">
        <v>101.34937351147433</v>
      </c>
      <c r="F87">
        <v>101.90272944326166</v>
      </c>
      <c r="G87">
        <v>102.878615332145</v>
      </c>
      <c r="H87">
        <v>97.585296483620894</v>
      </c>
      <c r="I87">
        <v>105.70766261641832</v>
      </c>
      <c r="J87">
        <v>100.062422431052</v>
      </c>
      <c r="K87">
        <v>0.74100676314344904</v>
      </c>
      <c r="L87">
        <v>87.311537878787902</v>
      </c>
      <c r="M87" s="84">
        <f>'[4]VAR expectations'!C111</f>
        <v>1.7035599242558022</v>
      </c>
      <c r="N87">
        <v>-0.13202299430424599</v>
      </c>
      <c r="O87">
        <v>-0.210741219358592</v>
      </c>
      <c r="P87">
        <v>303</v>
      </c>
      <c r="Q87">
        <v>80</v>
      </c>
      <c r="R87">
        <v>460</v>
      </c>
      <c r="S87">
        <v>112</v>
      </c>
      <c r="T87">
        <v>20</v>
      </c>
      <c r="U87">
        <v>25</v>
      </c>
      <c r="V87">
        <f t="shared" si="2"/>
        <v>157</v>
      </c>
    </row>
    <row r="88" spans="1:22" x14ac:dyDescent="0.35">
      <c r="A88" s="29">
        <v>42094</v>
      </c>
      <c r="B88">
        <v>99.755639534351701</v>
      </c>
      <c r="C88">
        <v>99.111027531872821</v>
      </c>
      <c r="D88">
        <v>100.21648851426816</v>
      </c>
      <c r="E88">
        <v>100.36849154654267</v>
      </c>
      <c r="F88">
        <v>100.68629228196401</v>
      </c>
      <c r="G88">
        <v>100.86594542534101</v>
      </c>
      <c r="H88">
        <v>98.714854790735032</v>
      </c>
      <c r="I88">
        <v>100.82973111835065</v>
      </c>
      <c r="J88">
        <v>99.7409751801314</v>
      </c>
      <c r="K88">
        <v>0.72147671960187199</v>
      </c>
      <c r="L88">
        <v>89.392121875000001</v>
      </c>
      <c r="M88" s="84">
        <f>'[4]VAR expectations'!C112</f>
        <v>1.1817637648378063</v>
      </c>
      <c r="N88">
        <v>-0.67043039392008297</v>
      </c>
      <c r="O88">
        <v>-0.39290195513478698</v>
      </c>
      <c r="P88">
        <v>303</v>
      </c>
      <c r="Q88">
        <v>76</v>
      </c>
      <c r="R88">
        <v>468</v>
      </c>
      <c r="S88">
        <v>110</v>
      </c>
      <c r="T88">
        <v>19</v>
      </c>
      <c r="U88">
        <v>24</v>
      </c>
      <c r="V88">
        <f t="shared" si="2"/>
        <v>153</v>
      </c>
    </row>
    <row r="89" spans="1:22" x14ac:dyDescent="0.35">
      <c r="A89" s="29">
        <v>42185</v>
      </c>
      <c r="B89">
        <v>99.962617823872435</v>
      </c>
      <c r="C89">
        <v>99.576152837014732</v>
      </c>
      <c r="D89">
        <v>100.00505078842527</v>
      </c>
      <c r="E89">
        <v>100.17230383339533</v>
      </c>
      <c r="F89">
        <v>100.35617481551533</v>
      </c>
      <c r="G89">
        <v>100.54274488878302</v>
      </c>
      <c r="H89">
        <v>99.287739181330423</v>
      </c>
      <c r="I89">
        <v>101.88282540176932</v>
      </c>
      <c r="J89">
        <v>99.974052733284694</v>
      </c>
      <c r="K89">
        <v>0.715433691316956</v>
      </c>
      <c r="L89">
        <v>91.205161538461496</v>
      </c>
      <c r="M89" s="84">
        <f>'[4]VAR expectations'!C113</f>
        <v>1.1947961687177484</v>
      </c>
      <c r="N89">
        <v>-0.50994347456409705</v>
      </c>
      <c r="O89">
        <v>0.11255125087073201</v>
      </c>
      <c r="P89">
        <v>303</v>
      </c>
      <c r="Q89">
        <v>76</v>
      </c>
      <c r="R89">
        <v>468</v>
      </c>
      <c r="S89">
        <v>110</v>
      </c>
      <c r="T89">
        <v>19</v>
      </c>
      <c r="U89">
        <v>24</v>
      </c>
      <c r="V89">
        <f t="shared" si="2"/>
        <v>153</v>
      </c>
    </row>
    <row r="90" spans="1:22" x14ac:dyDescent="0.35">
      <c r="A90" s="29">
        <v>42277</v>
      </c>
      <c r="B90">
        <v>100.13000925247566</v>
      </c>
      <c r="C90">
        <v>100.26241758953601</v>
      </c>
      <c r="D90">
        <v>100.00266490221333</v>
      </c>
      <c r="E90">
        <v>99.895477823443045</v>
      </c>
      <c r="F90">
        <v>99.795507820733633</v>
      </c>
      <c r="G90">
        <v>99.805491883149145</v>
      </c>
      <c r="H90">
        <v>100.32517757628733</v>
      </c>
      <c r="I90">
        <v>99.959503603219773</v>
      </c>
      <c r="J90">
        <v>100.140533997067</v>
      </c>
      <c r="K90">
        <v>0.70953585910489703</v>
      </c>
      <c r="L90">
        <v>92.868804545454594</v>
      </c>
      <c r="M90" s="84">
        <f>'[4]VAR expectations'!C114</f>
        <v>1.4668407504949574</v>
      </c>
      <c r="N90">
        <v>-0.60863214371339502</v>
      </c>
      <c r="O90">
        <v>-0.116694425304383</v>
      </c>
      <c r="P90">
        <v>303</v>
      </c>
      <c r="Q90">
        <v>76</v>
      </c>
      <c r="R90">
        <v>468</v>
      </c>
      <c r="S90">
        <v>110</v>
      </c>
      <c r="T90">
        <v>19</v>
      </c>
      <c r="U90">
        <v>24</v>
      </c>
      <c r="V90">
        <f t="shared" si="2"/>
        <v>153</v>
      </c>
    </row>
    <row r="91" spans="1:22" x14ac:dyDescent="0.35">
      <c r="A91" s="29">
        <v>42369</v>
      </c>
      <c r="B91">
        <v>100.13180761402333</v>
      </c>
      <c r="C91">
        <v>101.03828228445501</v>
      </c>
      <c r="D91">
        <v>99.774702823302391</v>
      </c>
      <c r="E91">
        <v>99.558799446286272</v>
      </c>
      <c r="F91">
        <v>99.150817023763068</v>
      </c>
      <c r="G91">
        <v>98.665856625776954</v>
      </c>
      <c r="H91">
        <v>101.75459475617431</v>
      </c>
      <c r="I91">
        <v>97.16606698603907</v>
      </c>
      <c r="J91">
        <v>100.144438089517</v>
      </c>
      <c r="K91">
        <v>0.69997826233493599</v>
      </c>
      <c r="L91">
        <v>92.134557575757597</v>
      </c>
      <c r="M91" s="84">
        <f>'[4]VAR expectations'!C115</f>
        <v>1.2905237090286479</v>
      </c>
      <c r="N91">
        <v>-0.61794357561025104</v>
      </c>
      <c r="O91">
        <v>-0.218829887052228</v>
      </c>
      <c r="P91">
        <v>303</v>
      </c>
      <c r="Q91">
        <v>76</v>
      </c>
      <c r="R91">
        <v>468</v>
      </c>
      <c r="S91">
        <v>110</v>
      </c>
      <c r="T91">
        <v>19</v>
      </c>
      <c r="U91">
        <v>24</v>
      </c>
      <c r="V91">
        <f t="shared" si="2"/>
        <v>153</v>
      </c>
    </row>
    <row r="92" spans="1:22" x14ac:dyDescent="0.35">
      <c r="A92" s="29">
        <v>42460</v>
      </c>
      <c r="B92">
        <v>100.13351193873366</v>
      </c>
      <c r="C92">
        <v>101.63110320208199</v>
      </c>
      <c r="D92">
        <v>99.608905227165096</v>
      </c>
      <c r="E92">
        <v>98.872707165271251</v>
      </c>
      <c r="F92">
        <v>98.164805173085895</v>
      </c>
      <c r="G92">
        <v>97.542297449576765</v>
      </c>
      <c r="H92">
        <v>102.86857682741932</v>
      </c>
      <c r="I92">
        <v>95.364951816222103</v>
      </c>
      <c r="J92">
        <v>100.093936263613</v>
      </c>
      <c r="K92">
        <v>0.71383426802272298</v>
      </c>
      <c r="L92">
        <v>86.998107692307698</v>
      </c>
      <c r="M92" s="84">
        <f>'[4]VAR expectations'!C116</f>
        <v>1.4081096049117914</v>
      </c>
      <c r="N92">
        <v>-0.425228377492884</v>
      </c>
      <c r="O92">
        <v>-0.196273681624174</v>
      </c>
      <c r="P92">
        <v>305</v>
      </c>
      <c r="Q92">
        <v>67</v>
      </c>
      <c r="R92">
        <v>483</v>
      </c>
      <c r="S92">
        <v>103</v>
      </c>
      <c r="T92">
        <v>19</v>
      </c>
      <c r="U92">
        <v>23</v>
      </c>
      <c r="V92">
        <f t="shared" si="2"/>
        <v>145</v>
      </c>
    </row>
    <row r="93" spans="1:22" x14ac:dyDescent="0.35">
      <c r="A93" s="29">
        <v>42551</v>
      </c>
      <c r="B93">
        <v>100.31944749588</v>
      </c>
      <c r="C93">
        <v>102.17170535547366</v>
      </c>
      <c r="D93">
        <v>99.216215880520338</v>
      </c>
      <c r="E93">
        <v>98.48501779648133</v>
      </c>
      <c r="F93">
        <v>97.5806222129806</v>
      </c>
      <c r="G93">
        <v>96.31966917445807</v>
      </c>
      <c r="H93">
        <v>104.016084212427</v>
      </c>
      <c r="I93">
        <v>96.848060719704165</v>
      </c>
      <c r="J93">
        <v>100.330862805051</v>
      </c>
      <c r="K93">
        <v>0.72842619652318097</v>
      </c>
      <c r="L93">
        <v>85.581083076923093</v>
      </c>
      <c r="M93" s="84">
        <f>'[4]VAR expectations'!C117</f>
        <v>1.5354544995855299</v>
      </c>
      <c r="N93">
        <v>-0.37357259263352899</v>
      </c>
      <c r="O93">
        <v>0.16448627630259699</v>
      </c>
      <c r="P93">
        <v>305</v>
      </c>
      <c r="Q93">
        <v>67</v>
      </c>
      <c r="R93">
        <v>483</v>
      </c>
      <c r="S93">
        <v>103</v>
      </c>
      <c r="T93">
        <v>19</v>
      </c>
      <c r="U93">
        <v>23</v>
      </c>
      <c r="V93">
        <f t="shared" si="2"/>
        <v>145</v>
      </c>
    </row>
    <row r="94" spans="1:22" x14ac:dyDescent="0.35">
      <c r="A94" s="29">
        <v>42643</v>
      </c>
      <c r="B94">
        <v>100.824796970245</v>
      </c>
      <c r="C94">
        <v>102.97932044168665</v>
      </c>
      <c r="D94">
        <v>99.172359670848039</v>
      </c>
      <c r="E94">
        <v>98.706664288254828</v>
      </c>
      <c r="F94">
        <v>97.4400154805261</v>
      </c>
      <c r="G94">
        <v>96.302258368281045</v>
      </c>
      <c r="H94">
        <v>105.933670642178</v>
      </c>
      <c r="I94">
        <v>97.785169740117922</v>
      </c>
      <c r="J94">
        <v>100.842101255882</v>
      </c>
      <c r="K94">
        <v>0.75866006641232298</v>
      </c>
      <c r="L94">
        <v>78.850371212121203</v>
      </c>
      <c r="M94" s="84">
        <f>'[4]VAR expectations'!C118</f>
        <v>1.7661002699234809</v>
      </c>
      <c r="N94">
        <v>-0.16392502505228099</v>
      </c>
      <c r="O94">
        <v>9.3194942011814802E-2</v>
      </c>
      <c r="P94">
        <v>305</v>
      </c>
      <c r="Q94">
        <v>67</v>
      </c>
      <c r="R94">
        <v>483</v>
      </c>
      <c r="S94">
        <v>103</v>
      </c>
      <c r="T94">
        <v>19</v>
      </c>
      <c r="U94">
        <v>23</v>
      </c>
      <c r="V94">
        <f t="shared" si="2"/>
        <v>145</v>
      </c>
    </row>
    <row r="95" spans="1:22" x14ac:dyDescent="0.35">
      <c r="A95" s="29">
        <v>42735</v>
      </c>
      <c r="B95">
        <v>101.35188552404099</v>
      </c>
      <c r="C95">
        <v>103.43265994037466</v>
      </c>
      <c r="D95">
        <v>99.731341034796927</v>
      </c>
      <c r="E95">
        <v>98.872277310440268</v>
      </c>
      <c r="F95">
        <v>97.339448588252893</v>
      </c>
      <c r="G95">
        <v>97.007124293648772</v>
      </c>
      <c r="H95">
        <v>106.76438524670732</v>
      </c>
      <c r="I95">
        <v>100.00956998700549</v>
      </c>
      <c r="J95">
        <v>101.37727182240999</v>
      </c>
      <c r="K95">
        <v>0.77919341507458195</v>
      </c>
      <c r="L95">
        <v>76.623536923076898</v>
      </c>
      <c r="M95" s="84">
        <f>'[4]VAR expectations'!C119</f>
        <v>2.4293341619440096</v>
      </c>
      <c r="N95">
        <v>0.19889993586245699</v>
      </c>
      <c r="O95">
        <v>0.144100722711589</v>
      </c>
      <c r="P95">
        <v>305</v>
      </c>
      <c r="Q95">
        <v>67</v>
      </c>
      <c r="R95">
        <v>483</v>
      </c>
      <c r="S95">
        <v>103</v>
      </c>
      <c r="T95">
        <v>19</v>
      </c>
      <c r="U95">
        <v>23</v>
      </c>
      <c r="V95">
        <f t="shared" si="2"/>
        <v>145</v>
      </c>
    </row>
    <row r="96" spans="1:22" x14ac:dyDescent="0.35">
      <c r="A96" s="29">
        <v>42825</v>
      </c>
      <c r="B96">
        <v>102.29078924456932</v>
      </c>
      <c r="C96">
        <v>104.16570959738901</v>
      </c>
      <c r="D96">
        <v>100.3243851505007</v>
      </c>
      <c r="E96">
        <v>100.01716640617356</v>
      </c>
      <c r="F96">
        <v>98.469770526906927</v>
      </c>
      <c r="G96">
        <v>97.889312835343688</v>
      </c>
      <c r="H96">
        <v>108.38779638595433</v>
      </c>
      <c r="I96">
        <v>103.55290272191833</v>
      </c>
      <c r="J96">
        <v>102.233692905653</v>
      </c>
      <c r="K96">
        <v>0.789525546407159</v>
      </c>
      <c r="L96">
        <v>77.053801538461499</v>
      </c>
      <c r="M96" s="84">
        <f>'[4]VAR expectations'!C120</f>
        <v>2.5776958521780435</v>
      </c>
      <c r="N96">
        <v>0.55056420967961694</v>
      </c>
      <c r="O96">
        <v>0.148333381346754</v>
      </c>
      <c r="P96">
        <v>313.33333333333331</v>
      </c>
      <c r="Q96">
        <v>66.333333333333329</v>
      </c>
      <c r="R96">
        <v>475.33333333333331</v>
      </c>
      <c r="S96">
        <v>102.66666666666667</v>
      </c>
      <c r="T96">
        <v>19.666666666666668</v>
      </c>
      <c r="U96">
        <v>22.666666666666668</v>
      </c>
      <c r="V96">
        <f t="shared" si="2"/>
        <v>145</v>
      </c>
    </row>
    <row r="97" spans="1:22" x14ac:dyDescent="0.35">
      <c r="A97" s="29">
        <v>42916</v>
      </c>
      <c r="B97">
        <v>103.07804896685467</v>
      </c>
      <c r="C97">
        <v>105.06179949893966</v>
      </c>
      <c r="D97">
        <v>101.16707318022367</v>
      </c>
      <c r="E97">
        <v>101.23327770850166</v>
      </c>
      <c r="F97">
        <v>99.492301356146072</v>
      </c>
      <c r="G97">
        <v>99.075892579948189</v>
      </c>
      <c r="H97">
        <v>110.413144859841</v>
      </c>
      <c r="I97">
        <v>102.40384969837167</v>
      </c>
      <c r="J97">
        <v>103.090101114395</v>
      </c>
      <c r="K97">
        <v>0.78588949111338002</v>
      </c>
      <c r="L97">
        <v>77.968176923076896</v>
      </c>
      <c r="M97" s="84">
        <f>'[4]VAR expectations'!C121</f>
        <v>2.5814129404766706</v>
      </c>
      <c r="N97">
        <v>0.38598699929055602</v>
      </c>
      <c r="O97">
        <v>3.52988700838464E-3</v>
      </c>
      <c r="P97">
        <v>312</v>
      </c>
      <c r="Q97">
        <v>67</v>
      </c>
      <c r="R97">
        <v>475</v>
      </c>
      <c r="S97">
        <v>103</v>
      </c>
      <c r="T97">
        <v>20</v>
      </c>
      <c r="U97">
        <v>23</v>
      </c>
      <c r="V97">
        <f t="shared" si="2"/>
        <v>146</v>
      </c>
    </row>
    <row r="98" spans="1:22" x14ac:dyDescent="0.35">
      <c r="A98" s="29">
        <v>43008</v>
      </c>
      <c r="B98">
        <v>103.64307459888634</v>
      </c>
      <c r="C98">
        <v>105.71177969961934</v>
      </c>
      <c r="D98">
        <v>101.61597587484766</v>
      </c>
      <c r="E98">
        <v>101.81678087546034</v>
      </c>
      <c r="F98">
        <v>99.909873246316621</v>
      </c>
      <c r="G98">
        <v>99.60222576777214</v>
      </c>
      <c r="H98">
        <v>111.81790391896266</v>
      </c>
      <c r="I98">
        <v>102.45078479060435</v>
      </c>
      <c r="J98">
        <v>103.66944907529199</v>
      </c>
      <c r="K98">
        <v>0.79269202055480104</v>
      </c>
      <c r="L98">
        <v>76.548027692307699</v>
      </c>
      <c r="M98" s="84">
        <f>'[4]VAR expectations'!C122</f>
        <v>2.5453003999512136</v>
      </c>
      <c r="N98">
        <v>0.33037874466038097</v>
      </c>
      <c r="O98">
        <v>3.7966343152193403E-2</v>
      </c>
      <c r="P98">
        <v>312</v>
      </c>
      <c r="Q98">
        <v>67</v>
      </c>
      <c r="R98">
        <v>475</v>
      </c>
      <c r="S98">
        <v>103</v>
      </c>
      <c r="T98">
        <v>20</v>
      </c>
      <c r="U98">
        <v>23</v>
      </c>
      <c r="V98">
        <f t="shared" si="2"/>
        <v>146</v>
      </c>
    </row>
    <row r="99" spans="1:22" x14ac:dyDescent="0.35">
      <c r="A99" s="29">
        <v>43100</v>
      </c>
      <c r="B99">
        <v>104.42516396670601</v>
      </c>
      <c r="C99">
        <v>106.23712801117499</v>
      </c>
      <c r="D99">
        <v>102.24364450591202</v>
      </c>
      <c r="E99">
        <v>103.07894664460666</v>
      </c>
      <c r="F99">
        <v>101.25685741264033</v>
      </c>
      <c r="G99">
        <v>99.75402409166152</v>
      </c>
      <c r="H99">
        <v>113.51340915161866</v>
      </c>
      <c r="I99">
        <v>105.16320734684099</v>
      </c>
      <c r="J99">
        <v>104.455448514436</v>
      </c>
      <c r="K99">
        <v>0.799093183197087</v>
      </c>
      <c r="L99">
        <v>77.708216923076904</v>
      </c>
      <c r="M99" s="84">
        <f>'[4]VAR expectations'!C123</f>
        <v>2.7170212072523583</v>
      </c>
      <c r="N99">
        <v>0.33802634456306002</v>
      </c>
      <c r="O99">
        <v>0.14910290843450899</v>
      </c>
      <c r="P99">
        <v>312</v>
      </c>
      <c r="Q99">
        <v>67</v>
      </c>
      <c r="R99">
        <v>475</v>
      </c>
      <c r="S99">
        <v>103</v>
      </c>
      <c r="T99">
        <v>20</v>
      </c>
      <c r="U99">
        <v>23</v>
      </c>
      <c r="V99">
        <f t="shared" si="2"/>
        <v>146</v>
      </c>
    </row>
    <row r="100" spans="1:22" x14ac:dyDescent="0.35">
      <c r="A100" s="29">
        <v>43190</v>
      </c>
      <c r="B100">
        <v>105.07851017687767</v>
      </c>
      <c r="C100">
        <v>106.84347300622001</v>
      </c>
      <c r="D100">
        <v>102.604035381683</v>
      </c>
      <c r="E100">
        <v>103.73972690662868</v>
      </c>
      <c r="F100">
        <v>101.67686979878833</v>
      </c>
      <c r="G100">
        <v>99.91807672034507</v>
      </c>
      <c r="H100">
        <v>116.01780429054334</v>
      </c>
      <c r="I100">
        <v>107.578751448226</v>
      </c>
      <c r="J100">
        <v>104.99835940265901</v>
      </c>
      <c r="K100">
        <v>0.807255032696516</v>
      </c>
      <c r="L100">
        <v>79.033741538461499</v>
      </c>
      <c r="M100" s="84">
        <f>'[4]VAR expectations'!C124</f>
        <v>2.4396786818528224</v>
      </c>
      <c r="N100">
        <v>0.24733463127710101</v>
      </c>
      <c r="O100">
        <v>5.4503903268826599E-2</v>
      </c>
      <c r="P100">
        <v>311.66666666666669</v>
      </c>
      <c r="Q100">
        <v>64.666666666666671</v>
      </c>
      <c r="R100">
        <v>481</v>
      </c>
      <c r="S100">
        <v>101</v>
      </c>
      <c r="T100">
        <v>19.666666666666668</v>
      </c>
      <c r="U100">
        <v>22</v>
      </c>
      <c r="V100">
        <f t="shared" si="2"/>
        <v>142.66666666666669</v>
      </c>
    </row>
    <row r="101" spans="1:22" x14ac:dyDescent="0.35">
      <c r="A101" s="29">
        <v>43281</v>
      </c>
      <c r="B101">
        <v>105.564618609555</v>
      </c>
      <c r="C101">
        <v>107.41389682621234</v>
      </c>
      <c r="D101">
        <v>102.91499614921266</v>
      </c>
      <c r="E101">
        <v>104.06474181882066</v>
      </c>
      <c r="F101">
        <v>101.77077937296167</v>
      </c>
      <c r="G101">
        <v>99.720037234909057</v>
      </c>
      <c r="H101">
        <v>118.05846295492934</v>
      </c>
      <c r="I101">
        <v>108.68458605560267</v>
      </c>
      <c r="J101">
        <v>105.598747904834</v>
      </c>
      <c r="K101">
        <v>0.810248468777227</v>
      </c>
      <c r="L101">
        <v>79.101027692307696</v>
      </c>
      <c r="M101" s="84">
        <f>'[4]VAR expectations'!C125</f>
        <v>2.4860103785103598</v>
      </c>
      <c r="N101">
        <v>0.40714614504868402</v>
      </c>
      <c r="O101">
        <v>0.16437025473436201</v>
      </c>
      <c r="P101">
        <v>311</v>
      </c>
      <c r="Q101">
        <v>65</v>
      </c>
      <c r="R101">
        <v>481</v>
      </c>
      <c r="S101">
        <v>101</v>
      </c>
      <c r="T101">
        <v>20</v>
      </c>
      <c r="U101">
        <v>22</v>
      </c>
      <c r="V101">
        <f t="shared" si="2"/>
        <v>143</v>
      </c>
    </row>
    <row r="102" spans="1:22" x14ac:dyDescent="0.35">
      <c r="A102" s="29">
        <v>43373</v>
      </c>
      <c r="B102">
        <v>106.24091761693067</v>
      </c>
      <c r="C102">
        <v>108.25620709003367</v>
      </c>
      <c r="D102">
        <v>102.84897314847899</v>
      </c>
      <c r="E102">
        <v>104.47243524284534</v>
      </c>
      <c r="F102">
        <v>101.968713214983</v>
      </c>
      <c r="G102">
        <v>99.976991198166061</v>
      </c>
      <c r="H102">
        <v>119.75310510822634</v>
      </c>
      <c r="I102">
        <v>111.75370245275833</v>
      </c>
      <c r="J102">
        <v>106.264701833356</v>
      </c>
      <c r="K102">
        <v>0.819838980351559</v>
      </c>
      <c r="L102">
        <v>77.813970769230806</v>
      </c>
      <c r="M102" s="84">
        <f>'[4]VAR expectations'!C126</f>
        <v>2.6759360893479318</v>
      </c>
      <c r="N102">
        <v>0.59026787322204399</v>
      </c>
      <c r="O102">
        <v>0.21968415645398701</v>
      </c>
      <c r="P102">
        <v>311</v>
      </c>
      <c r="Q102">
        <v>65</v>
      </c>
      <c r="R102">
        <v>481</v>
      </c>
      <c r="S102">
        <v>101</v>
      </c>
      <c r="T102">
        <v>20</v>
      </c>
      <c r="U102">
        <v>22</v>
      </c>
      <c r="V102">
        <f t="shared" si="2"/>
        <v>143</v>
      </c>
    </row>
    <row r="103" spans="1:22" x14ac:dyDescent="0.35">
      <c r="A103" s="29">
        <v>43465</v>
      </c>
      <c r="B103">
        <v>106.79827767450767</v>
      </c>
      <c r="C103">
        <v>108.86383037677835</v>
      </c>
      <c r="D103">
        <v>103.19018535404133</v>
      </c>
      <c r="E103">
        <v>104.96451236826</v>
      </c>
      <c r="F103">
        <v>101.96254523546001</v>
      </c>
      <c r="G103">
        <v>100.266200933883</v>
      </c>
      <c r="H103">
        <v>122.71904686377233</v>
      </c>
      <c r="I103">
        <v>113.99863327638799</v>
      </c>
      <c r="J103">
        <v>106.825468734773</v>
      </c>
      <c r="K103">
        <v>0.81626033633022899</v>
      </c>
      <c r="L103">
        <v>77.843365151515201</v>
      </c>
      <c r="M103" s="84">
        <f>'[4]VAR expectations'!C127</f>
        <v>2.7140589507350836</v>
      </c>
      <c r="N103">
        <v>0.53549829449636599</v>
      </c>
      <c r="O103">
        <v>9.5964640682364502E-2</v>
      </c>
      <c r="P103">
        <v>311</v>
      </c>
      <c r="Q103">
        <v>65</v>
      </c>
      <c r="R103">
        <v>481</v>
      </c>
      <c r="S103">
        <v>101</v>
      </c>
      <c r="T103">
        <v>20</v>
      </c>
      <c r="U103">
        <v>22</v>
      </c>
      <c r="V103">
        <f t="shared" si="2"/>
        <v>143</v>
      </c>
    </row>
    <row r="104" spans="1:22" x14ac:dyDescent="0.35">
      <c r="A104" s="29">
        <v>43555</v>
      </c>
      <c r="B104">
        <v>107.07106876168666</v>
      </c>
      <c r="C104">
        <v>109.50360035884199</v>
      </c>
      <c r="D104">
        <v>103.54746851400101</v>
      </c>
      <c r="E104">
        <v>105.88237163900699</v>
      </c>
      <c r="F104">
        <v>102.663957411043</v>
      </c>
      <c r="G104">
        <v>100.896818387238</v>
      </c>
      <c r="H104">
        <v>125.21584018877734</v>
      </c>
      <c r="I104">
        <v>109.33502744114833</v>
      </c>
      <c r="J104">
        <v>106.965445388178</v>
      </c>
      <c r="K104">
        <v>0.81075741498863596</v>
      </c>
      <c r="L104">
        <v>78.730029687499993</v>
      </c>
      <c r="M104" s="84">
        <f>'[4]VAR expectations'!C128</f>
        <v>2.7331364493732195</v>
      </c>
      <c r="N104">
        <v>0.111501420298973</v>
      </c>
      <c r="O104">
        <v>-0.324727992496813</v>
      </c>
      <c r="P104">
        <v>318.33333333333331</v>
      </c>
      <c r="Q104">
        <v>61.666666666666664</v>
      </c>
      <c r="R104">
        <v>480</v>
      </c>
      <c r="S104">
        <v>100</v>
      </c>
      <c r="T104">
        <v>19</v>
      </c>
      <c r="U104">
        <v>21</v>
      </c>
      <c r="V104">
        <f t="shared" si="2"/>
        <v>140</v>
      </c>
    </row>
    <row r="105" spans="1:22" x14ac:dyDescent="0.35">
      <c r="A105" s="29">
        <v>43646</v>
      </c>
      <c r="B105">
        <v>107.70016575185066</v>
      </c>
      <c r="C105">
        <v>110.25030534194765</v>
      </c>
      <c r="D105">
        <v>103.32240191661901</v>
      </c>
      <c r="E105">
        <v>105.96247233678935</v>
      </c>
      <c r="F105">
        <v>102.90158024577499</v>
      </c>
      <c r="G105">
        <v>100.39083237761901</v>
      </c>
      <c r="H105">
        <v>125.29006150804834</v>
      </c>
      <c r="I105">
        <v>115.28901396754634</v>
      </c>
      <c r="J105">
        <v>107.77557702063</v>
      </c>
      <c r="K105">
        <v>0.81988327993753196</v>
      </c>
      <c r="L105">
        <v>78.457547692307699</v>
      </c>
      <c r="M105" s="84">
        <f>'[4]VAR expectations'!C129</f>
        <v>2.6212425518623172</v>
      </c>
      <c r="N105">
        <v>0.40244228624181999</v>
      </c>
      <c r="O105">
        <v>0.450193982701309</v>
      </c>
      <c r="P105">
        <v>318</v>
      </c>
      <c r="Q105">
        <v>61</v>
      </c>
      <c r="R105">
        <v>481</v>
      </c>
      <c r="S105">
        <v>100</v>
      </c>
      <c r="T105">
        <v>19</v>
      </c>
      <c r="U105">
        <v>21</v>
      </c>
      <c r="V105">
        <f t="shared" si="2"/>
        <v>140</v>
      </c>
    </row>
    <row r="106" spans="1:22" x14ac:dyDescent="0.35">
      <c r="A106" s="29">
        <v>43738</v>
      </c>
      <c r="B106">
        <v>108.19018008874467</v>
      </c>
      <c r="C106">
        <v>110.88175428737999</v>
      </c>
      <c r="D106">
        <v>103.48700689491066</v>
      </c>
      <c r="E106">
        <v>106.69509169850033</v>
      </c>
      <c r="F106">
        <v>103.62430142785733</v>
      </c>
      <c r="G106">
        <v>100.92432301925366</v>
      </c>
      <c r="H106">
        <v>126.24912389103433</v>
      </c>
      <c r="I106">
        <v>114.89947861270933</v>
      </c>
      <c r="J106">
        <v>108.201879560451</v>
      </c>
      <c r="K106">
        <v>0.83367765179866604</v>
      </c>
      <c r="L106">
        <v>75.795746969697007</v>
      </c>
      <c r="M106" s="84">
        <f>'[4]VAR expectations'!C130</f>
        <v>2.9781745842670815</v>
      </c>
      <c r="N106">
        <v>0.17462163035891601</v>
      </c>
      <c r="O106">
        <v>-8.21163442679727E-3</v>
      </c>
      <c r="P106">
        <v>318</v>
      </c>
      <c r="Q106">
        <v>61</v>
      </c>
      <c r="R106">
        <v>481</v>
      </c>
      <c r="S106">
        <v>100</v>
      </c>
      <c r="T106">
        <v>19</v>
      </c>
      <c r="U106">
        <v>21</v>
      </c>
      <c r="V106">
        <f t="shared" si="2"/>
        <v>140</v>
      </c>
    </row>
    <row r="107" spans="1:22" x14ac:dyDescent="0.35">
      <c r="A107" s="29">
        <v>43830</v>
      </c>
      <c r="B107">
        <v>108.30457651181534</v>
      </c>
      <c r="C107">
        <v>111.431438935185</v>
      </c>
      <c r="D107">
        <v>103.64684545864667</v>
      </c>
      <c r="E107">
        <v>106.92037383554499</v>
      </c>
      <c r="F107">
        <v>103.70248713898233</v>
      </c>
      <c r="G107">
        <v>101.56593504136465</v>
      </c>
      <c r="H107">
        <v>126.31113155636866</v>
      </c>
      <c r="I107">
        <v>112.10939095275999</v>
      </c>
      <c r="J107">
        <v>108.323616194209</v>
      </c>
      <c r="K107">
        <v>0.815799757201631</v>
      </c>
      <c r="L107">
        <v>79.403969696969696</v>
      </c>
      <c r="M107" s="84">
        <f>'[4]VAR expectations'!C131</f>
        <v>2.5033196655575458</v>
      </c>
      <c r="N107">
        <v>-0.11693353700046701</v>
      </c>
      <c r="O107">
        <v>-0.19324283466898201</v>
      </c>
      <c r="P107">
        <v>318</v>
      </c>
      <c r="Q107">
        <v>61</v>
      </c>
      <c r="R107">
        <v>481</v>
      </c>
      <c r="S107">
        <v>100</v>
      </c>
      <c r="T107">
        <v>19</v>
      </c>
      <c r="U107">
        <v>21</v>
      </c>
      <c r="V107">
        <f t="shared" si="2"/>
        <v>140</v>
      </c>
    </row>
    <row r="108" spans="1:22" x14ac:dyDescent="0.35">
      <c r="A108" s="29">
        <v>43921</v>
      </c>
      <c r="B108">
        <v>108.90713019184466</v>
      </c>
      <c r="C108">
        <v>112.20784653607366</v>
      </c>
      <c r="D108">
        <v>103.987361184549</v>
      </c>
      <c r="E108">
        <v>107.27607337307568</v>
      </c>
      <c r="F108">
        <v>104.05363796210766</v>
      </c>
      <c r="G108">
        <v>101.86987851832366</v>
      </c>
      <c r="H108">
        <v>126.67811277124234</v>
      </c>
      <c r="I108">
        <v>112.88093971036368</v>
      </c>
      <c r="J108">
        <v>108.769568548111</v>
      </c>
      <c r="K108">
        <v>0.81036439784284897</v>
      </c>
      <c r="L108">
        <v>79.231538461538506</v>
      </c>
      <c r="M108" s="84">
        <f>'[4]VAR expectations'!C132</f>
        <v>2.6753569594618285</v>
      </c>
      <c r="N108">
        <v>0.18927622328845001</v>
      </c>
      <c r="O108">
        <v>-5.2128643277585103E-2</v>
      </c>
      <c r="P108">
        <v>308.33333333333331</v>
      </c>
      <c r="Q108">
        <v>63.666666666666664</v>
      </c>
      <c r="R108">
        <v>489.33333333333331</v>
      </c>
      <c r="S108">
        <v>99</v>
      </c>
      <c r="T108">
        <v>19.666666666666668</v>
      </c>
      <c r="U108">
        <v>20</v>
      </c>
      <c r="V108">
        <f t="shared" si="2"/>
        <v>138.66666666666669</v>
      </c>
    </row>
    <row r="109" spans="1:22" x14ac:dyDescent="0.35">
      <c r="A109" s="29">
        <v>44012</v>
      </c>
      <c r="B109">
        <v>108.30318000215401</v>
      </c>
      <c r="C109">
        <v>112.32459430002801</v>
      </c>
      <c r="D109">
        <v>103.81539795419633</v>
      </c>
      <c r="E109">
        <v>107.74754140122501</v>
      </c>
      <c r="F109">
        <v>104.34321105348165</v>
      </c>
      <c r="G109">
        <v>102.44296494218133</v>
      </c>
      <c r="H109">
        <v>128.61565162153101</v>
      </c>
      <c r="I109">
        <v>102.52246460846466</v>
      </c>
      <c r="J109">
        <v>108.439375474985</v>
      </c>
      <c r="K109">
        <v>0.79942922481137701</v>
      </c>
      <c r="L109">
        <v>77.416984615384607</v>
      </c>
      <c r="M109" s="84">
        <f>'[4]VAR expectations'!C133</f>
        <v>3.0786650622291059</v>
      </c>
      <c r="N109">
        <v>-0.70211571573449605</v>
      </c>
      <c r="O109">
        <v>-0.45655752598020999</v>
      </c>
      <c r="P109">
        <v>307</v>
      </c>
      <c r="Q109">
        <v>64</v>
      </c>
      <c r="R109">
        <v>490</v>
      </c>
      <c r="S109">
        <v>99</v>
      </c>
      <c r="T109">
        <v>20</v>
      </c>
      <c r="U109">
        <v>20</v>
      </c>
      <c r="V109">
        <f t="shared" si="2"/>
        <v>139</v>
      </c>
    </row>
    <row r="110" spans="1:22" x14ac:dyDescent="0.35">
      <c r="A110" s="29">
        <v>44104</v>
      </c>
      <c r="B110">
        <v>108.84481397316667</v>
      </c>
      <c r="C110">
        <v>112.44544427075067</v>
      </c>
      <c r="D110">
        <v>104.623245714375</v>
      </c>
      <c r="E110">
        <v>107.63909292525334</v>
      </c>
      <c r="F110">
        <v>103.96233285238235</v>
      </c>
      <c r="G110">
        <v>101.79012873180933</v>
      </c>
      <c r="H110">
        <v>130.62274333271469</v>
      </c>
      <c r="I110">
        <v>105.02804946054266</v>
      </c>
      <c r="J110">
        <v>108.829429615194</v>
      </c>
      <c r="K110">
        <v>0.79831566710352497</v>
      </c>
      <c r="L110">
        <v>77.450487878787897</v>
      </c>
      <c r="M110" s="84">
        <f>'[4]VAR expectations'!C134</f>
        <v>3.1319434989789481</v>
      </c>
      <c r="N110">
        <v>-0.57563884899936701</v>
      </c>
      <c r="O110">
        <v>0.118900887754049</v>
      </c>
      <c r="P110">
        <v>307</v>
      </c>
      <c r="Q110">
        <v>64</v>
      </c>
      <c r="R110">
        <v>490</v>
      </c>
      <c r="S110">
        <v>99</v>
      </c>
      <c r="T110">
        <v>20</v>
      </c>
      <c r="U110">
        <v>20</v>
      </c>
      <c r="V110">
        <f t="shared" si="2"/>
        <v>139</v>
      </c>
    </row>
    <row r="111" spans="1:22" x14ac:dyDescent="0.35">
      <c r="A111" s="29">
        <v>44196</v>
      </c>
      <c r="B111">
        <v>108.88744038795033</v>
      </c>
      <c r="C111">
        <v>113.020363797725</v>
      </c>
      <c r="D111">
        <v>104.88245909806233</v>
      </c>
      <c r="E111">
        <v>107.30487809386567</v>
      </c>
      <c r="F111">
        <v>103.19520418425701</v>
      </c>
      <c r="G111">
        <v>101.93470330339267</v>
      </c>
      <c r="H111">
        <v>131.91327139222167</v>
      </c>
      <c r="I111">
        <v>102.05822312753901</v>
      </c>
      <c r="J111">
        <v>108.888978400985</v>
      </c>
      <c r="K111">
        <v>0.80778746622391695</v>
      </c>
      <c r="L111">
        <v>77.959993939393897</v>
      </c>
      <c r="M111" s="84">
        <f>'[4]VAR expectations'!C135</f>
        <v>3.4145577808828897</v>
      </c>
      <c r="N111">
        <v>-0.57586475394540204</v>
      </c>
      <c r="O111">
        <v>-0.193774322000975</v>
      </c>
      <c r="P111">
        <v>307</v>
      </c>
      <c r="Q111">
        <v>64</v>
      </c>
      <c r="R111">
        <v>490</v>
      </c>
      <c r="S111">
        <v>99</v>
      </c>
      <c r="T111">
        <v>20</v>
      </c>
      <c r="U111">
        <v>20</v>
      </c>
      <c r="V111">
        <f t="shared" si="2"/>
        <v>139</v>
      </c>
    </row>
    <row r="112" spans="1:22" x14ac:dyDescent="0.35">
      <c r="A112" s="29">
        <v>44286</v>
      </c>
      <c r="B112">
        <v>109.625809613458</v>
      </c>
      <c r="C112">
        <v>114.02601482360633</v>
      </c>
      <c r="D112">
        <v>104.74713539180901</v>
      </c>
      <c r="E112">
        <v>107.48109772562434</v>
      </c>
      <c r="F112">
        <v>103.17045492481232</v>
      </c>
      <c r="G112">
        <v>102.19877984144865</v>
      </c>
      <c r="H112">
        <v>133.15248097733135</v>
      </c>
      <c r="I112">
        <v>106.363523439348</v>
      </c>
      <c r="J112">
        <v>109.501242751764</v>
      </c>
      <c r="K112">
        <v>0.80252061125680996</v>
      </c>
      <c r="L112">
        <v>80.480732812499994</v>
      </c>
      <c r="M112" s="84">
        <f>'[4]VAR expectations'!C136</f>
        <v>2.9821807365306072</v>
      </c>
      <c r="N112">
        <v>-0.348601630197937</v>
      </c>
      <c r="O112">
        <v>0.17080172065947599</v>
      </c>
      <c r="P112">
        <v>348.33333333333331</v>
      </c>
      <c r="Q112">
        <v>59.666666666666664</v>
      </c>
      <c r="R112">
        <v>433.33333333333331</v>
      </c>
      <c r="S112">
        <v>114</v>
      </c>
      <c r="T112">
        <v>22.666666666666668</v>
      </c>
      <c r="U112">
        <v>22</v>
      </c>
      <c r="V112">
        <f t="shared" si="2"/>
        <v>158.66666666666666</v>
      </c>
    </row>
    <row r="113" spans="1:22" x14ac:dyDescent="0.35">
      <c r="A113" s="29">
        <v>44377</v>
      </c>
      <c r="B113">
        <v>110.44949393381167</v>
      </c>
      <c r="C113">
        <v>114.37252775988834</v>
      </c>
      <c r="D113">
        <v>105.86995032432701</v>
      </c>
      <c r="E113">
        <v>107.77476832443467</v>
      </c>
      <c r="F113">
        <v>103.53516045189799</v>
      </c>
      <c r="G113">
        <v>103.32417392394166</v>
      </c>
      <c r="H113">
        <v>132.45914330683036</v>
      </c>
      <c r="I113">
        <v>111.44375253383699</v>
      </c>
      <c r="J113">
        <v>110.61296343420101</v>
      </c>
      <c r="K113">
        <v>0.814089043773909</v>
      </c>
      <c r="L113">
        <v>81.787815384615399</v>
      </c>
      <c r="M113" s="84">
        <f>'[4]VAR expectations'!C137</f>
        <v>2.7653976909254645</v>
      </c>
      <c r="N113">
        <v>0.54964160198908096</v>
      </c>
      <c r="O113">
        <v>0.45347528115059499</v>
      </c>
      <c r="P113">
        <v>347</v>
      </c>
      <c r="Q113">
        <v>60</v>
      </c>
      <c r="R113">
        <v>434</v>
      </c>
      <c r="S113">
        <v>114</v>
      </c>
      <c r="T113">
        <v>23</v>
      </c>
      <c r="U113">
        <v>22</v>
      </c>
      <c r="V113">
        <f t="shared" si="2"/>
        <v>159</v>
      </c>
    </row>
    <row r="114" spans="1:22" x14ac:dyDescent="0.35">
      <c r="A114" s="29">
        <v>44469</v>
      </c>
      <c r="B114">
        <v>111.86936330688634</v>
      </c>
      <c r="C114">
        <v>115.14305936895033</v>
      </c>
      <c r="D114">
        <v>107.74444853613234</v>
      </c>
      <c r="E114">
        <v>108.42010374180366</v>
      </c>
      <c r="F114">
        <v>104.09350740441833</v>
      </c>
      <c r="G114">
        <v>103.39592544728633</v>
      </c>
      <c r="H114">
        <v>134.15344996532698</v>
      </c>
      <c r="I114">
        <v>115.40609336360467</v>
      </c>
      <c r="J114">
        <v>111.82195069751</v>
      </c>
      <c r="K114">
        <v>0.83581527254149302</v>
      </c>
      <c r="L114">
        <v>81.774842424242394</v>
      </c>
      <c r="M114" s="84">
        <f>'[4]VAR expectations'!C138</f>
        <v>3.4330399377282408</v>
      </c>
      <c r="N114">
        <v>0.580538015574526</v>
      </c>
      <c r="O114">
        <v>0.14217114750364401</v>
      </c>
      <c r="P114">
        <v>347</v>
      </c>
      <c r="Q114">
        <v>60</v>
      </c>
      <c r="R114">
        <v>434</v>
      </c>
      <c r="S114">
        <v>114</v>
      </c>
      <c r="T114">
        <v>23</v>
      </c>
      <c r="U114">
        <v>22</v>
      </c>
      <c r="V114">
        <f t="shared" si="2"/>
        <v>159</v>
      </c>
    </row>
    <row r="115" spans="1:22" x14ac:dyDescent="0.35">
      <c r="A115" s="29">
        <v>44561</v>
      </c>
      <c r="B115">
        <v>114.25432036384633</v>
      </c>
      <c r="C115">
        <v>116.76282186517534</v>
      </c>
      <c r="D115">
        <v>109.66863492914001</v>
      </c>
      <c r="E115">
        <v>110.39334148594567</v>
      </c>
      <c r="F115">
        <v>105.91710029811999</v>
      </c>
      <c r="G115">
        <v>104.10666918788034</v>
      </c>
      <c r="H115">
        <v>138.27029888760299</v>
      </c>
      <c r="I115">
        <v>126.85319074623567</v>
      </c>
      <c r="J115">
        <v>114.239432142496</v>
      </c>
      <c r="K115">
        <v>0.88972454293969705</v>
      </c>
      <c r="L115">
        <v>81.611703030303005</v>
      </c>
      <c r="M115" s="84">
        <f>'[4]VAR expectations'!C139</f>
        <v>5.1936780789271362</v>
      </c>
      <c r="N115">
        <v>1.4272711973059899</v>
      </c>
      <c r="O115">
        <v>0.63228111747361804</v>
      </c>
      <c r="P115">
        <v>347</v>
      </c>
      <c r="Q115">
        <v>60</v>
      </c>
      <c r="R115">
        <v>434</v>
      </c>
      <c r="S115">
        <v>114</v>
      </c>
      <c r="T115">
        <v>23</v>
      </c>
      <c r="U115">
        <v>22</v>
      </c>
      <c r="V115">
        <f t="shared" si="2"/>
        <v>159</v>
      </c>
    </row>
    <row r="116" spans="1:22" x14ac:dyDescent="0.35">
      <c r="A116" s="29">
        <v>44651</v>
      </c>
      <c r="B116">
        <v>116.49759809318168</v>
      </c>
      <c r="C116">
        <v>118.19886521780866</v>
      </c>
      <c r="D116">
        <v>112.12514951670899</v>
      </c>
      <c r="E116">
        <v>112.63036972856032</v>
      </c>
      <c r="F116">
        <v>108.48031263495101</v>
      </c>
      <c r="G116">
        <v>104.05011901519934</v>
      </c>
      <c r="H116">
        <v>141.15794942272467</v>
      </c>
      <c r="I116">
        <v>132.05349181061067</v>
      </c>
      <c r="J116">
        <v>116.39775880032801</v>
      </c>
      <c r="K116">
        <v>0.91704289667698202</v>
      </c>
      <c r="L116">
        <v>82.334651562499999</v>
      </c>
      <c r="M116" s="84">
        <f>'[4]VAR expectations'!C140</f>
        <v>6.6732619097853254</v>
      </c>
      <c r="N116">
        <v>1.47498838130139</v>
      </c>
      <c r="O116">
        <v>0.224820323383816</v>
      </c>
      <c r="P116">
        <v>331.33333333333331</v>
      </c>
      <c r="Q116">
        <v>67</v>
      </c>
      <c r="R116">
        <v>436.66666666666669</v>
      </c>
      <c r="S116">
        <v>115.66666666666667</v>
      </c>
      <c r="T116">
        <v>26.333333333333332</v>
      </c>
      <c r="U116">
        <v>23</v>
      </c>
      <c r="V116">
        <f t="shared" si="2"/>
        <v>165</v>
      </c>
    </row>
    <row r="117" spans="1:22" x14ac:dyDescent="0.35">
      <c r="A117" s="29">
        <v>44742</v>
      </c>
      <c r="B117">
        <v>120.48369219702001</v>
      </c>
      <c r="C117">
        <v>119.95662092503966</v>
      </c>
      <c r="D117">
        <v>113.44716510675634</v>
      </c>
      <c r="E117">
        <v>115.56914639817933</v>
      </c>
      <c r="F117">
        <v>112.15278512165234</v>
      </c>
      <c r="G117">
        <v>104.806103774509</v>
      </c>
      <c r="H117">
        <v>143.007143380673</v>
      </c>
      <c r="I117">
        <v>171.14592358315167</v>
      </c>
      <c r="J117">
        <v>120.67665484070299</v>
      </c>
      <c r="K117">
        <v>0.97798349717312705</v>
      </c>
      <c r="L117">
        <v>80.184107692307705</v>
      </c>
      <c r="M117" s="84">
        <f>'[4]VAR expectations'!C141</f>
        <v>8.7447876447877011</v>
      </c>
      <c r="N117">
        <v>3.3583088320854499</v>
      </c>
      <c r="O117">
        <v>2.2888186897604901</v>
      </c>
      <c r="P117">
        <v>330</v>
      </c>
      <c r="Q117">
        <v>67</v>
      </c>
      <c r="R117">
        <v>437</v>
      </c>
      <c r="S117">
        <v>116</v>
      </c>
      <c r="T117">
        <v>27</v>
      </c>
      <c r="U117">
        <v>23</v>
      </c>
      <c r="V117">
        <f t="shared" si="2"/>
        <v>166</v>
      </c>
    </row>
    <row r="118" spans="1:22" x14ac:dyDescent="0.35">
      <c r="A118" s="29">
        <v>44834</v>
      </c>
      <c r="B118">
        <v>123.08738541522833</v>
      </c>
      <c r="C118">
        <v>121.92987981611168</v>
      </c>
      <c r="D118">
        <v>114.96380984681066</v>
      </c>
      <c r="E118">
        <v>120.35673521909234</v>
      </c>
      <c r="F118">
        <v>118.01889337206599</v>
      </c>
      <c r="G118">
        <v>106.37793133113432</v>
      </c>
      <c r="H118">
        <v>145.19121688029801</v>
      </c>
      <c r="I118">
        <v>177.69074318297532</v>
      </c>
      <c r="J118">
        <v>122.994022777436</v>
      </c>
      <c r="K118">
        <v>1.0191250785446899</v>
      </c>
      <c r="L118">
        <v>78.172721212121203</v>
      </c>
      <c r="M118" s="84">
        <f>'[4]VAR expectations'!C142</f>
        <v>8.9090090090090914</v>
      </c>
      <c r="N118">
        <v>3.3339333644410498</v>
      </c>
      <c r="O118">
        <v>0.13877735543773001</v>
      </c>
      <c r="P118">
        <v>330</v>
      </c>
      <c r="Q118">
        <v>67</v>
      </c>
      <c r="R118">
        <v>437</v>
      </c>
      <c r="S118">
        <v>116</v>
      </c>
      <c r="T118">
        <v>27</v>
      </c>
      <c r="U118">
        <v>23</v>
      </c>
      <c r="V118">
        <f t="shared" si="2"/>
        <v>166</v>
      </c>
    </row>
    <row r="119" spans="1:22" x14ac:dyDescent="0.35">
      <c r="A119" s="29">
        <v>44926</v>
      </c>
      <c r="B119">
        <v>126.57486482245501</v>
      </c>
      <c r="C119">
        <v>124.33382323922565</v>
      </c>
      <c r="D119">
        <v>116.59888145019033</v>
      </c>
      <c r="E119">
        <v>124.62848092163368</v>
      </c>
      <c r="F119">
        <v>123.35722676512334</v>
      </c>
      <c r="G119">
        <v>107.95521631247334</v>
      </c>
      <c r="H119">
        <v>145.93076459690067</v>
      </c>
      <c r="I119">
        <v>197.74634363800433</v>
      </c>
      <c r="J119">
        <v>126.55021945703101</v>
      </c>
      <c r="K119">
        <v>1.0076086063713401</v>
      </c>
      <c r="L119">
        <v>78.101493846153801</v>
      </c>
      <c r="M119" s="84">
        <f>'[4]VAR expectations'!C143</f>
        <v>7.2128482156615119</v>
      </c>
      <c r="N119">
        <v>3.73152831160392</v>
      </c>
      <c r="O119">
        <v>1.02568077887582</v>
      </c>
      <c r="P119">
        <v>330</v>
      </c>
      <c r="Q119">
        <v>67</v>
      </c>
      <c r="R119">
        <v>437</v>
      </c>
      <c r="S119">
        <v>116</v>
      </c>
      <c r="T119">
        <v>27</v>
      </c>
      <c r="U119">
        <v>23</v>
      </c>
      <c r="V119">
        <f t="shared" si="2"/>
        <v>166</v>
      </c>
    </row>
    <row r="120" spans="1:22" x14ac:dyDescent="0.35">
      <c r="A120" s="29">
        <v>45016</v>
      </c>
      <c r="B120">
        <v>128.39367093084167</v>
      </c>
      <c r="C120">
        <v>125.86390669560866</v>
      </c>
      <c r="D120">
        <v>118.523695642482</v>
      </c>
      <c r="E120">
        <v>128.62755721879668</v>
      </c>
      <c r="F120">
        <v>128.03098934081765</v>
      </c>
      <c r="G120">
        <v>110.11820535447266</v>
      </c>
      <c r="H120">
        <v>148.02952185889964</v>
      </c>
      <c r="I120">
        <v>193.092541417528</v>
      </c>
      <c r="J120">
        <v>128.33839879409601</v>
      </c>
      <c r="K120">
        <v>1.0189055470944</v>
      </c>
      <c r="L120">
        <v>78.168284615384593</v>
      </c>
      <c r="M120" s="84">
        <f>'[4]VAR expectations'!C144</f>
        <v>5.4496808271530108</v>
      </c>
      <c r="N120">
        <v>3.21017686418904</v>
      </c>
      <c r="O120">
        <v>-0.17012066426360101</v>
      </c>
      <c r="P120">
        <v>294.66666666666669</v>
      </c>
      <c r="Q120">
        <v>80</v>
      </c>
      <c r="R120">
        <v>465</v>
      </c>
      <c r="S120">
        <v>118.33333333333333</v>
      </c>
      <c r="T120">
        <v>21</v>
      </c>
      <c r="U120">
        <v>21</v>
      </c>
      <c r="V120">
        <f t="shared" si="2"/>
        <v>160.33333333333331</v>
      </c>
    </row>
    <row r="121" spans="1:22" x14ac:dyDescent="0.35">
      <c r="A121" s="29">
        <v>45107</v>
      </c>
      <c r="B121">
        <v>130.558191999803</v>
      </c>
      <c r="C121">
        <v>128.47355994208701</v>
      </c>
      <c r="D121">
        <v>120.86067932841833</v>
      </c>
      <c r="E121">
        <v>133.49217878399133</v>
      </c>
      <c r="F121">
        <v>132.55456709795632</v>
      </c>
      <c r="G121">
        <v>112.114838383828</v>
      </c>
      <c r="H121">
        <v>159.04024520112731</v>
      </c>
      <c r="I121">
        <v>183.506567249423</v>
      </c>
      <c r="J121">
        <v>130.75022559574799</v>
      </c>
      <c r="K121">
        <v>1.0008168053352999</v>
      </c>
      <c r="L121">
        <v>80.456900000000005</v>
      </c>
      <c r="M121" s="84">
        <f>'[4]VAR expectations'!C145</f>
        <v>4.9659010810981856</v>
      </c>
      <c r="N121">
        <v>0.70170723997551099</v>
      </c>
      <c r="O121">
        <v>-0.231251350162267</v>
      </c>
      <c r="P121">
        <v>293</v>
      </c>
      <c r="Q121">
        <v>80</v>
      </c>
      <c r="R121">
        <v>466</v>
      </c>
      <c r="S121">
        <v>119</v>
      </c>
      <c r="T121">
        <v>21</v>
      </c>
      <c r="U121">
        <v>21</v>
      </c>
      <c r="V121">
        <f t="shared" si="2"/>
        <v>161</v>
      </c>
    </row>
    <row r="122" spans="1:22" x14ac:dyDescent="0.35">
      <c r="A122" s="29">
        <v>45199</v>
      </c>
      <c r="B122">
        <v>131.34370104690564</v>
      </c>
      <c r="C122">
        <v>130.481692013627</v>
      </c>
      <c r="D122">
        <v>121.01111080787933</v>
      </c>
      <c r="E122">
        <v>135.43663586923799</v>
      </c>
      <c r="F122">
        <v>133.91132305151999</v>
      </c>
      <c r="G122">
        <v>115.79947132789233</v>
      </c>
      <c r="H122">
        <v>162.59407559120734</v>
      </c>
      <c r="I122">
        <v>171.87486950455335</v>
      </c>
      <c r="J122">
        <v>131.21135627123499</v>
      </c>
      <c r="K122">
        <v>0.98603497028103204</v>
      </c>
      <c r="L122">
        <v>82.197903076923097</v>
      </c>
      <c r="M122" s="84">
        <f>'[4]VAR expectations'!C146</f>
        <v>4.3007323969777262</v>
      </c>
      <c r="N122">
        <v>-0.16340187781012599</v>
      </c>
      <c r="O122">
        <v>-0.673433352934243</v>
      </c>
      <c r="P122">
        <v>293</v>
      </c>
      <c r="Q122">
        <v>80</v>
      </c>
      <c r="R122">
        <v>466</v>
      </c>
      <c r="S122">
        <v>119</v>
      </c>
      <c r="T122">
        <v>21</v>
      </c>
      <c r="U122">
        <v>21</v>
      </c>
      <c r="V122">
        <f t="shared" si="2"/>
        <v>161</v>
      </c>
    </row>
    <row r="123" spans="1:22" x14ac:dyDescent="0.35">
      <c r="A123" s="29">
        <v>45291</v>
      </c>
      <c r="B123">
        <v>131.91122545870931</v>
      </c>
      <c r="C123">
        <v>132.33768489685235</v>
      </c>
      <c r="D123">
        <v>120.80973165999301</v>
      </c>
      <c r="E123">
        <v>136.65815991549266</v>
      </c>
      <c r="F123">
        <v>134.57561692717067</v>
      </c>
      <c r="G123">
        <v>118.01076709177534</v>
      </c>
      <c r="H123">
        <v>165.53417244105165</v>
      </c>
      <c r="I123">
        <v>164.86894552368267</v>
      </c>
      <c r="J123">
        <v>131.88727589462201</v>
      </c>
      <c r="K123">
        <v>0.99413068767971202</v>
      </c>
      <c r="L123">
        <v>81.178133846153798</v>
      </c>
      <c r="M123" s="84">
        <f>'[4]VAR expectations'!C147</f>
        <v>3.8582721147576735</v>
      </c>
      <c r="N123">
        <v>-1.3678165112816401</v>
      </c>
      <c r="O123">
        <v>-0.21694556148073699</v>
      </c>
      <c r="P123">
        <v>293</v>
      </c>
      <c r="Q123">
        <v>80</v>
      </c>
      <c r="R123">
        <v>466</v>
      </c>
      <c r="S123">
        <v>119</v>
      </c>
      <c r="T123">
        <v>21</v>
      </c>
      <c r="U123">
        <v>21</v>
      </c>
      <c r="V123">
        <f t="shared" si="2"/>
        <v>161</v>
      </c>
    </row>
    <row r="124" spans="1:22" x14ac:dyDescent="0.35">
      <c r="A124" s="29">
        <v>45382</v>
      </c>
      <c r="B124">
        <v>132.95850291518667</v>
      </c>
      <c r="C124">
        <v>133.76288967201066</v>
      </c>
      <c r="D124">
        <v>120.93480320899867</v>
      </c>
      <c r="E124">
        <v>137.67280155287366</v>
      </c>
      <c r="F124">
        <v>134.86070651257967</v>
      </c>
      <c r="G124">
        <v>118.88041870657833</v>
      </c>
      <c r="H124">
        <v>171.54211892933236</v>
      </c>
      <c r="I124">
        <v>165.95342701858701</v>
      </c>
      <c r="J124">
        <v>132.94623136184401</v>
      </c>
      <c r="K124">
        <v>0.98573854893282997</v>
      </c>
      <c r="L124">
        <v>82.5681923076923</v>
      </c>
      <c r="M124" s="84">
        <f>'[4]VAR expectations'!C148</f>
        <v>3.6255376960251078</v>
      </c>
      <c r="N124">
        <v>-1.0717785266822</v>
      </c>
      <c r="O124">
        <v>4.3541846025459997E-2</v>
      </c>
      <c r="P124">
        <v>286.49313333333339</v>
      </c>
      <c r="Q124">
        <v>71.188066666666657</v>
      </c>
      <c r="R124">
        <v>490.4566333333334</v>
      </c>
      <c r="S124">
        <v>113.06706666666666</v>
      </c>
      <c r="T124">
        <v>20.664833333333334</v>
      </c>
      <c r="U124">
        <v>18.130266666666667</v>
      </c>
      <c r="V124">
        <f t="shared" si="2"/>
        <v>151.86216666666667</v>
      </c>
    </row>
    <row r="125" spans="1:22" x14ac:dyDescent="0.35">
      <c r="A125" s="29">
        <v>45473</v>
      </c>
      <c r="B125">
        <v>133.24163292629967</v>
      </c>
      <c r="C125">
        <v>135.80591660939203</v>
      </c>
      <c r="D125">
        <v>120.98080579855433</v>
      </c>
      <c r="E125">
        <v>138.14194228561868</v>
      </c>
      <c r="F125">
        <v>135.24746413187634</v>
      </c>
      <c r="G125">
        <v>118.618104054439</v>
      </c>
      <c r="H125">
        <v>174.69183378053467</v>
      </c>
      <c r="I125">
        <v>153.68007105261367</v>
      </c>
      <c r="J125">
        <v>133.43012001739601</v>
      </c>
      <c r="K125">
        <v>0.99610209559768603</v>
      </c>
      <c r="L125">
        <v>82.944390769230793</v>
      </c>
      <c r="M125" s="84">
        <f>'[4]VAR expectations'!C149</f>
        <v>2.979353541970323</v>
      </c>
      <c r="N125">
        <v>-1.2261098957021399</v>
      </c>
      <c r="O125">
        <v>-0.40443614577732501</v>
      </c>
      <c r="P125">
        <v>285.86950000000007</v>
      </c>
      <c r="Q125">
        <v>71.750699999999995</v>
      </c>
      <c r="R125">
        <v>490.08380000000005</v>
      </c>
      <c r="S125">
        <v>113.14640000000001</v>
      </c>
      <c r="T125">
        <v>20.931000000000001</v>
      </c>
      <c r="U125">
        <v>18.218599999999999</v>
      </c>
      <c r="V125">
        <f t="shared" si="2"/>
        <v>152.29600000000002</v>
      </c>
    </row>
    <row r="126" spans="1:22" x14ac:dyDescent="0.35">
      <c r="A126" s="29">
        <v>45565</v>
      </c>
      <c r="B126">
        <v>134.01054262207234</v>
      </c>
      <c r="C126">
        <v>137.24139516771001</v>
      </c>
      <c r="D126">
        <v>121.24060674777267</v>
      </c>
      <c r="E126">
        <v>139.04979349184765</v>
      </c>
      <c r="F126">
        <v>135.96822877157533</v>
      </c>
      <c r="G126">
        <v>118.89478155606633</v>
      </c>
      <c r="H126">
        <v>178.04940428229733</v>
      </c>
      <c r="I126">
        <v>149.19662128142701</v>
      </c>
      <c r="J126">
        <v>133.858493851394</v>
      </c>
      <c r="K126">
        <v>0.97405768218719502</v>
      </c>
      <c r="L126">
        <v>84.302587878787904</v>
      </c>
      <c r="M126" s="84">
        <f>'[4]VAR expectations'!C150</f>
        <v>2.9717312535901965</v>
      </c>
      <c r="N126">
        <v>-0.96369939332577004</v>
      </c>
      <c r="O126">
        <v>-0.39830475465660198</v>
      </c>
      <c r="P126">
        <v>285.86950000000007</v>
      </c>
      <c r="Q126">
        <v>71.750699999999995</v>
      </c>
      <c r="R126">
        <v>490.08380000000005</v>
      </c>
      <c r="S126">
        <v>113.14640000000001</v>
      </c>
      <c r="T126">
        <v>20.931000000000001</v>
      </c>
      <c r="U126">
        <v>18.218599999999999</v>
      </c>
      <c r="V126">
        <f t="shared" si="2"/>
        <v>152.29600000000002</v>
      </c>
    </row>
    <row r="127" spans="1:22" x14ac:dyDescent="0.35">
      <c r="A127" s="29">
        <v>45657</v>
      </c>
      <c r="B127">
        <v>135.22203985051132</v>
      </c>
      <c r="C127">
        <v>138.73258902439565</v>
      </c>
      <c r="D127">
        <v>121.95213363608234</v>
      </c>
      <c r="E127">
        <v>140.6494084587417</v>
      </c>
      <c r="F127">
        <v>137.20336981359833</v>
      </c>
      <c r="G127">
        <v>119.71565409241767</v>
      </c>
      <c r="H127">
        <v>182.63413734439936</v>
      </c>
      <c r="I127">
        <v>151.30786909851369</v>
      </c>
      <c r="J127">
        <v>135.18356469169601</v>
      </c>
      <c r="K127">
        <v>0.97624618048906397</v>
      </c>
      <c r="L127">
        <v>84.621425757575807</v>
      </c>
      <c r="M127" s="84">
        <f>'[4]VAR expectations'!C151</f>
        <v>3.468785277541127</v>
      </c>
      <c r="N127">
        <v>-0.58156090930256898</v>
      </c>
      <c r="O127">
        <v>0.16500605812762401</v>
      </c>
      <c r="P127">
        <v>285.86950000000007</v>
      </c>
      <c r="Q127">
        <v>71.750699999999995</v>
      </c>
      <c r="R127">
        <v>490.08380000000005</v>
      </c>
      <c r="S127">
        <v>113.14640000000001</v>
      </c>
      <c r="T127">
        <v>20.931000000000001</v>
      </c>
      <c r="U127">
        <v>18.218599999999999</v>
      </c>
      <c r="V127">
        <f t="shared" si="2"/>
        <v>152.29600000000002</v>
      </c>
    </row>
    <row r="128" spans="1:22" x14ac:dyDescent="0.35">
      <c r="A128" s="29">
        <v>45747</v>
      </c>
      <c r="B128">
        <v>136.67931776570833</v>
      </c>
      <c r="C128">
        <v>140.36968060560068</v>
      </c>
      <c r="D128">
        <v>122.44558492973067</v>
      </c>
      <c r="E128">
        <v>142.83718215793434</v>
      </c>
      <c r="F128">
        <v>139.23054555895365</v>
      </c>
      <c r="G128">
        <v>121.28173307555301</v>
      </c>
      <c r="H128">
        <v>186.68218521967401</v>
      </c>
      <c r="I128">
        <v>153.63883444463133</v>
      </c>
      <c r="J128">
        <v>136.70570557596699</v>
      </c>
      <c r="K128">
        <v>0.99895044451761605</v>
      </c>
      <c r="L128">
        <v>84.062595312499994</v>
      </c>
      <c r="M128" s="84">
        <f>'[4]VAR expectations'!C152</f>
        <v>3.8021957884789486</v>
      </c>
      <c r="N128">
        <v>-0.518303217993346</v>
      </c>
      <c r="O128">
        <v>0.107917584062745</v>
      </c>
      <c r="P128">
        <v>287.15600000000001</v>
      </c>
      <c r="Q128">
        <v>61.402300000000004</v>
      </c>
      <c r="R128">
        <v>500.89830000000001</v>
      </c>
      <c r="S128">
        <v>112.20923333333333</v>
      </c>
      <c r="T128">
        <v>19.879166666666666</v>
      </c>
      <c r="U128">
        <v>18.454999999999998</v>
      </c>
      <c r="V128">
        <f t="shared" si="2"/>
        <v>150.54340000000002</v>
      </c>
    </row>
    <row r="129" spans="1:22" x14ac:dyDescent="0.35">
      <c r="A129" s="29">
        <v>45838</v>
      </c>
      <c r="B129">
        <v>137.87008329907167</v>
      </c>
      <c r="C129">
        <v>142.46736964981434</v>
      </c>
      <c r="D129">
        <v>122.75186966934133</v>
      </c>
      <c r="E129">
        <v>144.468705122405</v>
      </c>
      <c r="F129">
        <v>140.83478382179769</v>
      </c>
      <c r="G129">
        <v>123.38669147618701</v>
      </c>
      <c r="H129">
        <v>188.655395162697</v>
      </c>
      <c r="I129">
        <v>152.09781252122932</v>
      </c>
      <c r="J129">
        <v>138.04691679217899</v>
      </c>
      <c r="K129">
        <v>0.99251686906793501</v>
      </c>
      <c r="L129">
        <v>85.4313261538462</v>
      </c>
      <c r="M129" s="84">
        <f>'[4]VAR expectations'!C153</f>
        <v>4.011042611251681</v>
      </c>
      <c r="N129">
        <v>-8.0156162901135294E-2</v>
      </c>
      <c r="O129">
        <v>4.1047258462795402E-2</v>
      </c>
      <c r="P129">
        <v>286.36329999999998</v>
      </c>
      <c r="Q129">
        <v>61.652700000000003</v>
      </c>
      <c r="R129">
        <v>500.83539999999999</v>
      </c>
      <c r="S129">
        <v>112.5699</v>
      </c>
      <c r="T129">
        <v>20.052600000000002</v>
      </c>
      <c r="U129">
        <v>18.5261</v>
      </c>
      <c r="V129">
        <f t="shared" si="2"/>
        <v>151.14859999999999</v>
      </c>
    </row>
    <row r="130" spans="1:22" x14ac:dyDescent="0.35">
      <c r="A130" s="29">
        <v>45930</v>
      </c>
      <c r="B130">
        <v>139.08317322768335</v>
      </c>
      <c r="C130">
        <v>143.78242388817668</v>
      </c>
      <c r="D130">
        <v>123.156501557716</v>
      </c>
      <c r="E130">
        <v>146.14273136936666</v>
      </c>
      <c r="F130">
        <v>142.55947990399599</v>
      </c>
      <c r="G130">
        <v>123.57445647162565</v>
      </c>
      <c r="H130">
        <v>192.27285372944732</v>
      </c>
      <c r="I130">
        <v>153.43342669440531</v>
      </c>
      <c r="J130">
        <v>138.92649644691099</v>
      </c>
      <c r="K130">
        <v>0.98609231478015502</v>
      </c>
      <c r="L130">
        <v>85.000674242424196</v>
      </c>
      <c r="M130" s="84">
        <f>'[4]VAR expectations'!C154</f>
        <v>3.9691108090385026</v>
      </c>
      <c r="N130">
        <v>0.17385582924148901</v>
      </c>
      <c r="O130">
        <v>-0.14024893238342001</v>
      </c>
      <c r="P130">
        <v>286.36329999999998</v>
      </c>
      <c r="Q130">
        <v>61.652700000000003</v>
      </c>
      <c r="R130">
        <v>500.83539999999999</v>
      </c>
      <c r="S130">
        <v>112.5699</v>
      </c>
      <c r="T130">
        <v>20.052600000000002</v>
      </c>
      <c r="U130">
        <v>18.5261</v>
      </c>
      <c r="V130">
        <f t="shared" si="2"/>
        <v>151.14859999999999</v>
      </c>
    </row>
    <row r="131" spans="1:22" x14ac:dyDescent="0.35">
      <c r="A131" s="29">
        <v>46022</v>
      </c>
      <c r="B131">
        <v>139.85431754416399</v>
      </c>
      <c r="C131">
        <v>144.98091637960269</v>
      </c>
      <c r="D131">
        <v>123.41268858902934</v>
      </c>
      <c r="E131">
        <v>147.21304703282601</v>
      </c>
      <c r="F131">
        <v>143.458453564628</v>
      </c>
      <c r="G131">
        <v>124.406993625732</v>
      </c>
      <c r="H131">
        <v>193.70000748203401</v>
      </c>
      <c r="I131">
        <v>154.19109085097168</v>
      </c>
      <c r="J131">
        <v>139.79546019007799</v>
      </c>
      <c r="K131">
        <v>1.0048139399933</v>
      </c>
      <c r="L131">
        <v>84.160324242424196</v>
      </c>
      <c r="M131" s="84">
        <f>'[4]VAR expectations'!C155</f>
        <v>3.8470567349792795</v>
      </c>
      <c r="N131">
        <v>0.1119962</v>
      </c>
      <c r="O131">
        <v>9.7460000000000005E-2</v>
      </c>
      <c r="P131">
        <v>286.36329999999998</v>
      </c>
      <c r="Q131">
        <v>61.652700000000003</v>
      </c>
      <c r="R131">
        <v>500.83539999999999</v>
      </c>
      <c r="S131">
        <v>112.5699</v>
      </c>
      <c r="T131">
        <v>20.052600000000002</v>
      </c>
      <c r="U131">
        <v>18.5261</v>
      </c>
      <c r="V131">
        <f t="shared" si="2"/>
        <v>151.14859999999999</v>
      </c>
    </row>
    <row r="132" spans="1:22" x14ac:dyDescent="0.35">
      <c r="A132" s="29">
        <v>46112</v>
      </c>
      <c r="B132">
        <v>140.98483104937</v>
      </c>
      <c r="C132">
        <v>146.54538055523037</v>
      </c>
      <c r="D132">
        <v>123.867493698006</v>
      </c>
      <c r="E132">
        <v>147.97730557310334</v>
      </c>
      <c r="F132">
        <v>144.21322964626</v>
      </c>
      <c r="G132">
        <v>123.052083490431</v>
      </c>
      <c r="H132">
        <v>198.54377838412969</v>
      </c>
      <c r="I132">
        <v>154.97508203160601</v>
      </c>
      <c r="J132">
        <v>141.02994000633601</v>
      </c>
      <c r="K132">
        <v>1.0011681399071899</v>
      </c>
      <c r="L132">
        <v>84.889200000000002</v>
      </c>
      <c r="M132" s="84">
        <f>'[4]VAR expectations'!C156</f>
        <v>4.1639091293730539</v>
      </c>
      <c r="N132">
        <v>6.5600000000000006E-2</v>
      </c>
      <c r="O132">
        <v>6.9999999999999798E-2</v>
      </c>
      <c r="P132">
        <v>277.11993333333328</v>
      </c>
      <c r="Q132">
        <v>58.344600000000007</v>
      </c>
      <c r="R132">
        <v>518.13319999999987</v>
      </c>
      <c r="S132">
        <v>109.45673333333333</v>
      </c>
      <c r="T132">
        <v>20.782733333333333</v>
      </c>
      <c r="U132">
        <v>16.162800000000001</v>
      </c>
      <c r="V132">
        <f t="shared" si="2"/>
        <v>146.40226666666666</v>
      </c>
    </row>
    <row r="133" spans="1:22" x14ac:dyDescent="0.35">
      <c r="A133" s="29">
        <v>46203</v>
      </c>
      <c r="B133">
        <v>142.53611213604367</v>
      </c>
      <c r="C133">
        <v>147.62375070188466</v>
      </c>
      <c r="D133">
        <v>124.51701910042634</v>
      </c>
      <c r="E133">
        <v>149.50397975256399</v>
      </c>
      <c r="F133">
        <v>145.67123978102998</v>
      </c>
      <c r="G133">
        <v>123.61603258953666</v>
      </c>
      <c r="H133">
        <v>201.25939295992498</v>
      </c>
      <c r="I133">
        <v>167.12442913157099</v>
      </c>
      <c r="J133">
        <v>142.72060481779999</v>
      </c>
      <c r="K133">
        <v>1.03872254515716</v>
      </c>
      <c r="L133">
        <v>83.971199999999996</v>
      </c>
      <c r="M133" s="84">
        <f>'[4]VAR expectations'!C157</f>
        <v>5.524922238002989</v>
      </c>
      <c r="N133">
        <v>0.58103000000000005</v>
      </c>
      <c r="O133">
        <v>0.55000000000000004</v>
      </c>
      <c r="P133">
        <v>276.51159999999993</v>
      </c>
      <c r="Q133">
        <v>58.350900000000003</v>
      </c>
      <c r="R133">
        <v>518.36659999999995</v>
      </c>
      <c r="S133">
        <v>109.60590000000001</v>
      </c>
      <c r="T133">
        <v>20.937899999999999</v>
      </c>
      <c r="U133">
        <v>16.2271</v>
      </c>
      <c r="V133">
        <f t="shared" si="2"/>
        <v>146.77090000000001</v>
      </c>
    </row>
    <row r="134" spans="1:22" x14ac:dyDescent="0.35">
      <c r="A134" s="29">
        <v>46295</v>
      </c>
      <c r="B134">
        <v>144.3063218692603</v>
      </c>
      <c r="C134">
        <v>148.95835108919866</v>
      </c>
      <c r="D134">
        <v>125.14041940198166</v>
      </c>
      <c r="E134">
        <v>151.74457930821367</v>
      </c>
      <c r="F134">
        <v>147.55398874020432</v>
      </c>
      <c r="G134">
        <v>124.52848919332399</v>
      </c>
      <c r="H134">
        <v>203.06582905204769</v>
      </c>
      <c r="I134">
        <v>177.83987640607401</v>
      </c>
      <c r="J134">
        <v>144.15296355415401</v>
      </c>
      <c r="K134">
        <v>1.0382400000000001</v>
      </c>
      <c r="L134">
        <v>83.837393180000007</v>
      </c>
      <c r="M134" s="84">
        <f>'[4]VAR expectations'!C158</f>
        <v>5.0237627051811629</v>
      </c>
      <c r="N134">
        <v>0.91901999999999995</v>
      </c>
      <c r="O134">
        <v>0.2</v>
      </c>
      <c r="P134">
        <v>276.51159999999993</v>
      </c>
      <c r="Q134">
        <v>58.350900000000003</v>
      </c>
      <c r="R134">
        <v>518.36659999999995</v>
      </c>
      <c r="S134">
        <v>109.60590000000001</v>
      </c>
      <c r="T134">
        <v>20.937899999999999</v>
      </c>
      <c r="U134">
        <v>16.2271</v>
      </c>
      <c r="V134">
        <f t="shared" si="2"/>
        <v>146.77090000000001</v>
      </c>
    </row>
    <row r="135" spans="1:22" x14ac:dyDescent="0.35">
      <c r="A135" s="29">
        <v>46387</v>
      </c>
      <c r="B135">
        <v>145.41809790845801</v>
      </c>
      <c r="C135">
        <v>150.75555596517901</v>
      </c>
      <c r="D135">
        <v>125.70906154839766</v>
      </c>
      <c r="E135">
        <v>155.70181660089335</v>
      </c>
      <c r="F135">
        <v>149.93814669423867</v>
      </c>
      <c r="G135">
        <v>124.92840642016832</v>
      </c>
      <c r="H135">
        <v>220.13614424077198</v>
      </c>
      <c r="I135">
        <v>171.45421221700499</v>
      </c>
      <c r="J135">
        <v>145.38727859768201</v>
      </c>
      <c r="K135">
        <v>1.02890382483364</v>
      </c>
      <c r="L135">
        <v>83.700766220000006</v>
      </c>
      <c r="M135" s="84">
        <f>'[4]VAR expectations'!C159</f>
        <v>3.9613433824057798</v>
      </c>
      <c r="N135">
        <v>0.65364</v>
      </c>
      <c r="O135">
        <v>-0.15</v>
      </c>
      <c r="P135">
        <v>276.51159999999993</v>
      </c>
      <c r="Q135">
        <v>58.350900000000003</v>
      </c>
      <c r="R135">
        <v>518.36659999999995</v>
      </c>
      <c r="S135">
        <v>109.60590000000001</v>
      </c>
      <c r="T135">
        <v>20.937899999999999</v>
      </c>
      <c r="U135">
        <v>16.2271</v>
      </c>
      <c r="V135">
        <f t="shared" si="2"/>
        <v>146.77090000000001</v>
      </c>
    </row>
    <row r="136" spans="1:22" x14ac:dyDescent="0.35">
      <c r="A136" s="29">
        <v>46477</v>
      </c>
      <c r="J136">
        <v>146.06377766933699</v>
      </c>
      <c r="K136">
        <v>1.02400891145131</v>
      </c>
      <c r="L136">
        <v>83.566283440000007</v>
      </c>
      <c r="M136" s="84">
        <f>'[4]VAR expectations'!C160</f>
        <v>3.2779595058827211</v>
      </c>
      <c r="N136">
        <v>0.50200999999999996</v>
      </c>
      <c r="O136">
        <v>-0.06</v>
      </c>
      <c r="P136">
        <v>277.11993333333328</v>
      </c>
      <c r="Q136">
        <v>58.344600000000007</v>
      </c>
      <c r="R136">
        <v>518.13319999999987</v>
      </c>
      <c r="S136">
        <v>109.45673333333333</v>
      </c>
      <c r="T136">
        <v>20.782733333333333</v>
      </c>
      <c r="U136">
        <v>16.162800000000001</v>
      </c>
      <c r="V136">
        <f t="shared" si="2"/>
        <v>146.40226666666666</v>
      </c>
    </row>
    <row r="137" spans="1:22" x14ac:dyDescent="0.35">
      <c r="A137" s="29">
        <v>46568</v>
      </c>
      <c r="J137">
        <v>146.671960892915</v>
      </c>
      <c r="K137">
        <v>1.02072995746991</v>
      </c>
      <c r="L137">
        <v>83.432449980000001</v>
      </c>
      <c r="M137" s="84">
        <f>'[4]VAR expectations'!C161</f>
        <v>2.8709031140891614</v>
      </c>
      <c r="N137">
        <v>-0.13643</v>
      </c>
      <c r="O137">
        <v>-8.99999999999999E-2</v>
      </c>
      <c r="P137">
        <v>276.51159999999993</v>
      </c>
      <c r="Q137">
        <v>58.350900000000003</v>
      </c>
      <c r="R137">
        <v>518.36659999999995</v>
      </c>
      <c r="S137">
        <v>109.60590000000001</v>
      </c>
      <c r="T137">
        <v>20.937899999999999</v>
      </c>
      <c r="U137">
        <v>16.2271</v>
      </c>
      <c r="V137">
        <f t="shared" si="2"/>
        <v>146.77090000000001</v>
      </c>
    </row>
    <row r="138" spans="1:22" x14ac:dyDescent="0.35">
      <c r="A138" s="29">
        <v>46660</v>
      </c>
      <c r="J138">
        <v>147.275068892608</v>
      </c>
      <c r="K138">
        <v>1.0182915735803699</v>
      </c>
      <c r="L138">
        <v>83.298178250000007</v>
      </c>
      <c r="M138" s="84">
        <f>'[4]VAR expectations'!C162</f>
        <v>2.6322218766955587</v>
      </c>
      <c r="N138">
        <v>-0.42908000000000002</v>
      </c>
      <c r="O138">
        <v>-9.9999999999999797E-2</v>
      </c>
      <c r="P138">
        <v>276.51159999999993</v>
      </c>
      <c r="Q138">
        <v>58.350900000000003</v>
      </c>
      <c r="R138">
        <v>518.36659999999995</v>
      </c>
      <c r="S138">
        <v>109.60590000000001</v>
      </c>
      <c r="T138">
        <v>20.937899999999999</v>
      </c>
      <c r="U138">
        <v>16.2271</v>
      </c>
      <c r="V138">
        <f t="shared" si="2"/>
        <v>146.77090000000001</v>
      </c>
    </row>
    <row r="139" spans="1:22" x14ac:dyDescent="0.35">
      <c r="A139" s="29">
        <v>46752</v>
      </c>
      <c r="J139">
        <v>147.87909849549399</v>
      </c>
      <c r="K139">
        <v>1.0161953247772899</v>
      </c>
      <c r="L139">
        <v>83.164740679999994</v>
      </c>
      <c r="M139" s="84">
        <f>'[4]VAR expectations'!C163</f>
        <v>2.4911847535622886</v>
      </c>
      <c r="N139">
        <v>-0.34881000000000001</v>
      </c>
      <c r="O139">
        <v>-7.9999999999999696E-2</v>
      </c>
      <c r="P139">
        <v>276.51159999999993</v>
      </c>
      <c r="Q139">
        <v>58.350900000000003</v>
      </c>
      <c r="R139">
        <v>518.36659999999995</v>
      </c>
      <c r="S139">
        <v>109.60590000000001</v>
      </c>
      <c r="T139">
        <v>20.937899999999999</v>
      </c>
      <c r="U139">
        <v>16.2271</v>
      </c>
      <c r="V139">
        <f t="shared" si="2"/>
        <v>146.77090000000001</v>
      </c>
    </row>
    <row r="140" spans="1:22" x14ac:dyDescent="0.35">
      <c r="A140" s="29">
        <v>46843</v>
      </c>
      <c r="J140">
        <v>148.39535042331801</v>
      </c>
      <c r="K140">
        <v>1.0145197915476301</v>
      </c>
      <c r="L140">
        <v>83.034222310000004</v>
      </c>
      <c r="M140" s="84">
        <f>'[4]VAR expectations'!C164</f>
        <v>2.4241616365335545</v>
      </c>
      <c r="N140">
        <v>-0.35677999999999999</v>
      </c>
      <c r="O140">
        <v>-0.09</v>
      </c>
      <c r="P140">
        <v>277.11993333333328</v>
      </c>
      <c r="Q140">
        <v>58.344600000000007</v>
      </c>
      <c r="R140">
        <v>518.13319999999987</v>
      </c>
      <c r="S140">
        <v>109.45673333333333</v>
      </c>
      <c r="T140">
        <v>20.782733333333333</v>
      </c>
      <c r="U140">
        <v>16.162800000000001</v>
      </c>
      <c r="V140">
        <f t="shared" si="2"/>
        <v>146.40226666666666</v>
      </c>
    </row>
    <row r="141" spans="1:22" x14ac:dyDescent="0.35">
      <c r="A141" s="29">
        <v>46934</v>
      </c>
      <c r="J141">
        <v>149.15984981251199</v>
      </c>
      <c r="K141">
        <v>1.0129137006000699</v>
      </c>
      <c r="L141">
        <v>82.907767399999997</v>
      </c>
      <c r="M141" s="84">
        <f>'[4]VAR expectations'!C165</f>
        <v>2.4392216004504763</v>
      </c>
      <c r="N141">
        <v>-0.30876999999999999</v>
      </c>
      <c r="O141">
        <v>-3.9999999999999598E-2</v>
      </c>
      <c r="P141">
        <v>276.51159999999993</v>
      </c>
      <c r="Q141">
        <v>58.350900000000003</v>
      </c>
      <c r="R141">
        <v>518.36659999999995</v>
      </c>
      <c r="S141">
        <v>109.60590000000001</v>
      </c>
      <c r="T141">
        <v>20.937899999999999</v>
      </c>
      <c r="U141">
        <v>16.2271</v>
      </c>
      <c r="V141">
        <f t="shared" si="2"/>
        <v>146.77090000000001</v>
      </c>
    </row>
    <row r="142" spans="1:22" x14ac:dyDescent="0.35">
      <c r="A142" s="29">
        <v>47026</v>
      </c>
      <c r="J142">
        <v>149.75305491677</v>
      </c>
      <c r="K142">
        <v>1.0114706668409801</v>
      </c>
      <c r="L142">
        <v>82.785327839999994</v>
      </c>
      <c r="M142" s="84">
        <f>'[4]VAR expectations'!C166</f>
        <v>2.4429234324985263</v>
      </c>
      <c r="N142">
        <v>-0.23566999999999999</v>
      </c>
      <c r="O142">
        <v>-1.99999999999999E-2</v>
      </c>
      <c r="P142">
        <v>276.51159999999993</v>
      </c>
      <c r="Q142">
        <v>58.350900000000003</v>
      </c>
      <c r="R142">
        <v>518.36659999999995</v>
      </c>
      <c r="S142">
        <v>109.60590000000001</v>
      </c>
      <c r="T142">
        <v>20.937899999999999</v>
      </c>
      <c r="U142">
        <v>16.2271</v>
      </c>
      <c r="V142">
        <f t="shared" ref="V142:V145" si="3">+S142+T142+U142</f>
        <v>146.77090000000001</v>
      </c>
    </row>
    <row r="143" spans="1:22" x14ac:dyDescent="0.35">
      <c r="A143" s="29">
        <v>47118</v>
      </c>
      <c r="J143">
        <v>150.35552230489699</v>
      </c>
      <c r="K143">
        <v>1.01015842972656</v>
      </c>
      <c r="L143">
        <v>82.666622180000005</v>
      </c>
      <c r="M143" s="84">
        <f>'[4]VAR expectations'!C167</f>
        <v>2.4846460257352136</v>
      </c>
      <c r="N143">
        <v>-0.16808000000000001</v>
      </c>
      <c r="O143">
        <v>-9.9999999999998892E-3</v>
      </c>
      <c r="P143">
        <v>276.51159999999993</v>
      </c>
      <c r="Q143">
        <v>58.350900000000003</v>
      </c>
      <c r="R143">
        <v>518.36659999999995</v>
      </c>
      <c r="S143">
        <v>109.60590000000001</v>
      </c>
      <c r="T143">
        <v>20.937899999999999</v>
      </c>
      <c r="U143">
        <v>16.2271</v>
      </c>
      <c r="V143">
        <f t="shared" si="3"/>
        <v>146.77090000000001</v>
      </c>
    </row>
    <row r="144" spans="1:22" x14ac:dyDescent="0.35">
      <c r="A144" s="29">
        <v>47208</v>
      </c>
      <c r="J144">
        <v>150.93033144591999</v>
      </c>
      <c r="K144">
        <v>1.00886835960572</v>
      </c>
      <c r="L144">
        <v>82.551116390000004</v>
      </c>
      <c r="M144" s="84">
        <f>'[4]VAR expectations'!C168</f>
        <v>2.5644821390133745</v>
      </c>
      <c r="N144">
        <v>-9.5759999999999998E-2</v>
      </c>
      <c r="O144">
        <v>-1.9999999999999501E-2</v>
      </c>
      <c r="P144">
        <v>277.11993333333328</v>
      </c>
      <c r="Q144">
        <v>58.344600000000007</v>
      </c>
      <c r="R144">
        <v>518.13319999999987</v>
      </c>
      <c r="S144">
        <v>109.45673333333333</v>
      </c>
      <c r="T144">
        <v>20.782733333333333</v>
      </c>
      <c r="U144">
        <v>16.162800000000001</v>
      </c>
      <c r="V144">
        <f t="shared" si="3"/>
        <v>146.40226666666666</v>
      </c>
    </row>
    <row r="145" spans="1:22" x14ac:dyDescent="0.35">
      <c r="A145" s="29">
        <v>47299</v>
      </c>
      <c r="J145">
        <v>151.80207470872401</v>
      </c>
      <c r="K145">
        <v>1.0075529000398</v>
      </c>
      <c r="L145">
        <v>82.438013819999995</v>
      </c>
      <c r="M145" s="84">
        <f>'[4]VAR expectations'!C169</f>
        <v>2.7218437197337955</v>
      </c>
      <c r="N145">
        <v>1.787E-2</v>
      </c>
      <c r="O145">
        <v>9.0000000000000496E-2</v>
      </c>
      <c r="P145">
        <v>276.51159999999993</v>
      </c>
      <c r="Q145">
        <v>58.350900000000003</v>
      </c>
      <c r="R145">
        <v>518.36659999999995</v>
      </c>
      <c r="S145">
        <v>109.60590000000001</v>
      </c>
      <c r="T145">
        <v>20.937899999999999</v>
      </c>
      <c r="U145">
        <v>16.2271</v>
      </c>
      <c r="V145">
        <f t="shared" si="3"/>
        <v>146.77090000000001</v>
      </c>
    </row>
    <row r="146" spans="1:22" x14ac:dyDescent="0.35">
      <c r="A146" s="29"/>
      <c r="M146" s="84"/>
    </row>
    <row r="147" spans="1:22" x14ac:dyDescent="0.35">
      <c r="A147" s="29"/>
      <c r="M147" s="84"/>
    </row>
    <row r="148" spans="1:22" x14ac:dyDescent="0.35">
      <c r="A148" s="29"/>
      <c r="M148" s="84"/>
    </row>
    <row r="149" spans="1:22" x14ac:dyDescent="0.35">
      <c r="A149" s="29"/>
      <c r="M149" s="84"/>
    </row>
    <row r="150" spans="1:22" x14ac:dyDescent="0.35">
      <c r="A150" s="29"/>
      <c r="M150" s="84"/>
    </row>
    <row r="151" spans="1:22" x14ac:dyDescent="0.35">
      <c r="A151" s="29"/>
      <c r="M151" s="84"/>
    </row>
    <row r="152" spans="1:22" x14ac:dyDescent="0.35">
      <c r="A152" s="29"/>
      <c r="M152" s="84"/>
    </row>
    <row r="153" spans="1:22" x14ac:dyDescent="0.35">
      <c r="A153" s="29"/>
      <c r="M153" s="84"/>
    </row>
    <row r="154" spans="1:22" x14ac:dyDescent="0.35">
      <c r="A154" s="29"/>
      <c r="M154" s="84"/>
    </row>
    <row r="155" spans="1:22" x14ac:dyDescent="0.35">
      <c r="A155" s="29"/>
      <c r="M155" s="84"/>
    </row>
    <row r="156" spans="1:22" x14ac:dyDescent="0.35">
      <c r="A156" s="29"/>
      <c r="M156" s="84"/>
    </row>
    <row r="157" spans="1:22" x14ac:dyDescent="0.35">
      <c r="A157" s="29"/>
      <c r="M157" s="84"/>
    </row>
    <row r="158" spans="1:22" x14ac:dyDescent="0.35">
      <c r="A158" s="29"/>
      <c r="M158" s="84"/>
    </row>
    <row r="159" spans="1:22" x14ac:dyDescent="0.35">
      <c r="A159" s="29"/>
      <c r="M159" s="84"/>
    </row>
    <row r="160" spans="1:22" x14ac:dyDescent="0.35">
      <c r="A160" s="29"/>
      <c r="M160" s="84"/>
    </row>
    <row r="161" spans="1:13" x14ac:dyDescent="0.35">
      <c r="A161" s="29"/>
      <c r="M161" s="84"/>
    </row>
    <row r="162" spans="1:13" x14ac:dyDescent="0.35">
      <c r="A162" s="29"/>
      <c r="M162" s="84"/>
    </row>
    <row r="163" spans="1:13" x14ac:dyDescent="0.35">
      <c r="A163" s="29"/>
      <c r="M163" s="84"/>
    </row>
    <row r="164" spans="1:13" x14ac:dyDescent="0.35">
      <c r="A164" s="29"/>
      <c r="M164" s="84"/>
    </row>
    <row r="165" spans="1:13" x14ac:dyDescent="0.35">
      <c r="A165" s="29"/>
      <c r="M165" s="84"/>
    </row>
    <row r="166" spans="1:13" x14ac:dyDescent="0.35">
      <c r="A166" s="29"/>
      <c r="M166" s="84"/>
    </row>
    <row r="167" spans="1:13" x14ac:dyDescent="0.35">
      <c r="A167" s="29"/>
      <c r="M167" s="84"/>
    </row>
    <row r="168" spans="1:13" x14ac:dyDescent="0.35">
      <c r="A168" s="29"/>
      <c r="B168" s="96"/>
      <c r="M168" s="84"/>
    </row>
    <row r="169" spans="1:13" x14ac:dyDescent="0.35">
      <c r="B169" s="96"/>
      <c r="M169" s="84"/>
    </row>
    <row r="170" spans="1:13" x14ac:dyDescent="0.35">
      <c r="B170" s="96"/>
    </row>
    <row r="171" spans="1:13" x14ac:dyDescent="0.35">
      <c r="B171" s="96"/>
    </row>
    <row r="172" spans="1:13" x14ac:dyDescent="0.35">
      <c r="B172" s="96"/>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0D6CB-D626-4A33-9D30-484CD8694B67}">
  <dimension ref="A1:BJ167"/>
  <sheetViews>
    <sheetView zoomScale="85" zoomScaleNormal="85" workbookViewId="0">
      <pane xSplit="1" ySplit="10" topLeftCell="AV11" activePane="bottomRight" state="frozen"/>
      <selection pane="topRight" activeCell="B1" sqref="B1"/>
      <selection pane="bottomLeft" activeCell="A11" sqref="A11"/>
      <selection pane="bottomRight" activeCell="BB6" sqref="BB6"/>
    </sheetView>
  </sheetViews>
  <sheetFormatPr defaultRowHeight="14.5" x14ac:dyDescent="0.35"/>
  <cols>
    <col min="1" max="1" width="26.6328125" style="25" customWidth="1"/>
    <col min="2" max="2" width="41.1796875" style="25" customWidth="1"/>
    <col min="3" max="4" width="39" style="25" customWidth="1"/>
    <col min="5" max="5" width="0.1796875" style="54" customWidth="1"/>
    <col min="6" max="15" width="26.6328125" style="25" customWidth="1"/>
    <col min="16" max="16" width="0.1796875" style="33" customWidth="1"/>
    <col min="17" max="19" width="14.6328125" style="25" customWidth="1"/>
    <col min="20" max="20" width="8.81640625" style="25" customWidth="1"/>
    <col min="21" max="21" width="16.6328125" style="25" customWidth="1"/>
    <col min="22" max="22" width="13.7265625" style="25" customWidth="1"/>
    <col min="23" max="24" width="11.7265625" style="25" bestFit="1" customWidth="1"/>
    <col min="25" max="25" width="8.7265625" style="25"/>
    <col min="26" max="28" width="13.36328125" style="25" customWidth="1"/>
    <col min="29" max="29" width="0.1796875" style="33" customWidth="1"/>
    <col min="30" max="31" width="32.7265625" style="25" customWidth="1"/>
    <col min="32" max="32" width="14.90625" style="25" customWidth="1"/>
    <col min="33" max="33" width="0.1796875" style="33" customWidth="1"/>
    <col min="34" max="36" width="14.54296875" style="25" customWidth="1"/>
    <col min="37" max="37" width="0.1796875" style="33" customWidth="1"/>
    <col min="38" max="38" width="38" style="25" customWidth="1"/>
    <col min="39" max="39" width="8.08984375" style="25" customWidth="1"/>
    <col min="40" max="42" width="30.1796875" style="25" customWidth="1"/>
    <col min="43" max="43" width="0.1796875" style="33" customWidth="1"/>
    <col min="44" max="44" width="14" style="25" customWidth="1"/>
    <col min="45" max="46" width="21.453125" style="25" customWidth="1"/>
    <col min="47" max="47" width="15.6328125" style="33" customWidth="1"/>
    <col min="48" max="49" width="25.6328125" style="25" customWidth="1"/>
    <col min="50" max="50" width="0.1796875" style="33" customWidth="1"/>
    <col min="51" max="51" width="25.6328125" style="25" customWidth="1"/>
    <col min="52" max="52" width="14.1796875" style="25" customWidth="1"/>
    <col min="53" max="53" width="17.08984375" style="25" customWidth="1"/>
    <col min="54" max="54" width="13.6328125" style="25" customWidth="1"/>
    <col min="55" max="55" width="4.1796875" style="54" customWidth="1"/>
    <col min="56" max="16384" width="8.7265625" style="25"/>
  </cols>
  <sheetData>
    <row r="1" spans="1:55" s="33" customFormat="1" x14ac:dyDescent="0.35">
      <c r="C1" s="39" t="s">
        <v>165</v>
      </c>
      <c r="D1" s="39" t="s">
        <v>166</v>
      </c>
      <c r="E1" s="54"/>
      <c r="BC1" s="54"/>
    </row>
    <row r="2" spans="1:55" s="33" customFormat="1" x14ac:dyDescent="0.35">
      <c r="C2" s="39" t="s">
        <v>145</v>
      </c>
      <c r="D2" s="39" t="s">
        <v>124</v>
      </c>
      <c r="E2" s="55"/>
      <c r="AT2" s="33" t="s">
        <v>4</v>
      </c>
      <c r="AY2" s="33" t="s">
        <v>114</v>
      </c>
      <c r="BC2" s="54"/>
    </row>
    <row r="3" spans="1:55" x14ac:dyDescent="0.35">
      <c r="A3" s="25" t="s">
        <v>99</v>
      </c>
      <c r="B3" s="25" t="s">
        <v>40</v>
      </c>
      <c r="F3" s="25" t="s">
        <v>150</v>
      </c>
      <c r="H3" s="25" t="s">
        <v>149</v>
      </c>
      <c r="J3" s="25" t="s">
        <v>151</v>
      </c>
      <c r="N3" s="25" t="s">
        <v>154</v>
      </c>
      <c r="Q3" s="100" t="s">
        <v>101</v>
      </c>
      <c r="R3" s="100"/>
      <c r="S3" s="100"/>
      <c r="T3" s="100"/>
      <c r="U3" s="100"/>
      <c r="V3" s="100"/>
      <c r="W3" s="100"/>
      <c r="X3" s="100"/>
      <c r="Y3" s="100"/>
      <c r="Z3" s="100"/>
      <c r="AA3" s="28"/>
      <c r="AB3" s="28"/>
      <c r="AC3" s="34"/>
      <c r="AD3" s="100" t="s">
        <v>102</v>
      </c>
      <c r="AE3" s="100"/>
      <c r="AF3" s="100"/>
      <c r="AG3" s="34"/>
      <c r="AH3" s="25" t="s">
        <v>103</v>
      </c>
      <c r="AL3" s="25" t="s">
        <v>109</v>
      </c>
      <c r="AN3" s="25" t="s">
        <v>194</v>
      </c>
      <c r="AR3" s="25" t="s">
        <v>161</v>
      </c>
      <c r="AT3" s="25" t="s">
        <v>264</v>
      </c>
      <c r="AU3" s="25"/>
      <c r="AV3" s="25" t="s">
        <v>197</v>
      </c>
      <c r="AY3" s="100" t="s">
        <v>162</v>
      </c>
      <c r="AZ3" s="100"/>
    </row>
    <row r="4" spans="1:55" x14ac:dyDescent="0.35">
      <c r="AU4" s="25"/>
      <c r="AY4" s="100"/>
      <c r="AZ4" s="100"/>
    </row>
    <row r="5" spans="1:55" ht="43.5" x14ac:dyDescent="0.35">
      <c r="A5" s="25" t="s">
        <v>100</v>
      </c>
      <c r="B5" s="25" t="s">
        <v>141</v>
      </c>
      <c r="C5" s="25" t="s">
        <v>146</v>
      </c>
      <c r="D5" s="25" t="s">
        <v>163</v>
      </c>
      <c r="F5" s="25" t="s">
        <v>142</v>
      </c>
      <c r="G5" s="25" t="s">
        <v>147</v>
      </c>
      <c r="H5" s="25" t="s">
        <v>143</v>
      </c>
      <c r="I5" s="25" t="s">
        <v>148</v>
      </c>
      <c r="J5" s="25" t="s">
        <v>152</v>
      </c>
      <c r="K5" s="25" t="s">
        <v>153</v>
      </c>
      <c r="L5" s="25" t="s">
        <v>243</v>
      </c>
      <c r="M5" s="25" t="s">
        <v>244</v>
      </c>
      <c r="N5" s="25" t="s">
        <v>144</v>
      </c>
      <c r="O5" s="25" t="s">
        <v>155</v>
      </c>
      <c r="Q5" s="100" t="s">
        <v>51</v>
      </c>
      <c r="R5" s="100"/>
      <c r="S5" s="100"/>
      <c r="T5" s="100" t="s">
        <v>104</v>
      </c>
      <c r="U5" s="100"/>
      <c r="V5" s="100"/>
      <c r="W5" s="25" t="s">
        <v>105</v>
      </c>
      <c r="Z5" s="25" t="s">
        <v>107</v>
      </c>
      <c r="AD5" s="25" t="s">
        <v>106</v>
      </c>
      <c r="AH5" s="25" t="s">
        <v>61</v>
      </c>
      <c r="AL5" s="25" t="s">
        <v>108</v>
      </c>
      <c r="AN5" s="51" t="s">
        <v>195</v>
      </c>
      <c r="AO5" s="51"/>
      <c r="AU5" s="25"/>
    </row>
    <row r="6" spans="1:55" s="30" customFormat="1" ht="28.5" customHeight="1" x14ac:dyDescent="0.35">
      <c r="A6" s="30" t="s">
        <v>128</v>
      </c>
      <c r="B6" s="30" t="str">
        <f>"conv2qa(X12(stifidx.m,MULT," &amp; TEXT($C$2,"yyyy""m""m") &amp; "," &amp; TEXT($D$2,"yyyy""m""m") &amp; "))"</f>
        <v>conv2qa(X12(stifidx.m,MULT,1990m2,2025m12))</v>
      </c>
      <c r="C6" s="30" t="str">
        <f>"conv2qa(X12(fprojm(stifidx_clothingadjusted.m,stifidx.m,""L""),MULT," &amp; TEXT(C2,"yyyy""m""m") &amp; "," &amp; TEXT(D2,"yyyy""m""m") &amp; "))"</f>
        <v>conv2qa(X12(fprojm(stifidx_clothingadjusted.m,stifidx.m,"L"),MULT,1990m2,2025m12))</v>
      </c>
      <c r="D6" s="30" t="s">
        <v>164</v>
      </c>
      <c r="E6" s="54"/>
      <c r="F6" s="30" t="str">
        <f>"conv2qa(X12(stif_srv.m,MULT," &amp; TEXT($C$2,"yyyy""m""m") &amp; "," &amp; TEXT($D$2,"yyyy""m""m") &amp; "))"</f>
        <v>conv2qa(X12(stif_srv.m,MULT,1990m2,2025m12))</v>
      </c>
      <c r="H6" s="30" t="str">
        <f>"conv2qa(X12(stif_gds_xeatfnab.m,MULT," &amp; TEXT($C$2,"yyyy""m""m") &amp; "," &amp; TEXT($D$2,"yyyy""m""m") &amp; "))"</f>
        <v>conv2qa(X12(stif_gds_xeatfnab.m,MULT,1990m2,2025m12))</v>
      </c>
      <c r="J6" s="30" t="str">
        <f>"conv2qa(X12(stif_fnab.m,MULT," &amp; TEXT($C$2,"yyyy""m""m") &amp; "," &amp; TEXT($D$2,"yyyy""m""m") &amp; "))"</f>
        <v>conv2qa(X12(stif_fnab.m,MULT,1990m2,2025m12))</v>
      </c>
      <c r="L6" s="30" t="str">
        <f>"conv2qa(X12(cpi_aggregation(stif_fnab.m, booze.m, fags.m,#,#,#,#,#,#,#,#,#,#,#,#,#,#,#,#,#),MULT," &amp; TEXT($C$2,"yyyy""m""m") &amp; "," &amp; TEXT($D$2,"yyyy""m""m") &amp; "))"</f>
        <v>conv2qa(X12(cpi_aggregation(stif_fnab.m, booze.m, fags.m,#,#,#,#,#,#,#,#,#,#,#,#,#,#,#,#,#),MULT,1990m2,2025m12))</v>
      </c>
      <c r="N6" s="30" t="str">
        <f>"conv2qa(X12(stif_pu.m,MULT," &amp; TEXT($C$2,"yyyy""m""m") &amp; "," &amp; TEXT($D$2,"yyyy""m""m") &amp; "))"</f>
        <v>conv2qa(X12(stif_pu.m,MULT,1990m2,2025m12))</v>
      </c>
      <c r="P6" s="33"/>
      <c r="Q6" s="30" t="s">
        <v>131</v>
      </c>
      <c r="R6" s="30" t="s">
        <v>132</v>
      </c>
      <c r="S6" s="30" t="s">
        <v>25</v>
      </c>
      <c r="T6" s="30" t="s">
        <v>111</v>
      </c>
      <c r="U6" s="30" t="s">
        <v>133</v>
      </c>
      <c r="V6" s="30" t="s">
        <v>25</v>
      </c>
      <c r="W6" s="30" t="s">
        <v>110</v>
      </c>
      <c r="X6" s="30" t="s">
        <v>134</v>
      </c>
      <c r="Y6" s="30" t="s">
        <v>25</v>
      </c>
      <c r="Z6" s="30" t="s">
        <v>112</v>
      </c>
      <c r="AA6" s="30" t="s">
        <v>135</v>
      </c>
      <c r="AB6" s="30" t="s">
        <v>25</v>
      </c>
      <c r="AC6" s="33"/>
      <c r="AD6" s="31" t="s">
        <v>137</v>
      </c>
      <c r="AE6" s="32" t="s">
        <v>136</v>
      </c>
      <c r="AF6" s="30" t="s">
        <v>25</v>
      </c>
      <c r="AG6" s="33"/>
      <c r="AH6" s="30" t="s">
        <v>138</v>
      </c>
      <c r="AI6" s="32" t="s">
        <v>139</v>
      </c>
      <c r="AJ6" s="30" t="s">
        <v>25</v>
      </c>
      <c r="AK6" s="33"/>
      <c r="AL6" s="30" t="s">
        <v>140</v>
      </c>
      <c r="AN6" s="32" t="s">
        <v>196</v>
      </c>
      <c r="AO6" s="32" t="s">
        <v>230</v>
      </c>
      <c r="AP6" s="32" t="s">
        <v>25</v>
      </c>
      <c r="AQ6" s="36"/>
      <c r="AR6" s="30" t="s">
        <v>193</v>
      </c>
      <c r="AS6" s="30" t="s">
        <v>226</v>
      </c>
      <c r="AT6" s="30" t="s">
        <v>269</v>
      </c>
      <c r="AV6" s="30" t="s">
        <v>199</v>
      </c>
      <c r="AW6" s="30" t="s">
        <v>227</v>
      </c>
      <c r="AX6" s="33"/>
      <c r="AY6" s="30" t="s">
        <v>113</v>
      </c>
      <c r="AZ6" s="30" t="s">
        <v>115</v>
      </c>
      <c r="BA6" s="30" t="s">
        <v>200</v>
      </c>
      <c r="BB6" s="30" t="s">
        <v>260</v>
      </c>
      <c r="BC6" s="54"/>
    </row>
    <row r="7" spans="1:55" s="30" customFormat="1" ht="28.5" customHeight="1" x14ac:dyDescent="0.35">
      <c r="A7" s="30" t="s">
        <v>129</v>
      </c>
      <c r="E7" s="54"/>
      <c r="P7" s="33"/>
      <c r="AC7" s="33"/>
      <c r="AD7" s="32"/>
      <c r="AE7" s="32"/>
      <c r="AG7" s="33"/>
      <c r="AK7" s="33"/>
      <c r="AQ7" s="33"/>
      <c r="AX7" s="33"/>
      <c r="BC7" s="54"/>
    </row>
    <row r="8" spans="1:55" s="30" customFormat="1" ht="71.5" customHeight="1" x14ac:dyDescent="0.35">
      <c r="A8" s="38" t="s">
        <v>130</v>
      </c>
      <c r="B8" s="40" t="s">
        <v>157</v>
      </c>
      <c r="C8" s="37" t="s">
        <v>15</v>
      </c>
      <c r="E8" s="54"/>
      <c r="F8" s="37" t="s">
        <v>156</v>
      </c>
      <c r="H8" s="37" t="s">
        <v>158</v>
      </c>
      <c r="J8" s="37" t="s">
        <v>159</v>
      </c>
      <c r="N8" s="37" t="s">
        <v>160</v>
      </c>
      <c r="P8" s="33"/>
      <c r="AC8" s="33"/>
      <c r="AD8" s="32" t="s">
        <v>58</v>
      </c>
      <c r="AE8" s="32"/>
      <c r="AG8" s="33"/>
      <c r="AK8" s="33"/>
      <c r="AQ8" s="33"/>
      <c r="AX8" s="33"/>
      <c r="AY8" s="64" t="s">
        <v>258</v>
      </c>
      <c r="AZ8" s="64" t="s">
        <v>259</v>
      </c>
      <c r="BA8" s="64" t="s">
        <v>261</v>
      </c>
      <c r="BB8" s="64" t="s">
        <v>262</v>
      </c>
      <c r="BC8" s="54"/>
    </row>
    <row r="9" spans="1:55" s="63" customFormat="1" ht="28.5" customHeight="1" x14ac:dyDescent="0.35">
      <c r="A9" s="60" t="s">
        <v>202</v>
      </c>
      <c r="B9" s="60" t="s">
        <v>71</v>
      </c>
      <c r="C9" s="60" t="s">
        <v>203</v>
      </c>
      <c r="D9" s="60" t="s">
        <v>204</v>
      </c>
      <c r="E9" s="61"/>
      <c r="F9" s="60" t="s">
        <v>207</v>
      </c>
      <c r="G9" s="60" t="s">
        <v>208</v>
      </c>
      <c r="H9" s="60" t="s">
        <v>206</v>
      </c>
      <c r="I9" s="60" t="s">
        <v>209</v>
      </c>
      <c r="J9" s="60" t="s">
        <v>205</v>
      </c>
      <c r="K9" s="60" t="s">
        <v>210</v>
      </c>
      <c r="L9" s="60" t="s">
        <v>246</v>
      </c>
      <c r="M9" s="60" t="s">
        <v>247</v>
      </c>
      <c r="N9" s="60" t="s">
        <v>211</v>
      </c>
      <c r="O9" s="60" t="s">
        <v>212</v>
      </c>
      <c r="P9" s="62"/>
      <c r="Q9" s="60" t="s">
        <v>213</v>
      </c>
      <c r="R9" s="60" t="s">
        <v>214</v>
      </c>
      <c r="S9" s="60"/>
      <c r="T9" s="60" t="s">
        <v>215</v>
      </c>
      <c r="U9" s="60" t="s">
        <v>216</v>
      </c>
      <c r="V9" s="60"/>
      <c r="W9" s="60" t="s">
        <v>87</v>
      </c>
      <c r="X9" s="60" t="s">
        <v>217</v>
      </c>
      <c r="Y9" s="60"/>
      <c r="Z9" s="60" t="s">
        <v>218</v>
      </c>
      <c r="AA9" s="60" t="s">
        <v>219</v>
      </c>
      <c r="AB9" s="60"/>
      <c r="AC9" s="62"/>
      <c r="AD9" s="59" t="s">
        <v>220</v>
      </c>
      <c r="AE9" s="59" t="s">
        <v>221</v>
      </c>
      <c r="AF9" s="60"/>
      <c r="AG9" s="62"/>
      <c r="AH9" s="60" t="s">
        <v>222</v>
      </c>
      <c r="AI9" s="60" t="s">
        <v>223</v>
      </c>
      <c r="AJ9" s="60"/>
      <c r="AK9" s="62"/>
      <c r="AL9" s="60" t="s">
        <v>224</v>
      </c>
      <c r="AM9" s="60"/>
      <c r="AN9" s="60" t="s">
        <v>225</v>
      </c>
      <c r="AO9" s="60" t="s">
        <v>231</v>
      </c>
      <c r="AP9" s="60"/>
      <c r="AQ9" s="62"/>
      <c r="AR9" s="60" t="s">
        <v>192</v>
      </c>
      <c r="AS9" s="60" t="s">
        <v>228</v>
      </c>
      <c r="AT9" s="60" t="s">
        <v>268</v>
      </c>
      <c r="AV9" s="60" t="s">
        <v>198</v>
      </c>
      <c r="AW9" s="60" t="s">
        <v>229</v>
      </c>
      <c r="AX9" s="62"/>
      <c r="AY9" s="60"/>
      <c r="BA9" s="63" t="s">
        <v>270</v>
      </c>
      <c r="BC9" s="66"/>
    </row>
    <row r="10" spans="1:55" x14ac:dyDescent="0.35">
      <c r="A10" s="68" t="str">
        <f>[3]!FAMEData("FAMEDATE", "1990", "2028", 0,"Quarterly", "Down", "Heading", "Normal")</f>
        <v>Refresh</v>
      </c>
      <c r="B10" s="68" t="str">
        <f>[3]!FAMEData(B6, "1990", "2028", 0,"Quarterly", "Down", "Heading", "Normal")</f>
        <v>Refresh</v>
      </c>
      <c r="C10" s="68" t="str">
        <f>[3]!FAMEData(C6, "1990", "2028", 0,"Quarterly", "Down", "Heading", "Normal")</f>
        <v>Refresh</v>
      </c>
      <c r="D10" s="68" t="str">
        <f>[3]!FAMEData(D6, "1990", "2028", 0,"Quarterly", "Down", "Heading", "Normal")</f>
        <v>Refresh</v>
      </c>
      <c r="E10" s="69"/>
      <c r="F10" s="68" t="str">
        <f>[3]!FAMEData(F6, "1990", "2028", 0,"Quarterly", "Down", "Heading", "Normal")</f>
        <v>Refresh</v>
      </c>
      <c r="G10" s="68"/>
      <c r="H10" s="68" t="str">
        <f>[3]!FAMEData(H6, "1990", "2028", 0,"Quarterly", "Down", "Heading", "Normal")</f>
        <v>Refresh</v>
      </c>
      <c r="I10" s="68"/>
      <c r="J10" s="68" t="str">
        <f>[3]!FAMEData(J6, "1990", "2028", 0,"Quarterly", "Down", "Heading", "Normal")</f>
        <v>Refresh</v>
      </c>
      <c r="K10" s="68"/>
      <c r="L10" s="68" t="str">
        <f>[3]!FAMEData(L4, "1990", "2028", 0,"Quarterly", "Down", "Heading", "Normal")</f>
        <v>Refresh</v>
      </c>
      <c r="M10" s="68"/>
      <c r="N10" s="68" t="str">
        <f>[3]!FAMEData(N6, "1990", "2028", 0,"Quarterly", "Down", "Heading", "Normal")</f>
        <v>Refresh</v>
      </c>
      <c r="O10" s="68"/>
      <c r="P10" s="68" t="str">
        <f>[3]!FAMEData(P6, "1990", "2028", 0,"Quarterly", "Down", "Heading", "Normal")</f>
        <v>Refresh</v>
      </c>
      <c r="Q10" s="68" t="str">
        <f>[3]!FAMEData(Q6, "1990", "2028", 0,"Quarterly", "Down", "Heading", "Normal")</f>
        <v>Refresh</v>
      </c>
      <c r="R10" s="68" t="str">
        <f>[3]!FAMEData(R6, "1990", "2028", 0,"Quarterly", "Down", "Heading", "Normal")</f>
        <v>Refresh</v>
      </c>
      <c r="S10" s="68"/>
      <c r="T10" s="68" t="str">
        <f>[3]!FAMEData(T6, "1990", "2028", 0,"Quarterly", "Down", "Heading", "Normal")</f>
        <v>Refresh</v>
      </c>
      <c r="U10" s="68" t="str">
        <f>[3]!FAMEData(U6, "1990", "2028", 0,"Quarterly", "Down", "Heading", "Normal")</f>
        <v>Refresh</v>
      </c>
      <c r="V10" s="68"/>
      <c r="W10" s="68" t="str">
        <f>[3]!FAMEData(W6, "1990", "2028", 0,"Quarterly", "Down", "Heading", "Normal")</f>
        <v>Refresh</v>
      </c>
      <c r="X10" s="68" t="str">
        <f>[3]!FAMEData(X6, "1990", "2028", 0,"Quarterly", "Down", "Heading", "Normal")</f>
        <v>Refresh</v>
      </c>
      <c r="Y10" s="68"/>
      <c r="Z10" s="68" t="str">
        <f>[3]!FAMEData(Z6, "1990", "2028", 0,"Quarterly", "Down", "Heading", "Normal")</f>
        <v>Refresh</v>
      </c>
      <c r="AA10" s="68" t="str">
        <f>[3]!FAMEData(AA6, "1990", "2028", 0,"Quarterly", "Down", "Heading", "Normal")</f>
        <v>Refresh</v>
      </c>
      <c r="AB10" s="68"/>
      <c r="AC10" s="68" t="str">
        <f>[3]!FAMEData(AC6, "1990", "2028", 0,"Quarterly", "Down", "Heading", "Normal")</f>
        <v>Refresh</v>
      </c>
      <c r="AD10" s="68" t="str">
        <f>[3]!FAMEData(AD6, "1990", "2028", 0,"Quarterly", "Down", "Heading", "Normal")</f>
        <v>Refresh</v>
      </c>
      <c r="AE10" s="68" t="str">
        <f>[3]!FAMEData(AE6, "1990", "2028", 0,"Quarterly", "Down", "Heading", "Normal")</f>
        <v>Refresh</v>
      </c>
      <c r="AF10" s="68"/>
      <c r="AG10" s="68" t="str">
        <f>[3]!FAMEData(AG6, "1990", "2028", 0,"Quarterly", "Down", "Heading", "Normal")</f>
        <v>Refresh</v>
      </c>
      <c r="AH10" s="68" t="str">
        <f>[3]!FAMEData(AH6, "1990", "2028", 0,"Quarterly", "Down", "Heading", "Normal")</f>
        <v>Refresh</v>
      </c>
      <c r="AI10" s="68" t="str">
        <f>[3]!FAMEData(AI6, "1990", "2028", 0,"Quarterly", "Down", "Heading", "Normal")</f>
        <v>Refresh</v>
      </c>
      <c r="AJ10" s="68"/>
      <c r="AK10" s="68" t="str">
        <f>[3]!FAMEData(AK6, "1990", "2028", 0,"Quarterly", "Down", "Heading", "Normal")</f>
        <v>Refresh</v>
      </c>
      <c r="AL10" s="68" t="str">
        <f>[3]!FAMEData(AL6, "1990", "2028", 0,"Quarterly", "Down", "Heading", "Normal")</f>
        <v>Refresh</v>
      </c>
      <c r="AM10" s="68"/>
      <c r="AN10" s="68" t="str">
        <f>[3]!FAMEData(AN6, "1990", "2028", 0,"Quarterly", "Down", "Heading", "Normal")</f>
        <v>Refresh</v>
      </c>
      <c r="AO10" s="68" t="str">
        <f>[3]!FAMEData(AO6, "1990", "2028", 0,"Quarterly", "Down", "Heading", "Normal")</f>
        <v>Refresh</v>
      </c>
      <c r="AP10" s="68"/>
      <c r="AQ10" s="68" t="str">
        <f>[3]!FAMEData(AQ6, "1990", "2028", 0,"Quarterly", "Down", "Heading", "Normal")</f>
        <v>Refresh</v>
      </c>
      <c r="AR10" s="68" t="str">
        <f>[3]!FAMEData(AR6, "1990", "2028", 0,"Quarterly", "Down", "Heading", "Normal")</f>
        <v>Refresh</v>
      </c>
      <c r="AS10" s="68" t="str">
        <f>[3]!FAMEData(AS6, "1990", "2028", 0,"Quarterly", "Down", "Heading", "Normal")</f>
        <v>Refresh</v>
      </c>
      <c r="AT10" s="68" t="str">
        <f>[3]!FAMEData(AT6, "1990", "2028", 0,"Quarterly", "Down", "Heading", "Normal")</f>
        <v>Refresh</v>
      </c>
      <c r="AU10" s="70"/>
      <c r="AV10" s="68" t="str">
        <f>[3]!FAMEData(AV6, "1990", "2028", 0,"Quarterly", "Down", "Heading", "Normal")</f>
        <v>Refresh</v>
      </c>
      <c r="AW10" s="68" t="str">
        <f>[3]!FAMEData(AW6, "1990", "2028", 0,"Quarterly", "Down", "Heading", "Normal")</f>
        <v>Refresh</v>
      </c>
      <c r="AX10" s="71"/>
      <c r="AY10" s="68" t="str">
        <f>[3]!FAMEData(AY6, "1990", "2028", 0,"Quarterly", "Down", "Heading", "Normal")</f>
        <v>Refresh</v>
      </c>
      <c r="AZ10" s="68" t="str">
        <f>[3]!FAMEData(AZ6, "1990", "2028", 0,"Quarterly", "Down", "Heading", "Normal")</f>
        <v>Refresh</v>
      </c>
      <c r="BA10" s="68" t="str">
        <f>[3]!FAMEData(BA6, "1990", "2028", 0,"Quarterly", "Down", "Heading", "Normal")</f>
        <v>Refresh</v>
      </c>
      <c r="BB10" s="68" t="str">
        <f>[3]!FAMEData(BB6, "1990", "2028", 0,"Quarterly", "Down", "Heading", "Normal")</f>
        <v>Refresh</v>
      </c>
      <c r="BC10" s="69"/>
    </row>
    <row r="11" spans="1:55" x14ac:dyDescent="0.35">
      <c r="A11" s="26">
        <v>32963</v>
      </c>
      <c r="B11" s="41"/>
      <c r="C11" s="41"/>
      <c r="D11" s="41">
        <v>54.233281969628599</v>
      </c>
      <c r="E11" s="57"/>
      <c r="F11" s="26"/>
      <c r="G11" s="26"/>
      <c r="H11" s="26"/>
      <c r="I11" s="26"/>
      <c r="J11" s="26"/>
      <c r="K11" s="26"/>
      <c r="L11" s="42"/>
      <c r="M11" s="26"/>
      <c r="N11" s="26"/>
      <c r="O11" s="26"/>
      <c r="P11" s="35"/>
      <c r="Q11" s="42">
        <v>379458</v>
      </c>
      <c r="R11" s="42">
        <v>379458</v>
      </c>
      <c r="S11" s="42"/>
      <c r="T11" s="42">
        <v>-0.70757742522029998</v>
      </c>
      <c r="U11" s="42">
        <v>0.97333792182347401</v>
      </c>
      <c r="V11" s="42"/>
      <c r="W11" s="42">
        <v>908133</v>
      </c>
      <c r="X11" s="42">
        <v>908133</v>
      </c>
      <c r="Y11" s="42"/>
      <c r="Z11" s="41">
        <v>6.9332964295599223E-2</v>
      </c>
      <c r="AA11" s="41">
        <v>6.9332964295599195E-2</v>
      </c>
      <c r="AB11" s="42"/>
      <c r="AC11" s="49"/>
      <c r="AD11" s="42">
        <v>183.54770633596502</v>
      </c>
      <c r="AE11" s="42">
        <v>183.54770633596499</v>
      </c>
      <c r="AF11" s="42"/>
      <c r="AG11" s="49"/>
      <c r="AH11" s="42">
        <v>92.432746153846125</v>
      </c>
      <c r="AI11" s="42">
        <v>92.432746153846196</v>
      </c>
      <c r="AJ11" s="42"/>
      <c r="AK11" s="49"/>
      <c r="AL11" s="42"/>
      <c r="AM11" s="42"/>
      <c r="AN11" s="25">
        <v>14.875</v>
      </c>
      <c r="AO11" s="25">
        <v>14.875</v>
      </c>
      <c r="AR11" s="25">
        <v>0.57372025162397178</v>
      </c>
      <c r="AS11" s="25">
        <v>0.573720251623972</v>
      </c>
      <c r="AT11" s="25">
        <v>0.60812747329848538</v>
      </c>
      <c r="AU11" s="39"/>
      <c r="AV11" s="25">
        <v>66.518783389874997</v>
      </c>
      <c r="AW11" s="25">
        <v>66.518783389874997</v>
      </c>
      <c r="AY11" s="25">
        <v>8.1689655172413804</v>
      </c>
      <c r="BA11" s="25">
        <v>8.1689655172413804</v>
      </c>
      <c r="BB11" s="25">
        <v>7.7756321839080478</v>
      </c>
    </row>
    <row r="12" spans="1:55" x14ac:dyDescent="0.35">
      <c r="A12" s="26">
        <v>33054</v>
      </c>
      <c r="B12" s="41">
        <v>55.216191585426863</v>
      </c>
      <c r="C12" s="41">
        <v>53.449600719032667</v>
      </c>
      <c r="D12" s="41">
        <v>55.931591322318802</v>
      </c>
      <c r="E12" s="57"/>
      <c r="F12" s="42">
        <v>37.291624274552866</v>
      </c>
      <c r="G12" s="42"/>
      <c r="H12" s="42">
        <v>109.49190013681634</v>
      </c>
      <c r="I12" s="42"/>
      <c r="J12" s="42">
        <v>55.346351848943236</v>
      </c>
      <c r="K12" s="42"/>
      <c r="L12" s="42">
        <v>46.254605437496444</v>
      </c>
      <c r="M12" s="42"/>
      <c r="N12" s="42">
        <v>33.809154638834293</v>
      </c>
      <c r="O12" s="26"/>
      <c r="P12" s="35"/>
      <c r="Q12" s="42">
        <v>381997</v>
      </c>
      <c r="R12" s="42">
        <v>381997</v>
      </c>
      <c r="S12" s="42"/>
      <c r="T12" s="42">
        <v>-1.14838076915072</v>
      </c>
      <c r="U12" s="42">
        <v>0.93596216232234697</v>
      </c>
      <c r="V12" s="42"/>
      <c r="W12" s="42">
        <v>906588.83668137901</v>
      </c>
      <c r="X12" s="42">
        <v>906588.83668137901</v>
      </c>
      <c r="Y12" s="42"/>
      <c r="Z12" s="41">
        <v>6.9184780730552578E-2</v>
      </c>
      <c r="AA12" s="41">
        <v>6.9184780730552606E-2</v>
      </c>
      <c r="AB12" s="42"/>
      <c r="AC12" s="49"/>
      <c r="AD12" s="42">
        <v>189.32838142245336</v>
      </c>
      <c r="AE12" s="42">
        <v>189.32838142245299</v>
      </c>
      <c r="AF12" s="42"/>
      <c r="AG12" s="49"/>
      <c r="AH12" s="42">
        <v>93.068646153846188</v>
      </c>
      <c r="AI12" s="42">
        <v>93.068646153846203</v>
      </c>
      <c r="AJ12" s="42"/>
      <c r="AK12" s="49"/>
      <c r="AL12" s="42">
        <v>14.519134065851121</v>
      </c>
      <c r="AM12" s="42"/>
      <c r="AN12" s="25">
        <v>14.875</v>
      </c>
      <c r="AO12" s="25">
        <v>14.875</v>
      </c>
      <c r="AR12" s="25">
        <v>0.57773628183261783</v>
      </c>
      <c r="AS12" s="25">
        <v>0.57773628183261805</v>
      </c>
      <c r="AT12" s="25">
        <v>0.6098526576198996</v>
      </c>
      <c r="AU12" s="39"/>
      <c r="AV12" s="25">
        <v>67.416856196276797</v>
      </c>
      <c r="AW12" s="25">
        <v>67.416856196276797</v>
      </c>
      <c r="AY12" s="25">
        <v>9.0307167235494905</v>
      </c>
      <c r="BA12" s="25">
        <v>9.0307167235494905</v>
      </c>
      <c r="BB12" s="25">
        <v>8.6373833902161579</v>
      </c>
    </row>
    <row r="13" spans="1:55" x14ac:dyDescent="0.35">
      <c r="A13" s="26">
        <v>33146</v>
      </c>
      <c r="B13" s="41">
        <v>56.369272175671995</v>
      </c>
      <c r="C13" s="41">
        <v>54.565684938206665</v>
      </c>
      <c r="D13" s="41">
        <v>56.730637996250898</v>
      </c>
      <c r="E13" s="57"/>
      <c r="F13" s="42">
        <v>38.226403878555232</v>
      </c>
      <c r="G13" s="42"/>
      <c r="H13" s="42">
        <v>110.77076285444734</v>
      </c>
      <c r="I13" s="42"/>
      <c r="J13" s="42">
        <v>56.069624655318997</v>
      </c>
      <c r="K13" s="42"/>
      <c r="L13" s="42">
        <v>47.031490592501832</v>
      </c>
      <c r="M13" s="42"/>
      <c r="N13" s="42">
        <v>35.502013895344398</v>
      </c>
      <c r="O13" s="26"/>
      <c r="P13" s="35"/>
      <c r="Q13" s="42">
        <v>377831</v>
      </c>
      <c r="R13" s="42">
        <v>377831</v>
      </c>
      <c r="S13" s="42"/>
      <c r="T13" s="42">
        <v>-1.73582211509128</v>
      </c>
      <c r="U13" s="42">
        <v>-0.79049292193250098</v>
      </c>
      <c r="V13" s="42"/>
      <c r="W13" s="42">
        <v>901813.5</v>
      </c>
      <c r="X13" s="42">
        <v>901813.5</v>
      </c>
      <c r="Y13" s="42"/>
      <c r="Z13" s="41">
        <v>7.0779646965352869E-2</v>
      </c>
      <c r="AA13" s="41">
        <v>7.0779646965352896E-2</v>
      </c>
      <c r="AB13" s="42"/>
      <c r="AC13" s="49"/>
      <c r="AD13" s="42">
        <v>193.61239028955765</v>
      </c>
      <c r="AE13" s="42">
        <v>193.61239028955799</v>
      </c>
      <c r="AF13" s="42"/>
      <c r="AG13" s="49"/>
      <c r="AH13" s="42">
        <v>99.445967692307718</v>
      </c>
      <c r="AI13" s="42">
        <v>99.445967692307704</v>
      </c>
      <c r="AJ13" s="42"/>
      <c r="AK13" s="49"/>
      <c r="AL13" s="42">
        <v>14.37720433578346</v>
      </c>
      <c r="AM13" s="42"/>
      <c r="AN13" s="25">
        <v>14.875</v>
      </c>
      <c r="AO13" s="25">
        <v>14.875</v>
      </c>
      <c r="AR13" s="25">
        <v>0.55930606445823672</v>
      </c>
      <c r="AS13" s="25">
        <v>0.55930606445823705</v>
      </c>
      <c r="AT13" s="25">
        <v>0.59130692616469749</v>
      </c>
      <c r="AU13" s="39"/>
      <c r="AV13" s="25">
        <v>68.109697877208006</v>
      </c>
      <c r="AW13" s="25">
        <v>68.109697877208006</v>
      </c>
      <c r="AY13" s="25">
        <v>9.4972899728997309</v>
      </c>
      <c r="BA13" s="25">
        <v>9.4972899728997309</v>
      </c>
      <c r="BB13" s="25">
        <v>9.1039566395663982</v>
      </c>
    </row>
    <row r="14" spans="1:55" x14ac:dyDescent="0.35">
      <c r="A14" s="26">
        <v>33238</v>
      </c>
      <c r="B14" s="41">
        <v>57.494731664187164</v>
      </c>
      <c r="C14" s="41">
        <v>55.655628375298626</v>
      </c>
      <c r="D14" s="41">
        <v>57.774359197016103</v>
      </c>
      <c r="E14" s="57"/>
      <c r="F14" s="42">
        <v>39.201502982242765</v>
      </c>
      <c r="G14" s="42"/>
      <c r="H14" s="42">
        <v>112.05036881814966</v>
      </c>
      <c r="I14" s="42"/>
      <c r="J14" s="42">
        <v>57.00354222623023</v>
      </c>
      <c r="K14" s="42"/>
      <c r="L14" s="42">
        <v>47.936473709297566</v>
      </c>
      <c r="M14" s="42"/>
      <c r="N14" s="42">
        <v>36.7234809134996</v>
      </c>
      <c r="O14" s="26"/>
      <c r="P14" s="35"/>
      <c r="Q14" s="42">
        <v>375916</v>
      </c>
      <c r="R14" s="42">
        <v>375916</v>
      </c>
      <c r="S14" s="42"/>
      <c r="T14" s="42">
        <v>-2.1830843037202499</v>
      </c>
      <c r="U14" s="42">
        <v>-1.17066625766309</v>
      </c>
      <c r="V14" s="42"/>
      <c r="W14" s="42">
        <v>892410.87280372798</v>
      </c>
      <c r="X14" s="42">
        <v>892410.87280372798</v>
      </c>
      <c r="Y14" s="42"/>
      <c r="Z14" s="41">
        <v>7.4650615746506152E-2</v>
      </c>
      <c r="AA14" s="41">
        <v>7.4650615746506194E-2</v>
      </c>
      <c r="AB14" s="42"/>
      <c r="AC14" s="49"/>
      <c r="AD14" s="42">
        <v>197.31140602088567</v>
      </c>
      <c r="AE14" s="42">
        <v>197.31140602088601</v>
      </c>
      <c r="AF14" s="42"/>
      <c r="AG14" s="49"/>
      <c r="AH14" s="42">
        <v>99.67085757575758</v>
      </c>
      <c r="AI14" s="42">
        <v>99.670857575757594</v>
      </c>
      <c r="AJ14" s="42"/>
      <c r="AK14" s="49"/>
      <c r="AL14" s="42">
        <v>13.268016121679572</v>
      </c>
      <c r="AM14" s="42"/>
      <c r="AN14" s="25">
        <v>13.953099999999999</v>
      </c>
      <c r="AO14" s="25">
        <v>13.953099999999999</v>
      </c>
      <c r="AR14" s="25">
        <v>0.56615028760994612</v>
      </c>
      <c r="AS14" s="25">
        <v>0.56615028760994601</v>
      </c>
      <c r="AT14" s="25">
        <v>0.58850350164239951</v>
      </c>
      <c r="AU14" s="39"/>
      <c r="AV14" s="25">
        <v>69.420329761126396</v>
      </c>
      <c r="AW14" s="25">
        <v>69.420329761126396</v>
      </c>
      <c r="AY14" s="25">
        <v>7.8728070175438596</v>
      </c>
      <c r="BA14" s="25">
        <v>7.8728070175438596</v>
      </c>
      <c r="BB14" s="25">
        <v>7.4794736842105269</v>
      </c>
    </row>
    <row r="15" spans="1:55" x14ac:dyDescent="0.35">
      <c r="A15" s="26">
        <v>33328</v>
      </c>
      <c r="B15" s="41">
        <v>58.131185452734833</v>
      </c>
      <c r="C15" s="41">
        <v>56.271617746901363</v>
      </c>
      <c r="D15" s="41">
        <v>58.016017188587</v>
      </c>
      <c r="E15" s="57"/>
      <c r="F15" s="42">
        <v>40.047703963848164</v>
      </c>
      <c r="G15" s="42"/>
      <c r="H15" s="42">
        <v>112.98292320290068</v>
      </c>
      <c r="I15" s="42"/>
      <c r="J15" s="42">
        <v>57.575943972722108</v>
      </c>
      <c r="K15" s="42"/>
      <c r="L15" s="42">
        <v>48.483131383979732</v>
      </c>
      <c r="M15" s="42"/>
      <c r="N15" s="42">
        <v>36.121607192467437</v>
      </c>
      <c r="O15" s="26"/>
      <c r="P15" s="35"/>
      <c r="Q15" s="42">
        <v>374060</v>
      </c>
      <c r="R15" s="42">
        <v>374060</v>
      </c>
      <c r="S15" s="42"/>
      <c r="T15" s="42">
        <v>-2.9343664499033002</v>
      </c>
      <c r="U15" s="42">
        <v>-1.2558560340162299</v>
      </c>
      <c r="V15" s="42"/>
      <c r="W15" s="42">
        <v>881370.82656137203</v>
      </c>
      <c r="X15" s="42">
        <v>881370.82656137203</v>
      </c>
      <c r="Y15" s="42"/>
      <c r="Z15" s="41">
        <v>7.996948259120544E-2</v>
      </c>
      <c r="AA15" s="41">
        <v>7.9969482591205399E-2</v>
      </c>
      <c r="AB15" s="42"/>
      <c r="AC15" s="49"/>
      <c r="AD15" s="42">
        <v>199.57143358397801</v>
      </c>
      <c r="AE15" s="42">
        <v>199.57143358397801</v>
      </c>
      <c r="AF15" s="42"/>
      <c r="AG15" s="49"/>
      <c r="AH15" s="42">
        <v>99.118131250000033</v>
      </c>
      <c r="AI15" s="42">
        <v>99.118131250000005</v>
      </c>
      <c r="AJ15" s="42"/>
      <c r="AK15" s="49"/>
      <c r="AL15" s="42">
        <v>12.723411354180067</v>
      </c>
      <c r="AM15" s="42"/>
      <c r="AN15" s="25">
        <v>13.3992</v>
      </c>
      <c r="AO15" s="25">
        <v>13.3992</v>
      </c>
      <c r="AR15" s="25">
        <v>0.56293381600692527</v>
      </c>
      <c r="AS15" s="25">
        <v>0.56293381600692505</v>
      </c>
      <c r="AT15" s="25">
        <v>0.59734507128964698</v>
      </c>
      <c r="AU15" s="39"/>
      <c r="AV15" s="25">
        <v>70.402483766075505</v>
      </c>
      <c r="AW15" s="25">
        <v>70.402483766075505</v>
      </c>
      <c r="AY15" s="25">
        <v>7.5657894736842097</v>
      </c>
      <c r="BA15" s="25">
        <v>7.5657894736842097</v>
      </c>
      <c r="BB15" s="25">
        <v>7.172456140350878</v>
      </c>
    </row>
    <row r="16" spans="1:55" x14ac:dyDescent="0.35">
      <c r="A16" s="26">
        <v>33419</v>
      </c>
      <c r="B16" s="41">
        <v>59.827704954277003</v>
      </c>
      <c r="C16" s="41">
        <v>57.913600425599732</v>
      </c>
      <c r="D16" s="41">
        <v>60.594819667292199</v>
      </c>
      <c r="E16" s="57"/>
      <c r="F16" s="42">
        <v>41.709305981920032</v>
      </c>
      <c r="G16" s="42"/>
      <c r="H16" s="42">
        <v>115.13720255660066</v>
      </c>
      <c r="I16" s="42"/>
      <c r="J16" s="42">
        <v>58.34442148265083</v>
      </c>
      <c r="K16" s="42"/>
      <c r="L16" s="42">
        <v>49.975838107653509</v>
      </c>
      <c r="M16" s="42"/>
      <c r="N16" s="42">
        <v>37.362097967286438</v>
      </c>
      <c r="O16" s="26"/>
      <c r="P16" s="35"/>
      <c r="Q16" s="42">
        <v>373608</v>
      </c>
      <c r="R16" s="42">
        <v>373608</v>
      </c>
      <c r="S16" s="42"/>
      <c r="T16" s="42">
        <v>-3.33123280559813</v>
      </c>
      <c r="U16" s="42">
        <v>-1.27302398435022</v>
      </c>
      <c r="V16" s="42"/>
      <c r="W16" s="42">
        <v>869788.47453239001</v>
      </c>
      <c r="X16" s="42">
        <v>869788.47453239001</v>
      </c>
      <c r="Y16" s="42"/>
      <c r="Z16" s="41">
        <v>8.6627037925400635E-2</v>
      </c>
      <c r="AA16" s="41">
        <v>8.6627037925400593E-2</v>
      </c>
      <c r="AB16" s="42"/>
      <c r="AC16" s="49"/>
      <c r="AD16" s="42">
        <v>204.08803666260067</v>
      </c>
      <c r="AE16" s="42">
        <v>204.08803666260101</v>
      </c>
      <c r="AF16" s="42"/>
      <c r="AG16" s="49"/>
      <c r="AH16" s="42">
        <v>96.421141538461526</v>
      </c>
      <c r="AI16" s="42">
        <v>96.421141538461498</v>
      </c>
      <c r="AJ16" s="42"/>
      <c r="AK16" s="49"/>
      <c r="AL16" s="42">
        <v>11.097573864825145</v>
      </c>
      <c r="AM16" s="42"/>
      <c r="AN16" s="25">
        <v>11.7379</v>
      </c>
      <c r="AO16" s="25">
        <v>11.7379</v>
      </c>
      <c r="AR16" s="25">
        <v>0.57235316241459289</v>
      </c>
      <c r="AS16" s="25">
        <v>0.572353162414593</v>
      </c>
      <c r="AT16" s="25">
        <v>0.60942136153954596</v>
      </c>
      <c r="AU16" s="39"/>
      <c r="AV16" s="25">
        <v>71.079088515400599</v>
      </c>
      <c r="AW16" s="25">
        <v>71.079088515400599</v>
      </c>
      <c r="AY16" s="25">
        <v>5.9789789789789802</v>
      </c>
      <c r="BA16" s="25">
        <v>5.9789789789789802</v>
      </c>
      <c r="BB16" s="25">
        <v>5.5856456456456485</v>
      </c>
    </row>
    <row r="17" spans="1:54" x14ac:dyDescent="0.35">
      <c r="A17" s="26">
        <v>33511</v>
      </c>
      <c r="B17" s="41">
        <v>60.749440789809292</v>
      </c>
      <c r="C17" s="41">
        <v>58.805692102677</v>
      </c>
      <c r="D17" s="41">
        <v>61.129416749893501</v>
      </c>
      <c r="E17" s="57"/>
      <c r="F17" s="42">
        <v>42.4781141266049</v>
      </c>
      <c r="G17" s="42"/>
      <c r="H17" s="42">
        <v>116.636780741392</v>
      </c>
      <c r="I17" s="42"/>
      <c r="J17" s="42">
        <v>58.88671171153036</v>
      </c>
      <c r="K17" s="42"/>
      <c r="L17" s="42">
        <v>50.515685671761865</v>
      </c>
      <c r="M17" s="42"/>
      <c r="N17" s="42">
        <v>38.223615390125794</v>
      </c>
      <c r="O17" s="26"/>
      <c r="P17" s="35"/>
      <c r="Q17" s="42">
        <v>372878</v>
      </c>
      <c r="R17" s="42">
        <v>372878</v>
      </c>
      <c r="S17" s="42"/>
      <c r="T17" s="42">
        <v>-3.47575243392513</v>
      </c>
      <c r="U17" s="42">
        <v>-1.25208629859234</v>
      </c>
      <c r="V17" s="42"/>
      <c r="W17" s="42">
        <v>859520.45991488104</v>
      </c>
      <c r="X17" s="42">
        <v>859520.45991488104</v>
      </c>
      <c r="Y17" s="42"/>
      <c r="Z17" s="41">
        <v>9.1591329540298097E-2</v>
      </c>
      <c r="AA17" s="41">
        <v>9.1591329540298097E-2</v>
      </c>
      <c r="AB17" s="42"/>
      <c r="AC17" s="49"/>
      <c r="AD17" s="42">
        <v>208.22440089272936</v>
      </c>
      <c r="AE17" s="42">
        <v>208.22440089272899</v>
      </c>
      <c r="AF17" s="42"/>
      <c r="AG17" s="49"/>
      <c r="AH17" s="42">
        <v>95.722653030303022</v>
      </c>
      <c r="AI17" s="42">
        <v>95.722653030302993</v>
      </c>
      <c r="AJ17" s="42"/>
      <c r="AK17" s="49"/>
      <c r="AL17" s="42">
        <v>10.28206162039378</v>
      </c>
      <c r="AM17" s="42"/>
      <c r="AN17" s="25">
        <v>10.7981</v>
      </c>
      <c r="AO17" s="25">
        <v>10.7981</v>
      </c>
      <c r="AR17" s="25">
        <v>0.5835604915964423</v>
      </c>
      <c r="AS17" s="25">
        <v>0.58356049159644197</v>
      </c>
      <c r="AT17" s="25">
        <v>0.6193411713876773</v>
      </c>
      <c r="AU17" s="39"/>
      <c r="AV17" s="25">
        <v>71.9463898783563</v>
      </c>
      <c r="AW17" s="25">
        <v>71.9463898783563</v>
      </c>
      <c r="AY17" s="25">
        <v>5.0018518518518498</v>
      </c>
      <c r="BA17" s="25">
        <v>5.0018518518518498</v>
      </c>
      <c r="BB17" s="25">
        <v>4.6085185185185171</v>
      </c>
    </row>
    <row r="18" spans="1:54" x14ac:dyDescent="0.35">
      <c r="A18" s="26">
        <v>33603</v>
      </c>
      <c r="B18" s="41">
        <v>61.537100221838671</v>
      </c>
      <c r="C18" s="41">
        <v>59.56866274387027</v>
      </c>
      <c r="D18" s="41">
        <v>61.822884689644098</v>
      </c>
      <c r="E18" s="57"/>
      <c r="F18" s="42">
        <v>43.254295895819865</v>
      </c>
      <c r="G18" s="42"/>
      <c r="H18" s="42">
        <v>117.83569409846933</v>
      </c>
      <c r="I18" s="42"/>
      <c r="J18" s="42">
        <v>59.515813210515205</v>
      </c>
      <c r="K18" s="42"/>
      <c r="L18" s="42">
        <v>51.223587624452058</v>
      </c>
      <c r="M18" s="42"/>
      <c r="N18" s="42">
        <v>38.311036996073334</v>
      </c>
      <c r="O18" s="26"/>
      <c r="P18" s="35"/>
      <c r="Q18" s="42">
        <v>373357</v>
      </c>
      <c r="R18" s="42">
        <v>373357</v>
      </c>
      <c r="S18" s="42"/>
      <c r="T18" s="42">
        <v>-3.11828746683311</v>
      </c>
      <c r="U18" s="42">
        <v>-1.04179082374105</v>
      </c>
      <c r="V18" s="42"/>
      <c r="W18" s="42">
        <v>851930</v>
      </c>
      <c r="X18" s="42">
        <v>851930</v>
      </c>
      <c r="Y18" s="42"/>
      <c r="Z18" s="41">
        <v>9.4575165690640672E-2</v>
      </c>
      <c r="AA18" s="41">
        <v>9.45751656906407E-2</v>
      </c>
      <c r="AB18" s="42"/>
      <c r="AC18" s="49"/>
      <c r="AD18" s="42">
        <v>211.35106106915802</v>
      </c>
      <c r="AE18" s="42">
        <v>211.35106106915799</v>
      </c>
      <c r="AF18" s="42"/>
      <c r="AG18" s="49"/>
      <c r="AH18" s="42">
        <v>96.172296969696959</v>
      </c>
      <c r="AI18" s="42">
        <v>96.172296969697001</v>
      </c>
      <c r="AJ18" s="42"/>
      <c r="AK18" s="49"/>
      <c r="AL18" s="42">
        <v>10.071213271927746</v>
      </c>
      <c r="AM18" s="42"/>
      <c r="AN18" s="25">
        <v>10.375</v>
      </c>
      <c r="AO18" s="25">
        <v>10.375</v>
      </c>
      <c r="AR18" s="25">
        <v>0.57552587133425459</v>
      </c>
      <c r="AS18" s="25">
        <v>0.57552587133425503</v>
      </c>
      <c r="AT18" s="25">
        <v>0.61287173018237429</v>
      </c>
      <c r="AU18" s="39"/>
      <c r="AV18" s="25">
        <v>72.918163833604595</v>
      </c>
      <c r="AW18" s="25">
        <v>72.918163833604595</v>
      </c>
      <c r="AY18" s="25">
        <v>4.8059006211180098</v>
      </c>
      <c r="BA18" s="25">
        <v>4.8059006211180098</v>
      </c>
      <c r="BB18" s="25">
        <v>4.4125672877846771</v>
      </c>
    </row>
    <row r="19" spans="1:54" x14ac:dyDescent="0.35">
      <c r="A19" s="26">
        <v>33694</v>
      </c>
      <c r="B19" s="41">
        <v>62.131083405294937</v>
      </c>
      <c r="C19" s="41">
        <v>60.143593028297367</v>
      </c>
      <c r="D19" s="41">
        <v>62.056833757766803</v>
      </c>
      <c r="E19" s="57"/>
      <c r="F19" s="42">
        <v>43.882110843311438</v>
      </c>
      <c r="G19" s="42"/>
      <c r="H19" s="42">
        <v>118.757900186519</v>
      </c>
      <c r="I19" s="42"/>
      <c r="J19" s="42">
        <v>59.959978113155671</v>
      </c>
      <c r="K19" s="42"/>
      <c r="L19" s="42">
        <v>51.670967304986732</v>
      </c>
      <c r="M19" s="42"/>
      <c r="N19" s="42">
        <v>38.258535476206298</v>
      </c>
      <c r="O19" s="26"/>
      <c r="P19" s="35"/>
      <c r="Q19" s="42">
        <v>373317</v>
      </c>
      <c r="R19" s="42">
        <v>373317</v>
      </c>
      <c r="S19" s="42"/>
      <c r="T19" s="42">
        <v>-3.3500750834114399</v>
      </c>
      <c r="U19" s="42">
        <v>-1.1690212902225201</v>
      </c>
      <c r="V19" s="42"/>
      <c r="W19" s="42">
        <v>847165.672400048</v>
      </c>
      <c r="X19" s="42">
        <v>847165.672400048</v>
      </c>
      <c r="Y19" s="42"/>
      <c r="Z19" s="41">
        <v>9.7007586400674348E-2</v>
      </c>
      <c r="AA19" s="41">
        <v>9.7007586400674306E-2</v>
      </c>
      <c r="AB19" s="42"/>
      <c r="AC19" s="49"/>
      <c r="AD19" s="42">
        <v>215.27102599427334</v>
      </c>
      <c r="AE19" s="42">
        <v>215.271025994273</v>
      </c>
      <c r="AF19" s="42"/>
      <c r="AG19" s="49"/>
      <c r="AH19" s="42">
        <v>95.797952307692313</v>
      </c>
      <c r="AI19" s="42">
        <v>95.797952307692299</v>
      </c>
      <c r="AJ19" s="42"/>
      <c r="AK19" s="49"/>
      <c r="AL19" s="42">
        <v>10.079291582068219</v>
      </c>
      <c r="AM19" s="42"/>
      <c r="AN19" s="25">
        <v>10.375</v>
      </c>
      <c r="AO19" s="25">
        <v>10.375</v>
      </c>
      <c r="AR19" s="25">
        <v>0.56924051970001055</v>
      </c>
      <c r="AS19" s="25">
        <v>0.56924051970001099</v>
      </c>
      <c r="AT19" s="25">
        <v>0.61394997038325816</v>
      </c>
      <c r="AU19" s="39"/>
      <c r="AV19" s="25">
        <v>73.684025681945599</v>
      </c>
      <c r="AW19" s="25">
        <v>73.684025681945599</v>
      </c>
      <c r="AY19" s="25">
        <v>4.7386666666666697</v>
      </c>
      <c r="BA19" s="25">
        <v>4.7386666666666697</v>
      </c>
      <c r="BB19" s="25">
        <v>4.3453333333333362</v>
      </c>
    </row>
    <row r="20" spans="1:54" x14ac:dyDescent="0.35">
      <c r="A20" s="26">
        <v>33785</v>
      </c>
      <c r="B20" s="41">
        <v>62.4167594688139</v>
      </c>
      <c r="C20" s="41">
        <v>60.420046812210501</v>
      </c>
      <c r="D20" s="41">
        <v>63.194402722248903</v>
      </c>
      <c r="E20" s="57"/>
      <c r="F20" s="42">
        <v>44.452914048608669</v>
      </c>
      <c r="G20" s="42"/>
      <c r="H20" s="42">
        <v>118.72539056332867</v>
      </c>
      <c r="I20" s="42"/>
      <c r="J20" s="42">
        <v>59.723829092337773</v>
      </c>
      <c r="K20" s="42"/>
      <c r="L20" s="42">
        <v>51.90605960661896</v>
      </c>
      <c r="M20" s="42"/>
      <c r="N20" s="42">
        <v>38.383854997426397</v>
      </c>
      <c r="O20" s="26"/>
      <c r="P20" s="35"/>
      <c r="Q20" s="42">
        <v>372751</v>
      </c>
      <c r="R20" s="42">
        <v>372751</v>
      </c>
      <c r="S20" s="42"/>
      <c r="T20" s="42">
        <v>-3.1236344924994501</v>
      </c>
      <c r="U20" s="42">
        <v>-1.82036137777175</v>
      </c>
      <c r="V20" s="42"/>
      <c r="W20" s="42">
        <v>847646.6033612641</v>
      </c>
      <c r="X20" s="42">
        <v>847646.60336126399</v>
      </c>
      <c r="Y20" s="42"/>
      <c r="Z20" s="41">
        <v>9.7853939595134387E-2</v>
      </c>
      <c r="AA20" s="41">
        <v>9.7853939595134401E-2</v>
      </c>
      <c r="AB20" s="42"/>
      <c r="AC20" s="49"/>
      <c r="AD20" s="42">
        <v>216.526339515307</v>
      </c>
      <c r="AE20" s="42">
        <v>216.526339515307</v>
      </c>
      <c r="AF20" s="42"/>
      <c r="AG20" s="49"/>
      <c r="AH20" s="42">
        <v>97.573481538461522</v>
      </c>
      <c r="AI20" s="42">
        <v>97.573481538461493</v>
      </c>
      <c r="AJ20" s="42"/>
      <c r="AK20" s="49"/>
      <c r="AL20" s="42">
        <v>9.7404194085445663</v>
      </c>
      <c r="AM20" s="42"/>
      <c r="AN20" s="25">
        <v>10.0471</v>
      </c>
      <c r="AO20" s="25">
        <v>10.0471</v>
      </c>
      <c r="AR20" s="25">
        <v>0.56506053653116295</v>
      </c>
      <c r="AS20" s="25">
        <v>0.56506053653116295</v>
      </c>
      <c r="AT20" s="25">
        <v>0.60791182525830856</v>
      </c>
      <c r="AU20" s="39"/>
      <c r="AV20" s="25">
        <v>74.734655129201599</v>
      </c>
      <c r="AW20" s="25">
        <v>74.734655129201599</v>
      </c>
      <c r="AY20" s="25">
        <v>4.4401197604790399</v>
      </c>
      <c r="BA20" s="25">
        <v>4.4401197604790399</v>
      </c>
      <c r="BB20" s="25">
        <v>4.0467864271457064</v>
      </c>
    </row>
    <row r="21" spans="1:54" x14ac:dyDescent="0.35">
      <c r="A21" s="26">
        <v>33877</v>
      </c>
      <c r="B21" s="41">
        <v>62.691058712735099</v>
      </c>
      <c r="C21" s="41">
        <v>60.685211317566292</v>
      </c>
      <c r="D21" s="41">
        <v>63.067373070646497</v>
      </c>
      <c r="E21" s="57"/>
      <c r="F21" s="42">
        <v>44.967908340780205</v>
      </c>
      <c r="G21" s="42"/>
      <c r="H21" s="42">
        <v>118.80744931931766</v>
      </c>
      <c r="I21" s="42"/>
      <c r="J21" s="42">
        <v>59.567454280380275</v>
      </c>
      <c r="K21" s="42"/>
      <c r="L21" s="42">
        <v>52.023965354781559</v>
      </c>
      <c r="M21" s="42"/>
      <c r="N21" s="42">
        <v>38.275281667821559</v>
      </c>
      <c r="O21" s="26"/>
      <c r="P21" s="35"/>
      <c r="Q21" s="42">
        <v>374537</v>
      </c>
      <c r="R21" s="42">
        <v>374537</v>
      </c>
      <c r="S21" s="42"/>
      <c r="T21" s="42">
        <v>-3.3243309108990502</v>
      </c>
      <c r="U21" s="42">
        <v>-0.85749752343428898</v>
      </c>
      <c r="V21" s="42"/>
      <c r="W21" s="42">
        <v>840427.10225013108</v>
      </c>
      <c r="X21" s="42">
        <v>840427.10225013096</v>
      </c>
      <c r="Y21" s="42"/>
      <c r="Z21" s="41">
        <v>9.9370553576170126E-2</v>
      </c>
      <c r="AA21" s="41">
        <v>9.9370553576170098E-2</v>
      </c>
      <c r="AB21" s="42"/>
      <c r="AC21" s="49"/>
      <c r="AD21" s="42">
        <v>219.44680835597001</v>
      </c>
      <c r="AE21" s="42">
        <v>219.44680835597001</v>
      </c>
      <c r="AF21" s="42"/>
      <c r="AG21" s="49"/>
      <c r="AH21" s="42">
        <v>96.710815151515149</v>
      </c>
      <c r="AI21" s="42">
        <v>96.710815151515106</v>
      </c>
      <c r="AJ21" s="42"/>
      <c r="AK21" s="49"/>
      <c r="AL21" s="42">
        <v>9.6958130388677173</v>
      </c>
      <c r="AM21" s="42"/>
      <c r="AN21" s="25">
        <v>9.7673000000000005</v>
      </c>
      <c r="AO21" s="25">
        <v>9.7673000000000005</v>
      </c>
      <c r="AR21" s="25">
        <v>0.56539813585775345</v>
      </c>
      <c r="AS21" s="25">
        <v>0.565398135857753</v>
      </c>
      <c r="AT21" s="25">
        <v>0.60273627229406623</v>
      </c>
      <c r="AU21" s="39"/>
      <c r="AV21" s="25">
        <v>75.563564955926395</v>
      </c>
      <c r="AW21" s="25">
        <v>75.563564955926395</v>
      </c>
      <c r="AY21" s="25">
        <v>4.2347670250896101</v>
      </c>
      <c r="BA21" s="25">
        <v>4.2347670250896101</v>
      </c>
      <c r="BB21" s="25">
        <v>3.841433691756277</v>
      </c>
    </row>
    <row r="22" spans="1:54" x14ac:dyDescent="0.35">
      <c r="A22" s="26">
        <v>33969</v>
      </c>
      <c r="B22" s="41">
        <v>63.195465801053132</v>
      </c>
      <c r="C22" s="41">
        <v>61.173855932004834</v>
      </c>
      <c r="D22" s="41">
        <v>63.467566748781898</v>
      </c>
      <c r="E22" s="57"/>
      <c r="F22" s="42">
        <v>45.533478783815497</v>
      </c>
      <c r="G22" s="42"/>
      <c r="H22" s="42">
        <v>118.62097406673733</v>
      </c>
      <c r="I22" s="42"/>
      <c r="J22" s="42">
        <v>60.084591825017334</v>
      </c>
      <c r="K22" s="42"/>
      <c r="L22" s="42">
        <v>52.659248452748166</v>
      </c>
      <c r="M22" s="42"/>
      <c r="N22" s="42">
        <v>38.984401383308665</v>
      </c>
      <c r="O22" s="26"/>
      <c r="P22" s="35"/>
      <c r="Q22" s="42">
        <v>377418</v>
      </c>
      <c r="R22" s="42">
        <v>377418</v>
      </c>
      <c r="S22" s="42"/>
      <c r="T22" s="42">
        <v>-3.22792512017485</v>
      </c>
      <c r="U22" s="42">
        <v>-0.276643282957102</v>
      </c>
      <c r="V22" s="42"/>
      <c r="W22" s="42">
        <v>832788.38929611305</v>
      </c>
      <c r="X22" s="42">
        <v>832788.38929611305</v>
      </c>
      <c r="Y22" s="42"/>
      <c r="Z22" s="41">
        <v>0.10371119014131988</v>
      </c>
      <c r="AA22" s="41">
        <v>0.10371119014132001</v>
      </c>
      <c r="AB22" s="42"/>
      <c r="AC22" s="49"/>
      <c r="AD22" s="42">
        <v>221.35145700249566</v>
      </c>
      <c r="AE22" s="42">
        <v>221.35145700249601</v>
      </c>
      <c r="AF22" s="42"/>
      <c r="AG22" s="49"/>
      <c r="AH22" s="42">
        <v>84.845339393939398</v>
      </c>
      <c r="AI22" s="42">
        <v>84.845339393939398</v>
      </c>
      <c r="AJ22" s="42"/>
      <c r="AK22" s="49"/>
      <c r="AL22" s="42">
        <v>7.1698731862977807</v>
      </c>
      <c r="AM22" s="42"/>
      <c r="AN22" s="25">
        <v>7.5312999999999999</v>
      </c>
      <c r="AO22" s="25">
        <v>7.5312999999999999</v>
      </c>
      <c r="AR22" s="25">
        <v>0.5992042325601511</v>
      </c>
      <c r="AS22" s="25">
        <v>0.59920423256015098</v>
      </c>
      <c r="AT22" s="25">
        <v>0.64263115972676832</v>
      </c>
      <c r="AU22" s="39"/>
      <c r="AV22" s="25">
        <v>76.644092739992601</v>
      </c>
      <c r="AW22" s="25">
        <v>76.644092739992601</v>
      </c>
      <c r="AY22" s="25">
        <v>3.92620481927711</v>
      </c>
      <c r="BA22" s="25">
        <v>3.92620481927711</v>
      </c>
      <c r="BB22" s="25">
        <v>3.5328714859437773</v>
      </c>
    </row>
    <row r="23" spans="1:54" x14ac:dyDescent="0.35">
      <c r="A23" s="26">
        <v>34059</v>
      </c>
      <c r="B23" s="41">
        <v>63.53193020186643</v>
      </c>
      <c r="C23" s="41">
        <v>61.499755172608069</v>
      </c>
      <c r="D23" s="41">
        <v>63.530913989290802</v>
      </c>
      <c r="E23" s="57"/>
      <c r="F23" s="42">
        <v>46.101572867905595</v>
      </c>
      <c r="G23" s="42"/>
      <c r="H23" s="42">
        <v>118.15538890068565</v>
      </c>
      <c r="I23" s="42"/>
      <c r="J23" s="42">
        <v>60.484174909547029</v>
      </c>
      <c r="K23" s="42"/>
      <c r="L23" s="42">
        <v>53.005409324479238</v>
      </c>
      <c r="M23" s="42"/>
      <c r="N23" s="42">
        <v>39.38310843762067</v>
      </c>
      <c r="O23" s="26"/>
      <c r="P23" s="35"/>
      <c r="Q23" s="42">
        <v>379370</v>
      </c>
      <c r="R23" s="42">
        <v>379370</v>
      </c>
      <c r="S23" s="42"/>
      <c r="T23" s="42">
        <v>-3.07809986196462</v>
      </c>
      <c r="U23" s="42">
        <v>-0.54416477323701196</v>
      </c>
      <c r="V23" s="42"/>
      <c r="W23" s="42">
        <v>832300.52652868198</v>
      </c>
      <c r="X23" s="42">
        <v>832300.52652868198</v>
      </c>
      <c r="Y23" s="42"/>
      <c r="Z23" s="41">
        <v>0.10618491017822621</v>
      </c>
      <c r="AA23" s="41">
        <v>0.106184910178226</v>
      </c>
      <c r="AB23" s="42"/>
      <c r="AC23" s="49"/>
      <c r="AD23" s="42">
        <v>221.58356772406134</v>
      </c>
      <c r="AE23" s="42">
        <v>221.583567724061</v>
      </c>
      <c r="AF23" s="42"/>
      <c r="AG23" s="49"/>
      <c r="AH23" s="42">
        <v>83.282759374999998</v>
      </c>
      <c r="AI23" s="42">
        <v>83.282759374999998</v>
      </c>
      <c r="AJ23" s="42"/>
      <c r="AK23" s="49"/>
      <c r="AL23" s="42">
        <v>5.949426858425535</v>
      </c>
      <c r="AM23" s="42"/>
      <c r="AN23" s="25">
        <v>6.1289999999999996</v>
      </c>
      <c r="AO23" s="25">
        <v>6.1289999999999996</v>
      </c>
      <c r="AR23" s="25">
        <v>0.62407767545615744</v>
      </c>
      <c r="AS23" s="25">
        <v>0.624077675456157</v>
      </c>
      <c r="AT23" s="25">
        <v>0.67454706967292977</v>
      </c>
      <c r="AU23" s="39"/>
      <c r="AV23" s="25">
        <v>77.756407822478593</v>
      </c>
      <c r="AW23" s="25">
        <v>77.756407822478593</v>
      </c>
      <c r="AY23" s="25">
        <v>3.4645161290322601</v>
      </c>
      <c r="BA23" s="25">
        <v>3.4645161290322601</v>
      </c>
      <c r="BB23" s="25">
        <v>3.071182795698927</v>
      </c>
    </row>
    <row r="24" spans="1:54" x14ac:dyDescent="0.35">
      <c r="A24" s="26">
        <v>34150</v>
      </c>
      <c r="B24" s="41">
        <v>63.996848002475566</v>
      </c>
      <c r="C24" s="41">
        <v>61.949764317056065</v>
      </c>
      <c r="D24" s="41">
        <v>64.7566328175498</v>
      </c>
      <c r="E24" s="57"/>
      <c r="F24" s="42">
        <v>46.686643041853067</v>
      </c>
      <c r="G24" s="42"/>
      <c r="H24" s="42">
        <v>118.57890610132166</v>
      </c>
      <c r="I24" s="42"/>
      <c r="J24" s="42">
        <v>60.784936770682293</v>
      </c>
      <c r="K24" s="42"/>
      <c r="L24" s="42">
        <v>53.428432042166968</v>
      </c>
      <c r="M24" s="42"/>
      <c r="N24" s="42">
        <v>39.523785467379668</v>
      </c>
      <c r="O24" s="26"/>
      <c r="P24" s="35"/>
      <c r="Q24" s="42">
        <v>381045</v>
      </c>
      <c r="R24" s="42">
        <v>381045</v>
      </c>
      <c r="S24" s="42"/>
      <c r="T24" s="42">
        <v>-2.4044848941749599</v>
      </c>
      <c r="U24" s="42">
        <v>-0.59339326014458804</v>
      </c>
      <c r="V24" s="42"/>
      <c r="W24" s="42">
        <v>832584.025663023</v>
      </c>
      <c r="X24" s="42">
        <v>832584.025663023</v>
      </c>
      <c r="Y24" s="42"/>
      <c r="Z24" s="41">
        <v>0.10384780448570599</v>
      </c>
      <c r="AA24" s="41">
        <v>0.10384780448570601</v>
      </c>
      <c r="AB24" s="42"/>
      <c r="AC24" s="49"/>
      <c r="AD24" s="42">
        <v>223.67856582770636</v>
      </c>
      <c r="AE24" s="42">
        <v>223.678565827706</v>
      </c>
      <c r="AF24" s="42"/>
      <c r="AG24" s="49"/>
      <c r="AH24" s="42">
        <v>85.352039999999974</v>
      </c>
      <c r="AI24" s="42">
        <v>85.352040000000002</v>
      </c>
      <c r="AJ24" s="42"/>
      <c r="AK24" s="49"/>
      <c r="AL24" s="42">
        <v>5.5694080717546814</v>
      </c>
      <c r="AM24" s="42"/>
      <c r="AN24" s="25">
        <v>5.875</v>
      </c>
      <c r="AO24" s="25">
        <v>5.875</v>
      </c>
      <c r="AR24" s="25">
        <v>0.62651505325205015</v>
      </c>
      <c r="AS24" s="25">
        <v>0.62651505325205004</v>
      </c>
      <c r="AT24" s="25">
        <v>0.68036956675770266</v>
      </c>
      <c r="AU24" s="39"/>
      <c r="AV24" s="25">
        <v>78.895589636320096</v>
      </c>
      <c r="AW24" s="25">
        <v>78.895589636320096</v>
      </c>
      <c r="AY24" s="25">
        <v>3.34772727272727</v>
      </c>
      <c r="BA24" s="25">
        <v>3.34772727272727</v>
      </c>
      <c r="BB24" s="25">
        <v>2.9543939393939369</v>
      </c>
    </row>
    <row r="25" spans="1:54" x14ac:dyDescent="0.35">
      <c r="A25" s="26">
        <v>34242</v>
      </c>
      <c r="B25" s="41">
        <v>64.4972866224836</v>
      </c>
      <c r="C25" s="41">
        <v>62.433588771950269</v>
      </c>
      <c r="D25" s="41">
        <v>64.869250134010002</v>
      </c>
      <c r="E25" s="57"/>
      <c r="F25" s="42">
        <v>47.176895989155007</v>
      </c>
      <c r="G25" s="42"/>
      <c r="H25" s="42">
        <v>119.20962696258333</v>
      </c>
      <c r="I25" s="42"/>
      <c r="J25" s="42">
        <v>61.295574045478702</v>
      </c>
      <c r="K25" s="42"/>
      <c r="L25" s="42">
        <v>53.998699977941364</v>
      </c>
      <c r="M25" s="42"/>
      <c r="N25" s="42">
        <v>39.39781324010773</v>
      </c>
      <c r="O25" s="26"/>
      <c r="P25" s="35"/>
      <c r="Q25" s="42">
        <v>384524</v>
      </c>
      <c r="R25" s="42">
        <v>384524</v>
      </c>
      <c r="S25" s="42"/>
      <c r="T25" s="42">
        <v>-2.38280293276775</v>
      </c>
      <c r="U25" s="42">
        <v>-5.04613111472536E-2</v>
      </c>
      <c r="V25" s="42"/>
      <c r="W25" s="42">
        <v>832444.73440997791</v>
      </c>
      <c r="X25" s="42">
        <v>832444.73440997803</v>
      </c>
      <c r="Y25" s="42"/>
      <c r="Z25" s="41">
        <v>0.10246574148315253</v>
      </c>
      <c r="AA25" s="41">
        <v>0.102465741483153</v>
      </c>
      <c r="AB25" s="42"/>
      <c r="AC25" s="49"/>
      <c r="AD25" s="42">
        <v>225.80810930871564</v>
      </c>
      <c r="AE25" s="42">
        <v>225.80810930871601</v>
      </c>
      <c r="AF25" s="42"/>
      <c r="AG25" s="49"/>
      <c r="AH25" s="42">
        <v>86.533156060606075</v>
      </c>
      <c r="AI25" s="42">
        <v>86.533156060606103</v>
      </c>
      <c r="AJ25" s="42"/>
      <c r="AK25" s="49"/>
      <c r="AL25" s="42">
        <v>5.519212450068431</v>
      </c>
      <c r="AM25" s="42"/>
      <c r="AN25" s="25">
        <v>5.875</v>
      </c>
      <c r="AO25" s="25">
        <v>5.875</v>
      </c>
      <c r="AR25" s="25">
        <v>0.62414488624342357</v>
      </c>
      <c r="AS25" s="25">
        <v>0.62414488624342401</v>
      </c>
      <c r="AT25" s="25">
        <v>0.68425123148088451</v>
      </c>
      <c r="AU25" s="39"/>
      <c r="AV25" s="25">
        <v>80.151838656988602</v>
      </c>
      <c r="AW25" s="25">
        <v>80.151838656988602</v>
      </c>
      <c r="AY25" s="25">
        <v>3.1859504132231402</v>
      </c>
      <c r="BA25" s="25">
        <v>3.1859504132231402</v>
      </c>
      <c r="BB25" s="25">
        <v>2.7926170798898071</v>
      </c>
    </row>
    <row r="26" spans="1:54" x14ac:dyDescent="0.35">
      <c r="A26" s="26">
        <v>34334</v>
      </c>
      <c r="B26" s="41">
        <v>64.750264497790781</v>
      </c>
      <c r="C26" s="41">
        <v>62.678950888402859</v>
      </c>
      <c r="D26" s="41">
        <v>65.008345926661704</v>
      </c>
      <c r="E26" s="57"/>
      <c r="F26" s="42">
        <v>47.6723422506129</v>
      </c>
      <c r="G26" s="42"/>
      <c r="H26" s="42">
        <v>119.03906096316099</v>
      </c>
      <c r="I26" s="42"/>
      <c r="J26" s="42">
        <v>60.778047086707339</v>
      </c>
      <c r="K26" s="42"/>
      <c r="L26" s="42">
        <v>54.000073339644437</v>
      </c>
      <c r="M26" s="42"/>
      <c r="N26" s="42">
        <v>39.660196340928131</v>
      </c>
      <c r="O26" s="26"/>
      <c r="P26" s="35"/>
      <c r="Q26" s="42">
        <v>387143</v>
      </c>
      <c r="R26" s="42">
        <v>387143</v>
      </c>
      <c r="S26" s="42"/>
      <c r="T26" s="42">
        <v>-2.3305543875258499</v>
      </c>
      <c r="U26" s="42">
        <v>0.15649197178517699</v>
      </c>
      <c r="V26" s="42"/>
      <c r="W26" s="42">
        <v>831573.15470854903</v>
      </c>
      <c r="X26" s="42">
        <v>831573.15470854903</v>
      </c>
      <c r="Y26" s="42"/>
      <c r="Z26" s="41">
        <v>0.1025229437742452</v>
      </c>
      <c r="AA26" s="41">
        <v>0.10252294377424501</v>
      </c>
      <c r="AB26" s="42"/>
      <c r="AC26" s="49"/>
      <c r="AD26" s="42">
        <v>227.54137243375763</v>
      </c>
      <c r="AE26" s="42">
        <v>227.541372433758</v>
      </c>
      <c r="AF26" s="42"/>
      <c r="AG26" s="49"/>
      <c r="AH26" s="42">
        <v>86.406393939393951</v>
      </c>
      <c r="AI26" s="42">
        <v>86.406393939393894</v>
      </c>
      <c r="AJ26" s="42"/>
      <c r="AK26" s="49"/>
      <c r="AL26" s="42">
        <v>5.1839392659977621</v>
      </c>
      <c r="AM26" s="42"/>
      <c r="AN26" s="25">
        <v>5.6641000000000004</v>
      </c>
      <c r="AO26" s="25">
        <v>5.6641000000000004</v>
      </c>
      <c r="AR26" s="25">
        <v>0.62868246207847567</v>
      </c>
      <c r="AS26" s="25">
        <v>0.628682462078476</v>
      </c>
      <c r="AT26" s="25">
        <v>0.68403558344070758</v>
      </c>
      <c r="AU26" s="39"/>
      <c r="AV26" s="25">
        <v>81.297582169794097</v>
      </c>
      <c r="AW26" s="25">
        <v>81.297582169794097</v>
      </c>
      <c r="AY26" s="25">
        <v>2.88616714697406</v>
      </c>
      <c r="BA26" s="25">
        <v>2.88616714697406</v>
      </c>
      <c r="BB26" s="25">
        <v>2.4928338136407269</v>
      </c>
    </row>
    <row r="27" spans="1:54" x14ac:dyDescent="0.35">
      <c r="A27" s="26">
        <v>34424</v>
      </c>
      <c r="B27" s="41">
        <v>65.02081928690302</v>
      </c>
      <c r="C27" s="41">
        <v>62.940870555546667</v>
      </c>
      <c r="D27" s="41">
        <v>65.101858519793893</v>
      </c>
      <c r="E27" s="57"/>
      <c r="F27" s="42">
        <v>47.988126293211167</v>
      </c>
      <c r="G27" s="42"/>
      <c r="H27" s="42">
        <v>119.14640121792768</v>
      </c>
      <c r="I27" s="42"/>
      <c r="J27" s="42">
        <v>60.740680960006706</v>
      </c>
      <c r="K27" s="42"/>
      <c r="L27" s="42">
        <v>54.218510308080234</v>
      </c>
      <c r="M27" s="42"/>
      <c r="N27" s="42">
        <v>40.078752034654762</v>
      </c>
      <c r="O27" s="26"/>
      <c r="P27" s="35"/>
      <c r="Q27" s="42">
        <v>391026</v>
      </c>
      <c r="R27" s="42">
        <v>391026</v>
      </c>
      <c r="S27" s="42"/>
      <c r="T27" s="42">
        <v>-2.1549480257019198</v>
      </c>
      <c r="U27" s="42">
        <v>0.30331437171952702</v>
      </c>
      <c r="V27" s="42"/>
      <c r="W27" s="42">
        <v>837116.52329329599</v>
      </c>
      <c r="X27" s="42">
        <v>837116.52329329599</v>
      </c>
      <c r="Y27" s="42"/>
      <c r="Z27" s="41">
        <v>9.9458205115915674E-2</v>
      </c>
      <c r="AA27" s="41">
        <v>9.9458205115915702E-2</v>
      </c>
      <c r="AB27" s="42"/>
      <c r="AC27" s="49"/>
      <c r="AD27" s="42">
        <v>230.04423408384332</v>
      </c>
      <c r="AE27" s="42">
        <v>230.04423408384301</v>
      </c>
      <c r="AF27" s="42"/>
      <c r="AG27" s="49"/>
      <c r="AH27" s="42">
        <v>86.703606249999993</v>
      </c>
      <c r="AI27" s="42">
        <v>86.703606250000007</v>
      </c>
      <c r="AJ27" s="42"/>
      <c r="AK27" s="49"/>
      <c r="AL27" s="42">
        <v>4.8815340742350504</v>
      </c>
      <c r="AM27" s="42"/>
      <c r="AN27" s="25">
        <v>5.2241999999999997</v>
      </c>
      <c r="AO27" s="25">
        <v>5.2241999999999997</v>
      </c>
      <c r="AR27" s="25">
        <v>0.63090928884413355</v>
      </c>
      <c r="AS27" s="25">
        <v>0.630909288844134</v>
      </c>
      <c r="AT27" s="25">
        <v>0.69287715308795528</v>
      </c>
      <c r="AU27" s="39"/>
      <c r="AV27" s="25">
        <v>82.6924509159238</v>
      </c>
      <c r="AW27" s="25">
        <v>82.6924509159238</v>
      </c>
      <c r="AY27" s="25">
        <v>3.2086206896551701</v>
      </c>
      <c r="BA27" s="25">
        <v>3.2086206896551701</v>
      </c>
      <c r="BB27" s="25">
        <v>2.815287356321837</v>
      </c>
    </row>
    <row r="28" spans="1:54" x14ac:dyDescent="0.35">
      <c r="A28" s="26">
        <v>34515</v>
      </c>
      <c r="B28" s="41">
        <v>65.324632375729365</v>
      </c>
      <c r="C28" s="41">
        <v>63.2351052869545</v>
      </c>
      <c r="D28" s="41">
        <v>66.050726445088202</v>
      </c>
      <c r="E28" s="57"/>
      <c r="F28" s="42">
        <v>48.26460358160957</v>
      </c>
      <c r="G28" s="42"/>
      <c r="H28" s="42">
        <v>118.77672295423501</v>
      </c>
      <c r="I28" s="42"/>
      <c r="J28" s="42">
        <v>61.331603633076462</v>
      </c>
      <c r="K28" s="42"/>
      <c r="L28" s="42">
        <v>54.491475939598466</v>
      </c>
      <c r="M28" s="42"/>
      <c r="N28" s="42">
        <v>41.279609163116397</v>
      </c>
      <c r="O28" s="26"/>
      <c r="P28" s="35"/>
      <c r="Q28" s="42">
        <v>394588</v>
      </c>
      <c r="R28" s="42">
        <v>394588</v>
      </c>
      <c r="S28" s="42"/>
      <c r="T28" s="42">
        <v>-1.8902415186823101</v>
      </c>
      <c r="U28" s="42">
        <v>1.11444986761619</v>
      </c>
      <c r="V28" s="42"/>
      <c r="W28" s="42">
        <v>839176.160317812</v>
      </c>
      <c r="X28" s="42">
        <v>839176.160317812</v>
      </c>
      <c r="Y28" s="42"/>
      <c r="Z28" s="41">
        <v>9.7064574632825543E-2</v>
      </c>
      <c r="AA28" s="41">
        <v>9.7064574632825501E-2</v>
      </c>
      <c r="AB28" s="42"/>
      <c r="AC28" s="49"/>
      <c r="AD28" s="42">
        <v>231.55457980808001</v>
      </c>
      <c r="AE28" s="42">
        <v>231.55457980808001</v>
      </c>
      <c r="AF28" s="42"/>
      <c r="AG28" s="49"/>
      <c r="AH28" s="42">
        <v>85.538535384615429</v>
      </c>
      <c r="AI28" s="42">
        <v>85.5385353846154</v>
      </c>
      <c r="AJ28" s="42"/>
      <c r="AK28" s="49"/>
      <c r="AL28" s="42">
        <v>4.8082219128841466</v>
      </c>
      <c r="AM28" s="42"/>
      <c r="AN28" s="25">
        <v>5.125</v>
      </c>
      <c r="AO28" s="25">
        <v>5.125</v>
      </c>
      <c r="AR28" s="25">
        <v>0.63940329911924576</v>
      </c>
      <c r="AS28" s="25">
        <v>0.63940329911924598</v>
      </c>
      <c r="AT28" s="25">
        <v>0.7010717786146724</v>
      </c>
      <c r="AU28" s="39"/>
      <c r="AV28" s="25">
        <v>84.269600645513194</v>
      </c>
      <c r="AW28" s="25">
        <v>84.269600645513194</v>
      </c>
      <c r="AY28" s="25">
        <v>3.1549999999999998</v>
      </c>
      <c r="BA28" s="25">
        <v>3.1549999999999998</v>
      </c>
      <c r="BB28" s="25">
        <v>2.7616666666666663</v>
      </c>
    </row>
    <row r="29" spans="1:54" x14ac:dyDescent="0.35">
      <c r="A29" s="26">
        <v>34607</v>
      </c>
      <c r="B29" s="41">
        <v>65.621737895866701</v>
      </c>
      <c r="C29" s="41">
        <v>63.52176146033716</v>
      </c>
      <c r="D29" s="41">
        <v>65.980675792885293</v>
      </c>
      <c r="E29" s="57"/>
      <c r="F29" s="42">
        <v>48.640043345850636</v>
      </c>
      <c r="G29" s="42"/>
      <c r="H29" s="42">
        <v>118.51837675013799</v>
      </c>
      <c r="I29" s="42"/>
      <c r="J29" s="42">
        <v>61.588139819223407</v>
      </c>
      <c r="K29" s="42"/>
      <c r="L29" s="42">
        <v>54.782983499099295</v>
      </c>
      <c r="M29" s="42"/>
      <c r="N29" s="42">
        <v>41.775476150460001</v>
      </c>
      <c r="O29" s="26"/>
      <c r="P29" s="35"/>
      <c r="Q29" s="42">
        <v>398566</v>
      </c>
      <c r="R29" s="42">
        <v>398566</v>
      </c>
      <c r="S29" s="42"/>
      <c r="T29" s="42">
        <v>-0.89749585955484101</v>
      </c>
      <c r="U29" s="42">
        <v>1.1474289285560899</v>
      </c>
      <c r="V29" s="42"/>
      <c r="W29" s="42">
        <v>846279.947046182</v>
      </c>
      <c r="X29" s="42">
        <v>846279.947046182</v>
      </c>
      <c r="Y29" s="42"/>
      <c r="Z29" s="41">
        <v>9.3597848351929691E-2</v>
      </c>
      <c r="AA29" s="41">
        <v>9.3597848351929705E-2</v>
      </c>
      <c r="AB29" s="42"/>
      <c r="AC29" s="49"/>
      <c r="AD29" s="42">
        <v>234.16959246722732</v>
      </c>
      <c r="AE29" s="42">
        <v>234.16959246722701</v>
      </c>
      <c r="AF29" s="42"/>
      <c r="AG29" s="49"/>
      <c r="AH29" s="42">
        <v>84.860907575757551</v>
      </c>
      <c r="AI29" s="42">
        <v>84.860907575757594</v>
      </c>
      <c r="AJ29" s="42"/>
      <c r="AK29" s="49"/>
      <c r="AL29" s="42">
        <v>5.1061792634746332</v>
      </c>
      <c r="AM29" s="42"/>
      <c r="AN29" s="25">
        <v>5.2404000000000002</v>
      </c>
      <c r="AO29" s="25">
        <v>5.2404000000000002</v>
      </c>
      <c r="AR29" s="25">
        <v>0.65472511385816523</v>
      </c>
      <c r="AS29" s="25">
        <v>0.65472511385816501</v>
      </c>
      <c r="AT29" s="25">
        <v>0.71681408554757642</v>
      </c>
      <c r="AU29" s="39"/>
      <c r="AV29" s="25">
        <v>85.120003165084299</v>
      </c>
      <c r="AW29" s="25">
        <v>85.120003165084299</v>
      </c>
      <c r="AY29" s="25">
        <v>3.0286738351254501</v>
      </c>
      <c r="BA29" s="25">
        <v>3.0286738351254501</v>
      </c>
      <c r="BB29" s="25">
        <v>2.635340501792117</v>
      </c>
    </row>
    <row r="30" spans="1:54" x14ac:dyDescent="0.35">
      <c r="A30" s="26">
        <v>34699</v>
      </c>
      <c r="B30" s="41">
        <v>65.912582331441968</v>
      </c>
      <c r="C30" s="41">
        <v>63.803961572886266</v>
      </c>
      <c r="D30" s="41">
        <v>66.179096779029507</v>
      </c>
      <c r="E30" s="57"/>
      <c r="F30" s="42">
        <v>49.004766879317266</v>
      </c>
      <c r="G30" s="42"/>
      <c r="H30" s="42">
        <v>118.55559124023932</v>
      </c>
      <c r="I30" s="42"/>
      <c r="J30" s="42">
        <v>61.875363737782969</v>
      </c>
      <c r="K30" s="42"/>
      <c r="L30" s="42">
        <v>55.135842945445766</v>
      </c>
      <c r="M30" s="42"/>
      <c r="N30" s="42">
        <v>41.798390673254538</v>
      </c>
      <c r="O30" s="26"/>
      <c r="P30" s="35"/>
      <c r="Q30" s="42">
        <v>400279</v>
      </c>
      <c r="R30" s="42">
        <v>400279</v>
      </c>
      <c r="S30" s="42"/>
      <c r="T30" s="42">
        <v>-0.71066549708172699</v>
      </c>
      <c r="U30" s="42">
        <v>0.878650622475591</v>
      </c>
      <c r="V30" s="42"/>
      <c r="W30" s="42">
        <v>852968.83687369491</v>
      </c>
      <c r="X30" s="42">
        <v>852968.83687369502</v>
      </c>
      <c r="Y30" s="42"/>
      <c r="Z30" s="41">
        <v>8.9637806404163842E-2</v>
      </c>
      <c r="AA30" s="41">
        <v>8.96378064041638E-2</v>
      </c>
      <c r="AB30" s="42"/>
      <c r="AC30" s="49"/>
      <c r="AD30" s="42">
        <v>236.72082950550066</v>
      </c>
      <c r="AE30" s="42">
        <v>236.720829505501</v>
      </c>
      <c r="AF30" s="42"/>
      <c r="AG30" s="49"/>
      <c r="AH30" s="42">
        <v>85.889747692307736</v>
      </c>
      <c r="AI30" s="42">
        <v>85.889747692307694</v>
      </c>
      <c r="AJ30" s="42"/>
      <c r="AK30" s="49"/>
      <c r="AL30" s="42">
        <v>5.7427096362979206</v>
      </c>
      <c r="AM30" s="42"/>
      <c r="AN30" s="25">
        <v>5.7519999999999998</v>
      </c>
      <c r="AO30" s="25">
        <v>5.7519999999999998</v>
      </c>
      <c r="AR30" s="25">
        <v>0.65627644753460146</v>
      </c>
      <c r="AS30" s="25">
        <v>0.65627644753460102</v>
      </c>
      <c r="AT30" s="25">
        <v>0.71379501298510162</v>
      </c>
      <c r="AU30" s="39"/>
      <c r="AV30" s="25">
        <v>85.632466176109801</v>
      </c>
      <c r="AW30" s="25">
        <v>85.632466176109801</v>
      </c>
      <c r="AY30" s="25">
        <v>2.8823529411764701</v>
      </c>
      <c r="BA30" s="25">
        <v>2.8823529411764701</v>
      </c>
      <c r="BB30" s="25">
        <v>2.489019607843137</v>
      </c>
    </row>
    <row r="31" spans="1:54" x14ac:dyDescent="0.35">
      <c r="A31" s="26">
        <v>34789</v>
      </c>
      <c r="B31" s="41">
        <v>66.559844354851734</v>
      </c>
      <c r="C31" s="41">
        <v>64.4312294479992</v>
      </c>
      <c r="D31" s="41">
        <v>66.706655279352006</v>
      </c>
      <c r="E31" s="57"/>
      <c r="F31" s="42">
        <v>49.447546501436932</v>
      </c>
      <c r="G31" s="42"/>
      <c r="H31" s="42">
        <v>119.14164346657334</v>
      </c>
      <c r="I31" s="42"/>
      <c r="J31" s="42">
        <v>62.654413297710768</v>
      </c>
      <c r="K31" s="42"/>
      <c r="L31" s="42">
        <v>55.986111840281374</v>
      </c>
      <c r="M31" s="42"/>
      <c r="N31" s="42">
        <v>42.653622935310864</v>
      </c>
      <c r="O31" s="26"/>
      <c r="P31" s="35"/>
      <c r="Q31" s="42">
        <v>402390</v>
      </c>
      <c r="R31" s="42">
        <v>402390</v>
      </c>
      <c r="S31" s="42"/>
      <c r="T31" s="42">
        <v>-0.97262835053480101</v>
      </c>
      <c r="U31" s="42">
        <v>0.27361961079985803</v>
      </c>
      <c r="V31" s="42"/>
      <c r="W31" s="42">
        <v>852439.64926144306</v>
      </c>
      <c r="X31" s="42">
        <v>852439.64926144294</v>
      </c>
      <c r="Y31" s="42"/>
      <c r="Z31" s="41">
        <v>8.8655189279149046E-2</v>
      </c>
      <c r="AA31" s="41">
        <v>8.8655189279149005E-2</v>
      </c>
      <c r="AB31" s="42"/>
      <c r="AC31" s="49"/>
      <c r="AD31" s="42">
        <v>238.70036010345999</v>
      </c>
      <c r="AE31" s="42">
        <v>238.70036010346001</v>
      </c>
      <c r="AF31" s="42"/>
      <c r="AG31" s="49"/>
      <c r="AH31" s="42">
        <v>84.216087692307681</v>
      </c>
      <c r="AI31" s="42">
        <v>84.216087692307696</v>
      </c>
      <c r="AJ31" s="42"/>
      <c r="AK31" s="49"/>
      <c r="AL31" s="42">
        <v>6.2867600120482638</v>
      </c>
      <c r="AM31" s="42"/>
      <c r="AN31" s="25">
        <v>6.4531000000000001</v>
      </c>
      <c r="AO31" s="25">
        <v>6.4531000000000001</v>
      </c>
      <c r="AR31" s="25">
        <v>0.67020402755696873</v>
      </c>
      <c r="AS31" s="25">
        <v>0.67020402755696895</v>
      </c>
      <c r="AT31" s="25">
        <v>0.73600676112330865</v>
      </c>
      <c r="AU31" s="39"/>
      <c r="AV31" s="25">
        <v>86.719620080221205</v>
      </c>
      <c r="AW31" s="25">
        <v>86.719620080221205</v>
      </c>
      <c r="AY31" s="25">
        <v>3.46205962059621</v>
      </c>
      <c r="BA31" s="25">
        <v>3.46205962059621</v>
      </c>
      <c r="BB31" s="25">
        <v>3.0687262872628769</v>
      </c>
    </row>
    <row r="32" spans="1:54" x14ac:dyDescent="0.35">
      <c r="A32" s="26">
        <v>34880</v>
      </c>
      <c r="B32" s="41">
        <v>66.981257454944569</v>
      </c>
      <c r="C32" s="41">
        <v>64.8392890445201</v>
      </c>
      <c r="D32" s="41">
        <v>67.665913492772106</v>
      </c>
      <c r="E32" s="57"/>
      <c r="F32" s="42">
        <v>49.862514905298532</v>
      </c>
      <c r="G32" s="42"/>
      <c r="H32" s="42">
        <v>119.47764177698768</v>
      </c>
      <c r="I32" s="42"/>
      <c r="J32" s="42">
        <v>63.285055671487932</v>
      </c>
      <c r="K32" s="42"/>
      <c r="L32" s="42">
        <v>56.531530486523998</v>
      </c>
      <c r="M32" s="42"/>
      <c r="N32" s="42">
        <v>42.656798701285396</v>
      </c>
      <c r="O32" s="26"/>
      <c r="P32" s="35"/>
      <c r="Q32" s="42">
        <v>403259</v>
      </c>
      <c r="R32" s="42">
        <v>403259</v>
      </c>
      <c r="S32" s="42"/>
      <c r="T32" s="42">
        <v>-5.33660507164797E-2</v>
      </c>
      <c r="U32" s="42">
        <v>-0.105600842725304</v>
      </c>
      <c r="V32" s="42"/>
      <c r="W32" s="42">
        <v>854176.43600663601</v>
      </c>
      <c r="X32" s="42">
        <v>854176.43600663601</v>
      </c>
      <c r="Y32" s="42"/>
      <c r="Z32" s="41">
        <v>8.6640157965065231E-2</v>
      </c>
      <c r="AA32" s="41">
        <v>8.6640157965065204E-2</v>
      </c>
      <c r="AB32" s="42"/>
      <c r="AC32" s="49"/>
      <c r="AD32" s="42">
        <v>239.75653878053097</v>
      </c>
      <c r="AE32" s="42">
        <v>239.756538780531</v>
      </c>
      <c r="AF32" s="42"/>
      <c r="AG32" s="49"/>
      <c r="AH32" s="42">
        <v>81.588875384615378</v>
      </c>
      <c r="AI32" s="42">
        <v>81.588875384615406</v>
      </c>
      <c r="AJ32" s="42"/>
      <c r="AK32" s="49"/>
      <c r="AL32" s="42">
        <v>6.2841834707890971</v>
      </c>
      <c r="AM32" s="42"/>
      <c r="AN32" s="25">
        <v>6.625</v>
      </c>
      <c r="AO32" s="25">
        <v>6.625</v>
      </c>
      <c r="AR32" s="25">
        <v>0.68125559391382173</v>
      </c>
      <c r="AS32" s="25">
        <v>0.68125559391382196</v>
      </c>
      <c r="AT32" s="25">
        <v>0.74829869941338456</v>
      </c>
      <c r="AU32" s="39"/>
      <c r="AV32" s="25">
        <v>87.270001589264595</v>
      </c>
      <c r="AW32" s="25">
        <v>87.270001589264595</v>
      </c>
      <c r="AY32" s="25">
        <v>3.3125</v>
      </c>
      <c r="BA32" s="25">
        <v>3.3125</v>
      </c>
      <c r="BB32" s="25">
        <v>2.9191666666666669</v>
      </c>
    </row>
    <row r="33" spans="1:54" x14ac:dyDescent="0.35">
      <c r="A33" s="26">
        <v>34972</v>
      </c>
      <c r="B33" s="41">
        <v>67.439255190344667</v>
      </c>
      <c r="C33" s="41">
        <v>65.280985319217734</v>
      </c>
      <c r="D33" s="41">
        <v>67.793613485544</v>
      </c>
      <c r="E33" s="57"/>
      <c r="F33" s="42">
        <v>50.228658439826859</v>
      </c>
      <c r="G33" s="42"/>
      <c r="H33" s="42">
        <v>119.94369350049999</v>
      </c>
      <c r="I33" s="42"/>
      <c r="J33" s="42">
        <v>64.202681730021467</v>
      </c>
      <c r="K33" s="42"/>
      <c r="L33" s="42">
        <v>57.251563867456063</v>
      </c>
      <c r="M33" s="42"/>
      <c r="N33" s="42">
        <v>42.663273822070899</v>
      </c>
      <c r="O33" s="26"/>
      <c r="P33" s="35"/>
      <c r="Q33" s="42">
        <v>407795</v>
      </c>
      <c r="R33" s="42">
        <v>407795</v>
      </c>
      <c r="S33" s="42"/>
      <c r="T33" s="42">
        <v>-0.10953509242180499</v>
      </c>
      <c r="U33" s="42">
        <v>0.44543290699494398</v>
      </c>
      <c r="V33" s="42"/>
      <c r="W33" s="42">
        <v>854936.94254772004</v>
      </c>
      <c r="X33" s="42">
        <v>854936.94254772004</v>
      </c>
      <c r="Y33" s="42"/>
      <c r="Z33" s="41">
        <v>8.6480272523743906E-2</v>
      </c>
      <c r="AA33" s="41">
        <v>8.6480272523743906E-2</v>
      </c>
      <c r="AB33" s="42"/>
      <c r="AC33" s="49"/>
      <c r="AD33" s="42">
        <v>240.711669457835</v>
      </c>
      <c r="AE33" s="42">
        <v>240.711669457835</v>
      </c>
      <c r="AF33" s="42"/>
      <c r="AG33" s="49"/>
      <c r="AH33" s="42">
        <v>81.648572307692348</v>
      </c>
      <c r="AI33" s="42">
        <v>81.648572307692305</v>
      </c>
      <c r="AJ33" s="42"/>
      <c r="AK33" s="49"/>
      <c r="AL33" s="42">
        <v>6.4010223369438144</v>
      </c>
      <c r="AM33" s="42"/>
      <c r="AN33" s="25">
        <v>6.625</v>
      </c>
      <c r="AO33" s="25">
        <v>6.625</v>
      </c>
      <c r="AR33" s="25">
        <v>0.69196210689659488</v>
      </c>
      <c r="AS33" s="25">
        <v>0.69196210689659499</v>
      </c>
      <c r="AT33" s="25">
        <v>0.76382535830611198</v>
      </c>
      <c r="AU33" s="39"/>
      <c r="AV33" s="25">
        <v>88.113416540396202</v>
      </c>
      <c r="AW33" s="25">
        <v>88.113416540396202</v>
      </c>
      <c r="AY33" s="25">
        <v>3.17105263157895</v>
      </c>
      <c r="BA33" s="25">
        <v>3.17105263157895</v>
      </c>
      <c r="BB33" s="25">
        <v>2.7777192982456174</v>
      </c>
    </row>
    <row r="34" spans="1:54" x14ac:dyDescent="0.35">
      <c r="A34" s="26">
        <v>35064</v>
      </c>
      <c r="B34" s="41">
        <v>67.760316252669497</v>
      </c>
      <c r="C34" s="41">
        <v>65.591812228708321</v>
      </c>
      <c r="D34" s="41">
        <v>68.071469900262798</v>
      </c>
      <c r="E34" s="57"/>
      <c r="F34" s="42">
        <v>50.615164977418168</v>
      </c>
      <c r="G34" s="42"/>
      <c r="H34" s="42">
        <v>119.99577498716633</v>
      </c>
      <c r="I34" s="42"/>
      <c r="J34" s="42">
        <v>64.548155376708436</v>
      </c>
      <c r="K34" s="42"/>
      <c r="L34" s="42">
        <v>57.708587400310705</v>
      </c>
      <c r="M34" s="42"/>
      <c r="N34" s="42">
        <v>42.678036582840726</v>
      </c>
      <c r="O34" s="26"/>
      <c r="P34" s="35"/>
      <c r="Q34" s="42">
        <v>409132</v>
      </c>
      <c r="R34" s="42">
        <v>409132</v>
      </c>
      <c r="S34" s="42"/>
      <c r="T34" s="42">
        <v>0.250679058714882</v>
      </c>
      <c r="U34" s="42">
        <v>-0.29186013779653203</v>
      </c>
      <c r="V34" s="42"/>
      <c r="W34" s="42">
        <v>859685.45414715097</v>
      </c>
      <c r="X34" s="42">
        <v>859685.45414715097</v>
      </c>
      <c r="Y34" s="42"/>
      <c r="Z34" s="41">
        <v>8.3038899321017101E-2</v>
      </c>
      <c r="AA34" s="41">
        <v>8.3038899321017101E-2</v>
      </c>
      <c r="AB34" s="42"/>
      <c r="AC34" s="49"/>
      <c r="AD34" s="42">
        <v>243.75941761988398</v>
      </c>
      <c r="AE34" s="42">
        <v>243.759417619884</v>
      </c>
      <c r="AF34" s="42"/>
      <c r="AG34" s="49"/>
      <c r="AH34" s="42">
        <v>81.017598461538469</v>
      </c>
      <c r="AI34" s="42">
        <v>81.017598461538498</v>
      </c>
      <c r="AJ34" s="42"/>
      <c r="AK34" s="49"/>
      <c r="AL34" s="42">
        <v>6.2620020085493602</v>
      </c>
      <c r="AM34" s="42"/>
      <c r="AN34" s="25">
        <v>6.5812999999999997</v>
      </c>
      <c r="AO34" s="25">
        <v>6.5812999999999997</v>
      </c>
      <c r="AR34" s="25">
        <v>0.69193029523915983</v>
      </c>
      <c r="AS34" s="25">
        <v>0.69193029523916005</v>
      </c>
      <c r="AT34" s="25">
        <v>0.7582185092615159</v>
      </c>
      <c r="AU34" s="39"/>
      <c r="AV34" s="25">
        <v>88.643715743111898</v>
      </c>
      <c r="AW34" s="25">
        <v>88.643715743111898</v>
      </c>
      <c r="AY34" s="25">
        <v>3.7433836858006</v>
      </c>
      <c r="BA34" s="25">
        <v>3.7433836858006</v>
      </c>
      <c r="BB34" s="25">
        <v>3.3500503524672669</v>
      </c>
    </row>
    <row r="35" spans="1:54" x14ac:dyDescent="0.35">
      <c r="A35" s="26">
        <v>35155</v>
      </c>
      <c r="B35" s="41">
        <v>68.282607882492158</v>
      </c>
      <c r="C35" s="41">
        <v>66.100373478574795</v>
      </c>
      <c r="D35" s="41">
        <v>68.274787902373603</v>
      </c>
      <c r="E35" s="57"/>
      <c r="F35" s="42">
        <v>50.993647589274794</v>
      </c>
      <c r="G35" s="42"/>
      <c r="H35" s="42">
        <v>120.24149305860935</v>
      </c>
      <c r="I35" s="42"/>
      <c r="J35" s="42">
        <v>65.417639650150178</v>
      </c>
      <c r="K35" s="42"/>
      <c r="L35" s="42">
        <v>58.458904221068906</v>
      </c>
      <c r="M35" s="42"/>
      <c r="N35" s="42">
        <v>43.426555060950271</v>
      </c>
      <c r="O35" s="26"/>
      <c r="P35" s="35"/>
      <c r="Q35" s="42">
        <v>412022</v>
      </c>
      <c r="R35" s="42">
        <v>412022</v>
      </c>
      <c r="S35" s="42"/>
      <c r="T35" s="42">
        <v>6.5580206878547903E-2</v>
      </c>
      <c r="U35" s="42">
        <v>0.16023576830862599</v>
      </c>
      <c r="V35" s="42"/>
      <c r="W35" s="42">
        <v>859850.33323692007</v>
      </c>
      <c r="X35" s="42">
        <v>859850.33323691995</v>
      </c>
      <c r="Y35" s="42"/>
      <c r="Z35" s="41">
        <v>8.2342016266724979E-2</v>
      </c>
      <c r="AA35" s="41">
        <v>8.2342016266724993E-2</v>
      </c>
      <c r="AB35" s="42"/>
      <c r="AC35" s="49"/>
      <c r="AD35" s="42">
        <v>246.29966051311933</v>
      </c>
      <c r="AE35" s="42">
        <v>246.29966051311899</v>
      </c>
      <c r="AF35" s="42"/>
      <c r="AG35" s="49"/>
      <c r="AH35" s="42">
        <v>80.896181538461548</v>
      </c>
      <c r="AI35" s="42">
        <v>80.896181538461505</v>
      </c>
      <c r="AJ35" s="42"/>
      <c r="AK35" s="49"/>
      <c r="AL35" s="42">
        <v>5.8447592184387327</v>
      </c>
      <c r="AM35" s="42"/>
      <c r="AN35" s="25">
        <v>6.125</v>
      </c>
      <c r="AO35" s="25">
        <v>6.125</v>
      </c>
      <c r="AR35" s="25">
        <v>0.69676277490104166</v>
      </c>
      <c r="AS35" s="25">
        <v>0.69676277490104199</v>
      </c>
      <c r="AT35" s="25">
        <v>0.76037498966328354</v>
      </c>
      <c r="AU35" s="39"/>
      <c r="AV35" s="25">
        <v>89.255154137022998</v>
      </c>
      <c r="AW35" s="25">
        <v>89.255154137022998</v>
      </c>
      <c r="AY35" s="25">
        <v>2.8709016393442601</v>
      </c>
      <c r="BA35" s="25">
        <v>2.8709016393442601</v>
      </c>
      <c r="BB35" s="25">
        <v>2.477568306010927</v>
      </c>
    </row>
    <row r="36" spans="1:54" x14ac:dyDescent="0.35">
      <c r="A36" s="26">
        <v>35246</v>
      </c>
      <c r="B36" s="41">
        <v>68.630978287535996</v>
      </c>
      <c r="C36" s="41">
        <v>66.436106110530133</v>
      </c>
      <c r="D36" s="41">
        <v>68.646174183054697</v>
      </c>
      <c r="E36" s="57"/>
      <c r="F36" s="42">
        <v>51.397502200308999</v>
      </c>
      <c r="G36" s="42"/>
      <c r="H36" s="42">
        <v>120.43987575301269</v>
      </c>
      <c r="I36" s="42"/>
      <c r="J36" s="42">
        <v>65.962003754315802</v>
      </c>
      <c r="K36" s="42"/>
      <c r="L36" s="42">
        <v>59.000796270991536</v>
      </c>
      <c r="M36" s="42"/>
      <c r="N36" s="42">
        <v>43.096594227397333</v>
      </c>
      <c r="O36" s="26"/>
      <c r="P36" s="35"/>
      <c r="Q36" s="42">
        <v>413325</v>
      </c>
      <c r="R36" s="42">
        <v>413325</v>
      </c>
      <c r="S36" s="42"/>
      <c r="T36" s="42">
        <v>0.409126114684217</v>
      </c>
      <c r="U36" s="42">
        <v>-0.22742533463127501</v>
      </c>
      <c r="V36" s="42"/>
      <c r="W36" s="42">
        <v>862786.01106092695</v>
      </c>
      <c r="X36" s="42">
        <v>862786.01106092695</v>
      </c>
      <c r="Y36" s="42"/>
      <c r="Z36" s="41">
        <v>8.2548700543637096E-2</v>
      </c>
      <c r="AA36" s="41">
        <v>8.2548700543637096E-2</v>
      </c>
      <c r="AB36" s="42"/>
      <c r="AC36" s="49"/>
      <c r="AD36" s="42">
        <v>245.20658074695402</v>
      </c>
      <c r="AE36" s="42">
        <v>245.20658074695399</v>
      </c>
      <c r="AF36" s="42"/>
      <c r="AG36" s="49"/>
      <c r="AH36" s="42">
        <v>81.882196923076961</v>
      </c>
      <c r="AI36" s="42">
        <v>81.882196923076904</v>
      </c>
      <c r="AJ36" s="42"/>
      <c r="AK36" s="49"/>
      <c r="AL36" s="42">
        <v>5.6176858473270661</v>
      </c>
      <c r="AM36" s="42"/>
      <c r="AN36" s="25">
        <v>5.8677999999999999</v>
      </c>
      <c r="AO36" s="25">
        <v>5.8677999999999999</v>
      </c>
      <c r="AR36" s="25">
        <v>0.69717020145329944</v>
      </c>
      <c r="AS36" s="25">
        <v>0.697170201453299</v>
      </c>
      <c r="AT36" s="25">
        <v>0.76015934162310683</v>
      </c>
      <c r="AU36" s="39"/>
      <c r="AV36" s="25">
        <v>90.002082601888901</v>
      </c>
      <c r="AW36" s="25">
        <v>90.002082601888901</v>
      </c>
      <c r="AY36" s="25">
        <v>2.78571428571429</v>
      </c>
      <c r="BA36" s="25">
        <v>2.78571428571429</v>
      </c>
      <c r="BB36" s="25">
        <v>2.3923809523809569</v>
      </c>
    </row>
    <row r="37" spans="1:54" x14ac:dyDescent="0.35">
      <c r="A37" s="26">
        <v>35338</v>
      </c>
      <c r="B37" s="41">
        <v>68.965673762040595</v>
      </c>
      <c r="C37" s="41">
        <v>66.757872203019602</v>
      </c>
      <c r="D37" s="41">
        <v>68.991324198473905</v>
      </c>
      <c r="E37" s="57"/>
      <c r="F37" s="42">
        <v>51.905986975443341</v>
      </c>
      <c r="G37" s="42"/>
      <c r="H37" s="42">
        <v>120.52853257953366</v>
      </c>
      <c r="I37" s="42"/>
      <c r="J37" s="42">
        <v>65.916639890060154</v>
      </c>
      <c r="K37" s="42"/>
      <c r="L37" s="42">
        <v>59.1372057211764</v>
      </c>
      <c r="M37" s="42"/>
      <c r="N37" s="42">
        <v>43.436251536775501</v>
      </c>
      <c r="O37" s="26"/>
      <c r="P37" s="35"/>
      <c r="Q37" s="42">
        <v>417019</v>
      </c>
      <c r="R37" s="42">
        <v>417019</v>
      </c>
      <c r="S37" s="42"/>
      <c r="T37" s="42">
        <v>0.90048123975179695</v>
      </c>
      <c r="U37" s="42">
        <v>-0.22072387714480299</v>
      </c>
      <c r="V37" s="42"/>
      <c r="W37" s="42">
        <v>863327.55407133908</v>
      </c>
      <c r="X37" s="42">
        <v>863327.55407133896</v>
      </c>
      <c r="Y37" s="42"/>
      <c r="Z37" s="41">
        <v>8.0614874049025106E-2</v>
      </c>
      <c r="AA37" s="41">
        <v>8.0614874049025106E-2</v>
      </c>
      <c r="AB37" s="42"/>
      <c r="AC37" s="49"/>
      <c r="AD37" s="42">
        <v>247.64305313116503</v>
      </c>
      <c r="AE37" s="42">
        <v>247.643053131165</v>
      </c>
      <c r="AF37" s="42"/>
      <c r="AG37" s="49"/>
      <c r="AH37" s="42">
        <v>82.869486363636398</v>
      </c>
      <c r="AI37" s="42">
        <v>82.869486363636398</v>
      </c>
      <c r="AJ37" s="42"/>
      <c r="AK37" s="49"/>
      <c r="AL37" s="42">
        <v>5.4132739047926286</v>
      </c>
      <c r="AM37" s="42"/>
      <c r="AN37" s="25">
        <v>5.6875</v>
      </c>
      <c r="AO37" s="25">
        <v>5.6875</v>
      </c>
      <c r="AR37" s="25">
        <v>0.68186344897864648</v>
      </c>
      <c r="AS37" s="25">
        <v>0.68186344897864604</v>
      </c>
      <c r="AT37" s="25">
        <v>0.73881018564560674</v>
      </c>
      <c r="AU37" s="39"/>
      <c r="AV37" s="25">
        <v>90.413772647977595</v>
      </c>
      <c r="AW37" s="25">
        <v>90.413772647977595</v>
      </c>
      <c r="AY37" s="25">
        <v>2.8887640449438199</v>
      </c>
      <c r="BA37" s="25">
        <v>2.8887640449438199</v>
      </c>
      <c r="BB37" s="25">
        <v>2.4954307116104864</v>
      </c>
    </row>
    <row r="38" spans="1:54" x14ac:dyDescent="0.35">
      <c r="A38" s="26">
        <v>35430</v>
      </c>
      <c r="B38" s="41">
        <v>69.365709672873336</v>
      </c>
      <c r="C38" s="41">
        <v>67.143128768496766</v>
      </c>
      <c r="D38" s="41">
        <v>69.381902018659105</v>
      </c>
      <c r="E38" s="57"/>
      <c r="F38" s="42">
        <v>52.336907944714142</v>
      </c>
      <c r="G38" s="42"/>
      <c r="H38" s="42">
        <v>120.77286764533632</v>
      </c>
      <c r="I38" s="42"/>
      <c r="J38" s="42">
        <v>65.349124246101042</v>
      </c>
      <c r="K38" s="42"/>
      <c r="L38" s="42">
        <v>59.032691490299705</v>
      </c>
      <c r="M38" s="42"/>
      <c r="N38" s="42">
        <v>44.826893354090203</v>
      </c>
      <c r="O38" s="26"/>
      <c r="P38" s="35"/>
      <c r="Q38" s="42">
        <v>422639</v>
      </c>
      <c r="R38" s="42">
        <v>422639</v>
      </c>
      <c r="S38" s="42"/>
      <c r="T38" s="42">
        <v>1.0126168131098701</v>
      </c>
      <c r="U38" s="42">
        <v>-0.31774635612609697</v>
      </c>
      <c r="V38" s="42"/>
      <c r="W38" s="42">
        <v>866094.44137827703</v>
      </c>
      <c r="X38" s="42">
        <v>866094.44137827703</v>
      </c>
      <c r="Y38" s="42"/>
      <c r="Z38" s="41">
        <v>7.8416940042689759E-2</v>
      </c>
      <c r="AA38" s="41">
        <v>7.8416940042689801E-2</v>
      </c>
      <c r="AB38" s="42"/>
      <c r="AC38" s="49"/>
      <c r="AD38" s="42">
        <v>249.8846077246387</v>
      </c>
      <c r="AE38" s="42">
        <v>249.88460772463901</v>
      </c>
      <c r="AF38" s="42"/>
      <c r="AG38" s="49"/>
      <c r="AH38" s="42">
        <v>88.333556060606043</v>
      </c>
      <c r="AI38" s="42">
        <v>88.333556060606099</v>
      </c>
      <c r="AJ38" s="42"/>
      <c r="AK38" s="49"/>
      <c r="AL38" s="42">
        <v>5.8245399762150774</v>
      </c>
      <c r="AM38" s="42"/>
      <c r="AN38" s="25">
        <v>5.8555000000000001</v>
      </c>
      <c r="AO38" s="25">
        <v>5.8555000000000001</v>
      </c>
      <c r="AR38" s="25">
        <v>0.67273735054240236</v>
      </c>
      <c r="AS38" s="25">
        <v>0.67273735054240202</v>
      </c>
      <c r="AT38" s="25">
        <v>0.72349917479305625</v>
      </c>
      <c r="AU38" s="39"/>
      <c r="AV38" s="25">
        <v>90.6637441195615</v>
      </c>
      <c r="AW38" s="25">
        <v>90.6637441195615</v>
      </c>
      <c r="AY38" s="25">
        <v>2.9581339712918702</v>
      </c>
      <c r="BA38" s="25">
        <v>2.9581339712918702</v>
      </c>
      <c r="BB38" s="25">
        <v>2.5648006379585371</v>
      </c>
    </row>
    <row r="39" spans="1:54" x14ac:dyDescent="0.35">
      <c r="A39" s="26">
        <v>35520</v>
      </c>
      <c r="B39" s="41">
        <v>69.60406774821827</v>
      </c>
      <c r="C39" s="41">
        <v>67.381118161534758</v>
      </c>
      <c r="D39" s="41">
        <v>69.587126118123706</v>
      </c>
      <c r="E39" s="57"/>
      <c r="F39" s="42">
        <v>52.842807533959636</v>
      </c>
      <c r="G39" s="42"/>
      <c r="H39" s="42">
        <v>120.52207718314168</v>
      </c>
      <c r="I39" s="42"/>
      <c r="J39" s="42">
        <v>65.121118137167358</v>
      </c>
      <c r="K39" s="42"/>
      <c r="L39" s="42">
        <v>58.995942448309968</v>
      </c>
      <c r="M39" s="42"/>
      <c r="N39" s="42">
        <v>45.156406272022501</v>
      </c>
      <c r="O39" s="26"/>
      <c r="P39" s="35"/>
      <c r="Q39" s="42">
        <v>429418</v>
      </c>
      <c r="R39" s="42">
        <v>429418</v>
      </c>
      <c r="S39" s="42"/>
      <c r="T39" s="42">
        <v>0.79431875817516895</v>
      </c>
      <c r="U39" s="42">
        <v>-5.0640808212505002E-2</v>
      </c>
      <c r="V39" s="42"/>
      <c r="W39" s="42">
        <v>873692.98048387701</v>
      </c>
      <c r="X39" s="42">
        <v>873692.98048387701</v>
      </c>
      <c r="Y39" s="42"/>
      <c r="Z39" s="41">
        <v>7.3233611915158633E-2</v>
      </c>
      <c r="AA39" s="41">
        <v>7.3233611915158606E-2</v>
      </c>
      <c r="AB39" s="42"/>
      <c r="AC39" s="49"/>
      <c r="AD39" s="42">
        <v>252.12616231811231</v>
      </c>
      <c r="AE39" s="42">
        <v>252.12616231811199</v>
      </c>
      <c r="AF39" s="42"/>
      <c r="AG39" s="49"/>
      <c r="AH39" s="42">
        <v>92.820320312499987</v>
      </c>
      <c r="AI39" s="42">
        <v>92.820320312500002</v>
      </c>
      <c r="AJ39" s="42"/>
      <c r="AK39" s="49"/>
      <c r="AL39" s="42">
        <v>5.8904209642444672</v>
      </c>
      <c r="AM39" s="42"/>
      <c r="AN39" s="25">
        <v>5.9375</v>
      </c>
      <c r="AO39" s="25">
        <v>5.9375</v>
      </c>
      <c r="AR39" s="25">
        <v>0.64938685118057315</v>
      </c>
      <c r="AS39" s="25">
        <v>0.64866500847439001</v>
      </c>
      <c r="AT39" s="25">
        <v>0.70519987906400861</v>
      </c>
      <c r="AU39" s="39"/>
      <c r="AV39" s="25">
        <v>90.977895215510898</v>
      </c>
      <c r="AW39" s="25">
        <v>90.977895215510898</v>
      </c>
      <c r="AY39" s="25">
        <v>2.9037328094302599</v>
      </c>
      <c r="BA39" s="25">
        <v>2.9037328094302599</v>
      </c>
      <c r="BB39" s="25">
        <v>2.5103994760969264</v>
      </c>
    </row>
    <row r="40" spans="1:54" x14ac:dyDescent="0.35">
      <c r="A40" s="26">
        <v>35611</v>
      </c>
      <c r="B40" s="41">
        <v>69.770050891849763</v>
      </c>
      <c r="C40" s="41">
        <v>67.539043638685598</v>
      </c>
      <c r="D40" s="41">
        <v>69.779564268268302</v>
      </c>
      <c r="E40" s="57"/>
      <c r="F40" s="42">
        <v>53.309336220697396</v>
      </c>
      <c r="G40" s="42"/>
      <c r="H40" s="42">
        <v>120.24847317869667</v>
      </c>
      <c r="I40" s="42"/>
      <c r="J40" s="42">
        <v>65.284234656778381</v>
      </c>
      <c r="K40" s="42"/>
      <c r="L40" s="42">
        <v>59.273290621149833</v>
      </c>
      <c r="M40" s="42"/>
      <c r="N40" s="42">
        <v>44.457925342793537</v>
      </c>
      <c r="O40" s="26"/>
      <c r="P40" s="35"/>
      <c r="Q40" s="42">
        <v>434199</v>
      </c>
      <c r="R40" s="42">
        <v>434199</v>
      </c>
      <c r="S40" s="42"/>
      <c r="T40" s="42">
        <v>0.84392523099911498</v>
      </c>
      <c r="U40" s="42">
        <v>-0.23587869081118101</v>
      </c>
      <c r="V40" s="42"/>
      <c r="W40" s="42">
        <v>878324.78805050009</v>
      </c>
      <c r="X40" s="42">
        <v>878324.78805049998</v>
      </c>
      <c r="Y40" s="42"/>
      <c r="Z40" s="41">
        <v>7.17972859712597E-2</v>
      </c>
      <c r="AA40" s="41">
        <v>7.17972859712597E-2</v>
      </c>
      <c r="AB40" s="42"/>
      <c r="AC40" s="49"/>
      <c r="AD40" s="42">
        <v>254.46517580695433</v>
      </c>
      <c r="AE40" s="42">
        <v>254.46517580695399</v>
      </c>
      <c r="AF40" s="42"/>
      <c r="AG40" s="49"/>
      <c r="AH40" s="42">
        <v>95.131486153846112</v>
      </c>
      <c r="AI40" s="42">
        <v>95.131486153846197</v>
      </c>
      <c r="AJ40" s="42"/>
      <c r="AK40" s="49"/>
      <c r="AL40" s="42">
        <v>6.146395162239374</v>
      </c>
      <c r="AM40" s="42"/>
      <c r="AN40" s="25">
        <v>6.1984000000000004</v>
      </c>
      <c r="AO40" s="25">
        <v>6.1984000000000004</v>
      </c>
      <c r="AR40" s="25">
        <v>0.6389876132994049</v>
      </c>
      <c r="AS40" s="25">
        <v>0.63881968316040705</v>
      </c>
      <c r="AT40" s="25">
        <v>0.70418831106292323</v>
      </c>
      <c r="AU40" s="39"/>
      <c r="AV40" s="25">
        <v>91.094904714313301</v>
      </c>
      <c r="AW40" s="25">
        <v>91.094904714313301</v>
      </c>
      <c r="AY40" s="25">
        <v>3.1231884057971002</v>
      </c>
      <c r="BA40" s="25">
        <v>3.1231884057971002</v>
      </c>
      <c r="BB40" s="25">
        <v>2.7298550724637667</v>
      </c>
    </row>
    <row r="41" spans="1:54" x14ac:dyDescent="0.35">
      <c r="A41" s="26">
        <v>35703</v>
      </c>
      <c r="B41" s="41">
        <v>70.301043211884334</v>
      </c>
      <c r="C41" s="41">
        <v>68.05101021861789</v>
      </c>
      <c r="D41" s="41">
        <v>70.337386335665599</v>
      </c>
      <c r="E41" s="57"/>
      <c r="F41" s="42">
        <v>53.831629904686231</v>
      </c>
      <c r="G41" s="42"/>
      <c r="H41" s="42">
        <v>120.29165441799699</v>
      </c>
      <c r="I41" s="42"/>
      <c r="J41" s="42">
        <v>65.937316712012787</v>
      </c>
      <c r="K41" s="42"/>
      <c r="L41" s="42">
        <v>59.909913499298263</v>
      </c>
      <c r="M41" s="42"/>
      <c r="N41" s="42">
        <v>45.443476413226499</v>
      </c>
      <c r="O41" s="26"/>
      <c r="P41" s="35"/>
      <c r="Q41" s="42">
        <v>438100</v>
      </c>
      <c r="R41" s="42">
        <v>438100</v>
      </c>
      <c r="S41" s="42"/>
      <c r="T41" s="42">
        <v>0.42440874960859298</v>
      </c>
      <c r="U41" s="42">
        <v>-0.31251620477381897</v>
      </c>
      <c r="V41" s="42"/>
      <c r="W41" s="42">
        <v>880182.16364519007</v>
      </c>
      <c r="X41" s="42">
        <v>880182.16364518995</v>
      </c>
      <c r="Y41" s="42"/>
      <c r="Z41" s="41">
        <v>6.8400512448149972E-2</v>
      </c>
      <c r="AA41" s="41">
        <v>6.840051244815E-2</v>
      </c>
      <c r="AB41" s="42"/>
      <c r="AC41" s="49"/>
      <c r="AD41" s="42">
        <v>258.36353162169166</v>
      </c>
      <c r="AE41" s="42">
        <v>258.363531621692</v>
      </c>
      <c r="AF41" s="42"/>
      <c r="AG41" s="49"/>
      <c r="AH41" s="42">
        <v>97.47146060606066</v>
      </c>
      <c r="AI41" s="42">
        <v>97.471460606060603</v>
      </c>
      <c r="AJ41" s="42"/>
      <c r="AK41" s="49"/>
      <c r="AL41" s="42">
        <v>6.7430572230059136</v>
      </c>
      <c r="AM41" s="42"/>
      <c r="AN41" s="25">
        <v>6.8692000000000002</v>
      </c>
      <c r="AO41" s="25">
        <v>6.8692000000000002</v>
      </c>
      <c r="AR41" s="25">
        <v>0.63319365618204004</v>
      </c>
      <c r="AS41" s="25">
        <v>0.63363729975902106</v>
      </c>
      <c r="AT41" s="25">
        <v>0.69361854623151198</v>
      </c>
      <c r="AU41" s="39"/>
      <c r="AV41" s="25">
        <v>91.481024453969596</v>
      </c>
      <c r="AW41" s="25">
        <v>91.481024453969596</v>
      </c>
      <c r="AY41" s="25">
        <v>3.4137323943662001</v>
      </c>
      <c r="BA41" s="25">
        <v>3.4137323943662001</v>
      </c>
      <c r="BB41" s="25">
        <v>3.0203990610328666</v>
      </c>
    </row>
    <row r="42" spans="1:54" x14ac:dyDescent="0.35">
      <c r="A42" s="26">
        <v>35795</v>
      </c>
      <c r="B42" s="41">
        <v>70.586171836242571</v>
      </c>
      <c r="C42" s="41">
        <v>68.32288506329779</v>
      </c>
      <c r="D42" s="41">
        <v>70.608569856545898</v>
      </c>
      <c r="E42" s="57"/>
      <c r="F42" s="42">
        <v>54.367528157302139</v>
      </c>
      <c r="G42" s="42"/>
      <c r="H42" s="42">
        <v>120.20939404712499</v>
      </c>
      <c r="I42" s="42"/>
      <c r="J42" s="42">
        <v>66.024364590586529</v>
      </c>
      <c r="K42" s="42"/>
      <c r="L42" s="42">
        <v>60.246114893887665</v>
      </c>
      <c r="M42" s="42"/>
      <c r="N42" s="42">
        <v>45.220274950786767</v>
      </c>
      <c r="O42" s="26"/>
      <c r="P42" s="35"/>
      <c r="Q42" s="42">
        <v>444540</v>
      </c>
      <c r="R42" s="42">
        <v>444540</v>
      </c>
      <c r="S42" s="42"/>
      <c r="T42" s="42">
        <v>0.52657287899712701</v>
      </c>
      <c r="U42" s="42">
        <v>-0.221435091886799</v>
      </c>
      <c r="V42" s="42"/>
      <c r="W42" s="42">
        <v>879843.27816055808</v>
      </c>
      <c r="X42" s="42">
        <v>879843.27816055797</v>
      </c>
      <c r="Y42" s="42"/>
      <c r="Z42" s="41">
        <v>6.5409484017932548E-2</v>
      </c>
      <c r="AA42" s="41">
        <v>6.5409484017932507E-2</v>
      </c>
      <c r="AB42" s="42"/>
      <c r="AC42" s="49"/>
      <c r="AD42" s="42">
        <v>261.67713406421763</v>
      </c>
      <c r="AE42" s="42">
        <v>261.67713406421802</v>
      </c>
      <c r="AF42" s="42"/>
      <c r="AG42" s="49"/>
      <c r="AH42" s="42">
        <v>98.626171212121235</v>
      </c>
      <c r="AI42" s="42">
        <v>98.626171212121207</v>
      </c>
      <c r="AJ42" s="42"/>
      <c r="AK42" s="49"/>
      <c r="AL42" s="42">
        <v>7.0402892116264848</v>
      </c>
      <c r="AM42" s="42"/>
      <c r="AN42" s="25">
        <v>7.1483999999999996</v>
      </c>
      <c r="AO42" s="25">
        <v>7.1483999999999996</v>
      </c>
      <c r="AR42" s="25">
        <v>0.63128999906948857</v>
      </c>
      <c r="AS42" s="25">
        <v>0.63168185721231895</v>
      </c>
      <c r="AT42" s="25">
        <v>0.68719940916867639</v>
      </c>
      <c r="AU42" s="39"/>
      <c r="AV42" s="25">
        <v>91.859557620069594</v>
      </c>
      <c r="AW42" s="25">
        <v>91.859557620069594</v>
      </c>
      <c r="AY42" s="25">
        <v>3.599609375</v>
      </c>
      <c r="BA42" s="25">
        <v>3.599609375</v>
      </c>
      <c r="BB42" s="25">
        <v>3.2062760416666669</v>
      </c>
    </row>
    <row r="43" spans="1:54" x14ac:dyDescent="0.35">
      <c r="A43" s="26">
        <v>35885</v>
      </c>
      <c r="B43" s="41">
        <v>70.729581270328126</v>
      </c>
      <c r="C43" s="41">
        <v>68.472035680817967</v>
      </c>
      <c r="D43" s="41">
        <v>70.691931524363397</v>
      </c>
      <c r="E43" s="57"/>
      <c r="F43" s="42">
        <v>54.865105994264972</v>
      </c>
      <c r="G43" s="42"/>
      <c r="H43" s="42">
        <v>119.85045730035701</v>
      </c>
      <c r="I43" s="42"/>
      <c r="J43" s="42">
        <v>65.47244561075496</v>
      </c>
      <c r="K43" s="42"/>
      <c r="L43" s="42">
        <v>60.265823861879397</v>
      </c>
      <c r="M43" s="42"/>
      <c r="N43" s="42">
        <v>44.942855661321765</v>
      </c>
      <c r="O43" s="26"/>
      <c r="P43" s="35"/>
      <c r="Q43" s="42">
        <v>447712</v>
      </c>
      <c r="R43" s="42">
        <v>447712</v>
      </c>
      <c r="S43" s="42"/>
      <c r="T43" s="42">
        <v>0.79289131831225501</v>
      </c>
      <c r="U43" s="42">
        <v>-1.24124148015409E-3</v>
      </c>
      <c r="V43" s="42"/>
      <c r="W43" s="42">
        <v>884146.71126163006</v>
      </c>
      <c r="X43" s="42">
        <v>884146.71126162994</v>
      </c>
      <c r="Y43" s="42"/>
      <c r="Z43" s="41">
        <v>6.3647367961563561E-2</v>
      </c>
      <c r="AA43" s="41">
        <v>6.3647367961563603E-2</v>
      </c>
      <c r="AB43" s="42"/>
      <c r="AC43" s="49"/>
      <c r="AD43" s="42">
        <v>264.79581871600772</v>
      </c>
      <c r="AE43" s="42">
        <v>264.795818716008</v>
      </c>
      <c r="AF43" s="42"/>
      <c r="AG43" s="49"/>
      <c r="AH43" s="42">
        <v>100.61063281249999</v>
      </c>
      <c r="AI43" s="42">
        <v>100.6106328125</v>
      </c>
      <c r="AJ43" s="42"/>
      <c r="AK43" s="49"/>
      <c r="AL43" s="42">
        <v>7.0862970308490789</v>
      </c>
      <c r="AM43" s="42"/>
      <c r="AN43" s="25">
        <v>7.25</v>
      </c>
      <c r="AO43" s="25">
        <v>7.25</v>
      </c>
      <c r="AR43" s="25">
        <v>0.62538235592018632</v>
      </c>
      <c r="AS43" s="25">
        <v>0.62547738438940403</v>
      </c>
      <c r="AT43" s="25">
        <v>0.68303198487251693</v>
      </c>
      <c r="AU43" s="39"/>
      <c r="AV43" s="25">
        <v>91.865824470770306</v>
      </c>
      <c r="AW43" s="25">
        <v>91.865824470770306</v>
      </c>
      <c r="AY43" s="25">
        <v>3.3192982456140401</v>
      </c>
      <c r="BA43" s="25">
        <v>3.3192982456140401</v>
      </c>
      <c r="BB43" s="25">
        <v>2.925964912280707</v>
      </c>
    </row>
    <row r="44" spans="1:54" x14ac:dyDescent="0.35">
      <c r="A44" s="26">
        <v>35976</v>
      </c>
      <c r="B44" s="41">
        <v>71.073887725513956</v>
      </c>
      <c r="C44" s="41">
        <v>68.898386026509002</v>
      </c>
      <c r="D44" s="41">
        <v>71.092692833306401</v>
      </c>
      <c r="E44" s="57"/>
      <c r="F44" s="42">
        <v>55.369299610557796</v>
      </c>
      <c r="G44" s="42"/>
      <c r="H44" s="42">
        <v>119.43255682595401</v>
      </c>
      <c r="I44" s="42"/>
      <c r="J44" s="42">
        <v>65.900329460801927</v>
      </c>
      <c r="K44" s="42"/>
      <c r="L44" s="42">
        <v>60.699616833842903</v>
      </c>
      <c r="M44" s="42"/>
      <c r="N44" s="42">
        <v>45.544544898206539</v>
      </c>
      <c r="O44" s="26"/>
      <c r="P44" s="35"/>
      <c r="Q44" s="42">
        <v>450292</v>
      </c>
      <c r="R44" s="42">
        <v>450292</v>
      </c>
      <c r="S44" s="42"/>
      <c r="T44" s="42">
        <v>0.36070391447088102</v>
      </c>
      <c r="U44" s="42">
        <v>-3.3388381505024302E-3</v>
      </c>
      <c r="V44" s="42"/>
      <c r="W44" s="42">
        <v>884140.65353232098</v>
      </c>
      <c r="X44" s="42">
        <v>884140.65353232098</v>
      </c>
      <c r="Y44" s="42"/>
      <c r="Z44" s="41">
        <v>6.2837755765484948E-2</v>
      </c>
      <c r="AA44" s="41">
        <v>6.2837755765484907E-2</v>
      </c>
      <c r="AB44" s="42"/>
      <c r="AC44" s="49"/>
      <c r="AD44" s="42">
        <v>268.40179784463936</v>
      </c>
      <c r="AE44" s="42">
        <v>268.40179784463902</v>
      </c>
      <c r="AF44" s="42"/>
      <c r="AG44" s="49"/>
      <c r="AH44" s="42">
        <v>100.5124338461538</v>
      </c>
      <c r="AI44" s="42">
        <v>100.512433846154</v>
      </c>
      <c r="AJ44" s="42"/>
      <c r="AK44" s="49"/>
      <c r="AL44" s="42">
        <v>7.076780212823591</v>
      </c>
      <c r="AM44" s="42"/>
      <c r="AN44" s="25">
        <v>7.3278999999999996</v>
      </c>
      <c r="AO44" s="25">
        <v>7.3278999999999996</v>
      </c>
      <c r="AR44" s="25">
        <v>0.6157406036924109</v>
      </c>
      <c r="AS44" s="25">
        <v>0.61574667956030105</v>
      </c>
      <c r="AT44" s="25">
        <v>0.67980342019791351</v>
      </c>
      <c r="AU44" s="39"/>
      <c r="AV44" s="25">
        <v>92.278891717166402</v>
      </c>
      <c r="AW44" s="25">
        <v>92.278891717166402</v>
      </c>
      <c r="AY44" s="25">
        <v>3.5873778501628699</v>
      </c>
      <c r="BA44" s="25">
        <v>3.5873778501628699</v>
      </c>
      <c r="BB44" s="25">
        <v>3.1940445168295368</v>
      </c>
    </row>
    <row r="45" spans="1:54" x14ac:dyDescent="0.35">
      <c r="A45" s="26">
        <v>36068</v>
      </c>
      <c r="B45" s="41">
        <v>71.275514454206998</v>
      </c>
      <c r="C45" s="41">
        <v>69.192034640247428</v>
      </c>
      <c r="D45" s="41">
        <v>71.320300035938502</v>
      </c>
      <c r="E45" s="57"/>
      <c r="F45" s="42">
        <v>55.841701080644633</v>
      </c>
      <c r="G45" s="42"/>
      <c r="H45" s="42">
        <v>118.94439555625566</v>
      </c>
      <c r="I45" s="42"/>
      <c r="J45" s="42">
        <v>66.619395228797075</v>
      </c>
      <c r="K45" s="42"/>
      <c r="L45" s="42">
        <v>61.337517453678934</v>
      </c>
      <c r="M45" s="42"/>
      <c r="N45" s="42">
        <v>45.281114662098929</v>
      </c>
      <c r="O45" s="26"/>
      <c r="P45" s="35"/>
      <c r="Q45" s="42">
        <v>451005</v>
      </c>
      <c r="R45" s="42">
        <v>451005</v>
      </c>
      <c r="S45" s="42"/>
      <c r="T45" s="42">
        <v>-6.2675142987620502E-2</v>
      </c>
      <c r="U45" s="42">
        <v>-0.185509921266547</v>
      </c>
      <c r="V45" s="42"/>
      <c r="W45" s="42">
        <v>887593.11750425294</v>
      </c>
      <c r="X45" s="42">
        <v>887593.11750425305</v>
      </c>
      <c r="Y45" s="42"/>
      <c r="Z45" s="41">
        <v>6.2401130578127045E-2</v>
      </c>
      <c r="AA45" s="41">
        <v>6.2401130578126997E-2</v>
      </c>
      <c r="AB45" s="42"/>
      <c r="AC45" s="49"/>
      <c r="AD45" s="42">
        <v>271.03318801958636</v>
      </c>
      <c r="AE45" s="42">
        <v>271.03318801958602</v>
      </c>
      <c r="AF45" s="42"/>
      <c r="AG45" s="49"/>
      <c r="AH45" s="42">
        <v>100.14717121212124</v>
      </c>
      <c r="AI45" s="42">
        <v>100.14717121212099</v>
      </c>
      <c r="AJ45" s="42"/>
      <c r="AK45" s="49"/>
      <c r="AL45" s="42">
        <v>7.1602620805435002</v>
      </c>
      <c r="AM45" s="42"/>
      <c r="AN45" s="25">
        <v>7.5</v>
      </c>
      <c r="AO45" s="25">
        <v>7.5</v>
      </c>
      <c r="AR45" s="25">
        <v>0.61194660690414404</v>
      </c>
      <c r="AS45" s="25">
        <v>0.61191051876314595</v>
      </c>
      <c r="AT45" s="25">
        <v>0.66166143460101789</v>
      </c>
      <c r="AU45" s="39"/>
      <c r="AV45" s="25">
        <v>92.668275423788103</v>
      </c>
      <c r="AW45" s="25">
        <v>92.668275423788103</v>
      </c>
      <c r="AY45" s="25">
        <v>3.4957446808510602</v>
      </c>
      <c r="BA45" s="25">
        <v>3.4957446808510602</v>
      </c>
      <c r="BB45" s="25">
        <v>3.1024113475177271</v>
      </c>
    </row>
    <row r="46" spans="1:54" x14ac:dyDescent="0.35">
      <c r="A46" s="26">
        <v>36160</v>
      </c>
      <c r="B46" s="41">
        <v>71.554205692506969</v>
      </c>
      <c r="C46" s="41">
        <v>69.572709935336604</v>
      </c>
      <c r="D46" s="41">
        <v>71.576722020699606</v>
      </c>
      <c r="E46" s="57"/>
      <c r="F46" s="42">
        <v>56.342058679605771</v>
      </c>
      <c r="G46" s="42"/>
      <c r="H46" s="42">
        <v>118.53056976690766</v>
      </c>
      <c r="I46" s="42"/>
      <c r="J46" s="42">
        <v>67.021642804413503</v>
      </c>
      <c r="K46" s="42"/>
      <c r="L46" s="42">
        <v>61.875937564306071</v>
      </c>
      <c r="M46" s="42"/>
      <c r="N46" s="42">
        <v>45.200094574877504</v>
      </c>
      <c r="O46" s="26"/>
      <c r="P46" s="35"/>
      <c r="Q46" s="42">
        <v>453937</v>
      </c>
      <c r="R46" s="42">
        <v>453937</v>
      </c>
      <c r="S46" s="42"/>
      <c r="T46" s="42">
        <v>-0.25237777481513501</v>
      </c>
      <c r="U46" s="42">
        <v>-0.25692632903790602</v>
      </c>
      <c r="V46" s="42"/>
      <c r="W46" s="42">
        <v>883166.99624774698</v>
      </c>
      <c r="X46" s="42">
        <v>883166.99624774698</v>
      </c>
      <c r="Y46" s="42"/>
      <c r="Z46" s="41">
        <v>6.1431129087922164E-2</v>
      </c>
      <c r="AA46" s="41">
        <v>6.1431129087922198E-2</v>
      </c>
      <c r="AB46" s="42"/>
      <c r="AC46" s="49"/>
      <c r="AD46" s="42">
        <v>274.151872671376</v>
      </c>
      <c r="AE46" s="42">
        <v>274.151872671376</v>
      </c>
      <c r="AF46" s="42"/>
      <c r="AG46" s="49"/>
      <c r="AH46" s="42">
        <v>97.166321212121204</v>
      </c>
      <c r="AI46" s="42">
        <v>97.166321212121204</v>
      </c>
      <c r="AJ46" s="42"/>
      <c r="AK46" s="49"/>
      <c r="AL46" s="42">
        <v>6.2775126042467688</v>
      </c>
      <c r="AM46" s="42"/>
      <c r="AN46" s="25">
        <v>6.8555000000000001</v>
      </c>
      <c r="AO46" s="25">
        <v>6.8555000000000001</v>
      </c>
      <c r="AR46" s="25">
        <v>0.61580078048011355</v>
      </c>
      <c r="AS46" s="25">
        <v>0.61574010208304597</v>
      </c>
      <c r="AT46" s="25">
        <v>0.66798550493166198</v>
      </c>
      <c r="AU46" s="39"/>
      <c r="AV46" s="25">
        <v>93.145292308275003</v>
      </c>
      <c r="AW46" s="25">
        <v>93.145292308275003</v>
      </c>
      <c r="AY46" s="25">
        <v>3.0448603351955299</v>
      </c>
      <c r="BA46" s="25">
        <v>3.0448603351955299</v>
      </c>
      <c r="BB46" s="25">
        <v>2.6515270018621968</v>
      </c>
    </row>
    <row r="47" spans="1:54" x14ac:dyDescent="0.35">
      <c r="A47" s="26">
        <v>36250</v>
      </c>
      <c r="B47" s="41">
        <v>71.860506155949608</v>
      </c>
      <c r="C47" s="41">
        <v>69.925179280360339</v>
      </c>
      <c r="D47" s="41">
        <v>71.807725998091996</v>
      </c>
      <c r="E47" s="57"/>
      <c r="F47" s="42">
        <v>56.816335285904898</v>
      </c>
      <c r="G47" s="42"/>
      <c r="H47" s="42">
        <v>117.93061771377067</v>
      </c>
      <c r="I47" s="42"/>
      <c r="J47" s="42">
        <v>67.190169608129196</v>
      </c>
      <c r="K47" s="42"/>
      <c r="L47" s="42">
        <v>62.428248620283433</v>
      </c>
      <c r="M47" s="42"/>
      <c r="N47" s="42">
        <v>45.533890267905427</v>
      </c>
      <c r="O47" s="26"/>
      <c r="P47" s="35"/>
      <c r="Q47" s="42">
        <v>457044</v>
      </c>
      <c r="R47" s="42">
        <v>457044</v>
      </c>
      <c r="S47" s="42"/>
      <c r="T47" s="42">
        <v>-0.229272996478873</v>
      </c>
      <c r="U47" s="42">
        <v>-0.435008366201726</v>
      </c>
      <c r="V47" s="42"/>
      <c r="W47" s="42">
        <v>888302.37745588098</v>
      </c>
      <c r="X47" s="42">
        <v>888302.37745588098</v>
      </c>
      <c r="Y47" s="42"/>
      <c r="Z47" s="41">
        <v>6.1760340374905444E-2</v>
      </c>
      <c r="AA47" s="41">
        <v>6.1760340374905402E-2</v>
      </c>
      <c r="AB47" s="42"/>
      <c r="AC47" s="49"/>
      <c r="AD47" s="42">
        <v>275.22392052042898</v>
      </c>
      <c r="AE47" s="42">
        <v>275.22392052042898</v>
      </c>
      <c r="AF47" s="42"/>
      <c r="AG47" s="49"/>
      <c r="AH47" s="42">
        <v>97.283789062499991</v>
      </c>
      <c r="AI47" s="42">
        <v>97.283789062500006</v>
      </c>
      <c r="AJ47" s="42"/>
      <c r="AK47" s="49"/>
      <c r="AL47" s="42">
        <v>5.0837063570093504</v>
      </c>
      <c r="AM47" s="42"/>
      <c r="AN47" s="25">
        <v>5.6943999999999999</v>
      </c>
      <c r="AO47" s="25">
        <v>5.6943999999999999</v>
      </c>
      <c r="AR47" s="25">
        <v>0.61208261764455074</v>
      </c>
      <c r="AS47" s="25">
        <v>0.61207091368269495</v>
      </c>
      <c r="AT47" s="25">
        <v>0.66963647078981869</v>
      </c>
      <c r="AU47" s="39"/>
      <c r="AV47" s="25">
        <v>93.311240487133404</v>
      </c>
      <c r="AW47" s="25">
        <v>93.311240487133404</v>
      </c>
      <c r="AY47" s="25">
        <v>3.0386029411764701</v>
      </c>
      <c r="BA47" s="25">
        <v>3.0386029411764701</v>
      </c>
      <c r="BB47" s="25">
        <v>2.645269607843137</v>
      </c>
    </row>
    <row r="48" spans="1:54" x14ac:dyDescent="0.35">
      <c r="A48" s="26">
        <v>36341</v>
      </c>
      <c r="B48" s="41">
        <v>72.07370571994737</v>
      </c>
      <c r="C48" s="41">
        <v>70.136276000373002</v>
      </c>
      <c r="D48" s="41">
        <v>72.102605801817901</v>
      </c>
      <c r="E48" s="57"/>
      <c r="F48" s="42">
        <v>57.315473648546003</v>
      </c>
      <c r="G48" s="42"/>
      <c r="H48" s="42">
        <v>117.070124373773</v>
      </c>
      <c r="I48" s="42"/>
      <c r="J48" s="42">
        <v>66.540428066959038</v>
      </c>
      <c r="K48" s="42"/>
      <c r="L48" s="42">
        <v>62.296450582395131</v>
      </c>
      <c r="M48" s="42"/>
      <c r="N48" s="42">
        <v>46.955176450867462</v>
      </c>
      <c r="O48" s="26"/>
      <c r="P48" s="35"/>
      <c r="Q48" s="42">
        <v>458710</v>
      </c>
      <c r="R48" s="42">
        <v>458710</v>
      </c>
      <c r="S48" s="42"/>
      <c r="T48" s="42">
        <v>0.242871349830207</v>
      </c>
      <c r="U48" s="42">
        <v>-8.6327364105112103E-2</v>
      </c>
      <c r="V48" s="42"/>
      <c r="W48" s="42">
        <v>890578.35748737003</v>
      </c>
      <c r="X48" s="42">
        <v>890578.35748737003</v>
      </c>
      <c r="Y48" s="42"/>
      <c r="Z48" s="41">
        <v>6.0447626997175097E-2</v>
      </c>
      <c r="AA48" s="41">
        <v>6.0447626997175097E-2</v>
      </c>
      <c r="AB48" s="42"/>
      <c r="AC48" s="49"/>
      <c r="AD48" s="42">
        <v>277.36801621853402</v>
      </c>
      <c r="AE48" s="42">
        <v>277.36801621853402</v>
      </c>
      <c r="AF48" s="42"/>
      <c r="AG48" s="49"/>
      <c r="AH48" s="42">
        <v>99.140043076923092</v>
      </c>
      <c r="AI48" s="42">
        <v>99.140043076923106</v>
      </c>
      <c r="AJ48" s="42"/>
      <c r="AK48" s="49"/>
      <c r="AL48" s="42">
        <v>4.8274032761064927</v>
      </c>
      <c r="AM48" s="42"/>
      <c r="AN48" s="25">
        <v>5.2008000000000001</v>
      </c>
      <c r="AO48" s="25">
        <v>5.2008000000000001</v>
      </c>
      <c r="AR48" s="25">
        <v>0.60729455707630908</v>
      </c>
      <c r="AS48" s="25">
        <v>0.60728308657017904</v>
      </c>
      <c r="AT48" s="25">
        <v>0.660189968678775</v>
      </c>
      <c r="AU48" s="39"/>
      <c r="AV48" s="25">
        <v>93.644063749321802</v>
      </c>
      <c r="AW48" s="25">
        <v>93.644063749321802</v>
      </c>
      <c r="AY48" s="25">
        <v>2.8198294243070401</v>
      </c>
      <c r="BA48" s="25">
        <v>2.8198294243070401</v>
      </c>
      <c r="BB48" s="25">
        <v>2.4264960909737066</v>
      </c>
    </row>
    <row r="49" spans="1:54" x14ac:dyDescent="0.35">
      <c r="A49" s="26">
        <v>36433</v>
      </c>
      <c r="B49" s="41">
        <v>72.134895587147753</v>
      </c>
      <c r="C49" s="41">
        <v>70.193030640748091</v>
      </c>
      <c r="D49" s="41">
        <v>72.187041193632894</v>
      </c>
      <c r="E49" s="57"/>
      <c r="F49" s="42">
        <v>57.732710628495234</v>
      </c>
      <c r="G49" s="42"/>
      <c r="H49" s="42">
        <v>116.21459022204799</v>
      </c>
      <c r="I49" s="42"/>
      <c r="J49" s="42">
        <v>65.979852123673865</v>
      </c>
      <c r="K49" s="42"/>
      <c r="L49" s="42">
        <v>62.272826470458675</v>
      </c>
      <c r="M49" s="42"/>
      <c r="N49" s="42">
        <v>47.699240886107667</v>
      </c>
      <c r="O49" s="26"/>
      <c r="P49" s="35"/>
      <c r="Q49" s="42">
        <v>466387</v>
      </c>
      <c r="R49" s="42">
        <v>466387</v>
      </c>
      <c r="S49" s="42"/>
      <c r="T49" s="42">
        <v>0.38373842771574601</v>
      </c>
      <c r="U49" s="42">
        <v>-0.21776077775277999</v>
      </c>
      <c r="V49" s="42"/>
      <c r="W49" s="42">
        <v>894800.21194659604</v>
      </c>
      <c r="X49" s="42">
        <v>894800.21194659604</v>
      </c>
      <c r="Y49" s="42"/>
      <c r="Z49" s="41">
        <v>5.8863858138287282E-2</v>
      </c>
      <c r="AA49" s="41">
        <v>5.8863858138287303E-2</v>
      </c>
      <c r="AB49" s="42"/>
      <c r="AC49" s="49"/>
      <c r="AD49" s="42">
        <v>280.68161866106033</v>
      </c>
      <c r="AE49" s="42">
        <v>280.68161866105999</v>
      </c>
      <c r="AF49" s="42"/>
      <c r="AG49" s="49"/>
      <c r="AH49" s="42">
        <v>98.754672727272705</v>
      </c>
      <c r="AI49" s="42">
        <v>98.754672727272705</v>
      </c>
      <c r="AJ49" s="42"/>
      <c r="AK49" s="49"/>
      <c r="AL49" s="42">
        <v>4.8335647331042786</v>
      </c>
      <c r="AM49" s="42"/>
      <c r="AN49" s="25">
        <v>5.0654000000000003</v>
      </c>
      <c r="AO49" s="25">
        <v>5.0654000000000003</v>
      </c>
      <c r="AR49" s="25">
        <v>0.61019911719025588</v>
      </c>
      <c r="AS49" s="25">
        <v>0.61019911719025599</v>
      </c>
      <c r="AT49" s="25">
        <v>0.65341031800307314</v>
      </c>
      <c r="AU49" s="39"/>
      <c r="AV49" s="25">
        <v>93.925785192289794</v>
      </c>
      <c r="AW49" s="25">
        <v>93.925785192289794</v>
      </c>
      <c r="AY49" s="25">
        <v>2.6704545454545499</v>
      </c>
      <c r="BA49" s="25">
        <v>2.6704545454545499</v>
      </c>
      <c r="BB49" s="25">
        <v>2.2771212121212172</v>
      </c>
    </row>
    <row r="50" spans="1:54" x14ac:dyDescent="0.35">
      <c r="A50" s="26">
        <v>36525</v>
      </c>
      <c r="B50" s="41">
        <v>72.360010370614631</v>
      </c>
      <c r="C50" s="41">
        <v>70.417833005395465</v>
      </c>
      <c r="D50" s="41">
        <v>72.375607455761894</v>
      </c>
      <c r="E50" s="57"/>
      <c r="F50" s="42">
        <v>58.255433283088074</v>
      </c>
      <c r="G50" s="42"/>
      <c r="H50" s="42">
        <v>115.125468608313</v>
      </c>
      <c r="I50" s="42"/>
      <c r="J50" s="42">
        <v>66.037197054444164</v>
      </c>
      <c r="K50" s="42"/>
      <c r="L50" s="42">
        <v>62.4641404229777</v>
      </c>
      <c r="M50" s="42"/>
      <c r="N50" s="42">
        <v>48.745635693244061</v>
      </c>
      <c r="O50" s="26"/>
      <c r="P50" s="35"/>
      <c r="Q50" s="42">
        <v>473892</v>
      </c>
      <c r="R50" s="42">
        <v>473892</v>
      </c>
      <c r="S50" s="42"/>
      <c r="T50" s="42">
        <v>0.98046149283557904</v>
      </c>
      <c r="U50" s="42">
        <v>0.38094479166012601</v>
      </c>
      <c r="V50" s="42"/>
      <c r="W50" s="42">
        <v>896997.77750263293</v>
      </c>
      <c r="X50" s="42">
        <v>896997.77750263305</v>
      </c>
      <c r="Y50" s="42"/>
      <c r="Z50" s="41">
        <v>5.8062749109867084E-2</v>
      </c>
      <c r="AA50" s="41">
        <v>5.8062749109867098E-2</v>
      </c>
      <c r="AB50" s="42"/>
      <c r="AC50" s="49"/>
      <c r="AD50" s="42">
        <v>283.50792662674468</v>
      </c>
      <c r="AE50" s="42">
        <v>283.50792662674502</v>
      </c>
      <c r="AF50" s="42"/>
      <c r="AG50" s="49"/>
      <c r="AH50" s="42">
        <v>100.63442878787879</v>
      </c>
      <c r="AI50" s="42">
        <v>100.634428787879</v>
      </c>
      <c r="AJ50" s="42"/>
      <c r="AK50" s="49"/>
      <c r="AL50" s="42">
        <v>5.2944312218786767</v>
      </c>
      <c r="AM50" s="42"/>
      <c r="AN50" s="25">
        <v>5.4047999999999998</v>
      </c>
      <c r="AO50" s="25">
        <v>5.4047999999999998</v>
      </c>
      <c r="AR50" s="25">
        <v>0.61022681521550559</v>
      </c>
      <c r="AS50" s="25">
        <v>0.61024879064745796</v>
      </c>
      <c r="AT50" s="25">
        <v>0.65065880412808841</v>
      </c>
      <c r="AU50" s="39"/>
      <c r="AV50" s="25">
        <v>94.354688234908096</v>
      </c>
      <c r="AW50" s="25">
        <v>94.354688234908096</v>
      </c>
      <c r="AY50" s="25">
        <v>2.7972222222222198</v>
      </c>
      <c r="BA50" s="25">
        <v>2.7972222222222198</v>
      </c>
      <c r="BB50" s="25">
        <v>2.4038888888888867</v>
      </c>
    </row>
    <row r="51" spans="1:54" x14ac:dyDescent="0.35">
      <c r="A51" s="26">
        <v>36616</v>
      </c>
      <c r="B51" s="41">
        <v>72.449394520174849</v>
      </c>
      <c r="C51" s="41">
        <v>70.562626632323699</v>
      </c>
      <c r="D51" s="41">
        <v>72.393688738640094</v>
      </c>
      <c r="E51" s="57"/>
      <c r="F51" s="42">
        <v>58.770608644193537</v>
      </c>
      <c r="G51" s="42"/>
      <c r="H51" s="42">
        <v>113.73716573365033</v>
      </c>
      <c r="I51" s="42"/>
      <c r="J51" s="42">
        <v>65.718654681109896</v>
      </c>
      <c r="K51" s="42"/>
      <c r="L51" s="42">
        <v>62.27530638392227</v>
      </c>
      <c r="M51" s="42"/>
      <c r="N51" s="42">
        <v>49.971557628594496</v>
      </c>
      <c r="O51" s="26"/>
      <c r="P51" s="35"/>
      <c r="Q51" s="42">
        <v>480212</v>
      </c>
      <c r="R51" s="42">
        <v>480212</v>
      </c>
      <c r="S51" s="42"/>
      <c r="T51" s="42">
        <v>0.66890196204443797</v>
      </c>
      <c r="U51" s="42">
        <v>0.10867775648422</v>
      </c>
      <c r="V51" s="42"/>
      <c r="W51" s="42">
        <v>884400.98155532195</v>
      </c>
      <c r="X51" s="42">
        <v>884400.98155532195</v>
      </c>
      <c r="Y51" s="42"/>
      <c r="Z51" s="41">
        <v>5.7927698643392138E-2</v>
      </c>
      <c r="AA51" s="41">
        <v>5.7927698643392103E-2</v>
      </c>
      <c r="AB51" s="42"/>
      <c r="AC51" s="49"/>
      <c r="AD51" s="42">
        <v>288.83720687370032</v>
      </c>
      <c r="AE51" s="42">
        <v>288.83720687369998</v>
      </c>
      <c r="AF51" s="42"/>
      <c r="AG51" s="49"/>
      <c r="AH51" s="42">
        <v>102.29108307692309</v>
      </c>
      <c r="AI51" s="42">
        <v>102.291083076923</v>
      </c>
      <c r="AJ51" s="42"/>
      <c r="AK51" s="49"/>
      <c r="AL51" s="42">
        <v>5.8070570175929035</v>
      </c>
      <c r="AM51" s="42"/>
      <c r="AN51" s="25">
        <v>5.8672000000000004</v>
      </c>
      <c r="AO51" s="25">
        <v>5.8672000000000004</v>
      </c>
      <c r="AR51" s="25">
        <v>0.61741448216996297</v>
      </c>
      <c r="AS51" s="25">
        <v>0.61738707307826801</v>
      </c>
      <c r="AT51" s="25">
        <v>0.66026276980534571</v>
      </c>
      <c r="AU51" s="39"/>
      <c r="AV51" s="25">
        <v>94.951925661224294</v>
      </c>
      <c r="AW51" s="25">
        <v>94.951925661224294</v>
      </c>
      <c r="AY51" s="25">
        <v>2.7832568807339499</v>
      </c>
      <c r="BA51" s="25">
        <v>2.7832568807339499</v>
      </c>
      <c r="BB51" s="25">
        <v>2.3899235474006164</v>
      </c>
    </row>
    <row r="52" spans="1:54" x14ac:dyDescent="0.35">
      <c r="A52" s="26">
        <v>36707</v>
      </c>
      <c r="B52" s="41">
        <v>72.526596381666238</v>
      </c>
      <c r="C52" s="41">
        <v>70.724821923377434</v>
      </c>
      <c r="D52" s="41">
        <v>72.563315585125807</v>
      </c>
      <c r="E52" s="57"/>
      <c r="F52" s="42">
        <v>59.02624066634926</v>
      </c>
      <c r="G52" s="42"/>
      <c r="H52" s="42">
        <v>113.02622764537834</v>
      </c>
      <c r="I52" s="42"/>
      <c r="J52" s="42">
        <v>65.535446408298696</v>
      </c>
      <c r="K52" s="42"/>
      <c r="L52" s="42">
        <v>62.682586364791767</v>
      </c>
      <c r="M52" s="42"/>
      <c r="N52" s="42">
        <v>50.318194629052563</v>
      </c>
      <c r="O52" s="26"/>
      <c r="P52" s="35"/>
      <c r="Q52" s="42">
        <v>483672</v>
      </c>
      <c r="R52" s="42">
        <v>483672</v>
      </c>
      <c r="S52" s="42"/>
      <c r="T52" s="42">
        <v>0.87992454451058999</v>
      </c>
      <c r="U52" s="42">
        <v>0.57924304556323802</v>
      </c>
      <c r="V52" s="42"/>
      <c r="W52" s="42">
        <v>895306.96656247799</v>
      </c>
      <c r="X52" s="42">
        <v>895306.96656247799</v>
      </c>
      <c r="Y52" s="42"/>
      <c r="Z52" s="41">
        <v>5.5005353515014822E-2</v>
      </c>
      <c r="AA52" s="41">
        <v>5.5005353515014802E-2</v>
      </c>
      <c r="AB52" s="42"/>
      <c r="AC52" s="49"/>
      <c r="AD52" s="42">
        <v>290.33944766257298</v>
      </c>
      <c r="AE52" s="42">
        <v>290.33944766257298</v>
      </c>
      <c r="AF52" s="42"/>
      <c r="AG52" s="49"/>
      <c r="AH52" s="42">
        <v>101.01382153846154</v>
      </c>
      <c r="AI52" s="42">
        <v>101.013821538462</v>
      </c>
      <c r="AJ52" s="42"/>
      <c r="AK52" s="49"/>
      <c r="AL52" s="42">
        <v>5.8229242945689412</v>
      </c>
      <c r="AM52" s="42"/>
      <c r="AN52" s="25">
        <v>6</v>
      </c>
      <c r="AO52" s="25">
        <v>6</v>
      </c>
      <c r="AR52" s="25">
        <v>0.61947343357984308</v>
      </c>
      <c r="AS52" s="25">
        <v>0.61947343357984297</v>
      </c>
      <c r="AT52" s="25">
        <v>0.65923730209271192</v>
      </c>
      <c r="AU52" s="39"/>
      <c r="AV52" s="25">
        <v>95.4566192204082</v>
      </c>
      <c r="AW52" s="25">
        <v>95.4566192204082</v>
      </c>
      <c r="AY52" s="25">
        <v>2.8024948024948002</v>
      </c>
      <c r="BA52" s="25">
        <v>2.8024948024948002</v>
      </c>
      <c r="BB52" s="25">
        <v>2.4091614691614676</v>
      </c>
    </row>
    <row r="53" spans="1:54" x14ac:dyDescent="0.35">
      <c r="A53" s="26">
        <v>36799</v>
      </c>
      <c r="B53" s="41">
        <v>72.707881733257935</v>
      </c>
      <c r="C53" s="41">
        <v>70.984362432252212</v>
      </c>
      <c r="D53" s="41">
        <v>72.759784640329599</v>
      </c>
      <c r="E53" s="57"/>
      <c r="F53" s="42">
        <v>59.618215559264797</v>
      </c>
      <c r="G53" s="42"/>
      <c r="H53" s="42">
        <v>111.71777545792732</v>
      </c>
      <c r="I53" s="42"/>
      <c r="J53" s="42">
        <v>66.475949606615004</v>
      </c>
      <c r="K53" s="42"/>
      <c r="L53" s="42">
        <v>63.483186315363071</v>
      </c>
      <c r="M53" s="42"/>
      <c r="N53" s="42">
        <v>50.862209426811603</v>
      </c>
      <c r="O53" s="26"/>
      <c r="P53" s="35"/>
      <c r="Q53" s="42">
        <v>486617</v>
      </c>
      <c r="R53" s="42">
        <v>486617</v>
      </c>
      <c r="S53" s="42"/>
      <c r="T53" s="42">
        <v>0.89985118096456596</v>
      </c>
      <c r="U53" s="42">
        <v>0.49416384156020599</v>
      </c>
      <c r="V53" s="42"/>
      <c r="W53" s="42">
        <v>896024.99732886499</v>
      </c>
      <c r="X53" s="42">
        <v>896024.99732886499</v>
      </c>
      <c r="Y53" s="42"/>
      <c r="Z53" s="41">
        <v>5.318544596121047E-2</v>
      </c>
      <c r="AA53" s="41">
        <v>5.3185445961210498E-2</v>
      </c>
      <c r="AB53" s="42"/>
      <c r="AC53" s="49"/>
      <c r="AD53" s="42">
        <v>293.45278940354234</v>
      </c>
      <c r="AE53" s="42">
        <v>293.452789403542</v>
      </c>
      <c r="AF53" s="42"/>
      <c r="AG53" s="49"/>
      <c r="AH53" s="42">
        <v>99.456144615384616</v>
      </c>
      <c r="AI53" s="42">
        <v>99.456144615384602</v>
      </c>
      <c r="AJ53" s="42"/>
      <c r="AK53" s="49"/>
      <c r="AL53" s="42">
        <v>5.755892573242587</v>
      </c>
      <c r="AM53" s="42"/>
      <c r="AN53" s="25">
        <v>6</v>
      </c>
      <c r="AO53" s="25">
        <v>6</v>
      </c>
      <c r="AR53" s="25">
        <v>0.6324320557493408</v>
      </c>
      <c r="AS53" s="25">
        <v>0.63244276822553902</v>
      </c>
      <c r="AT53" s="25">
        <v>0.67042227475511618</v>
      </c>
      <c r="AU53" s="39"/>
      <c r="AV53" s="25">
        <v>96.097140968519497</v>
      </c>
      <c r="AW53" s="25">
        <v>96.097140968519497</v>
      </c>
      <c r="AY53" s="25">
        <v>2.9700239808153501</v>
      </c>
      <c r="BA53" s="25">
        <v>2.9700239808153501</v>
      </c>
      <c r="BB53" s="25">
        <v>2.576690647482017</v>
      </c>
    </row>
    <row r="54" spans="1:54" x14ac:dyDescent="0.35">
      <c r="A54" s="26">
        <v>36891</v>
      </c>
      <c r="B54" s="41">
        <v>73.059505874497106</v>
      </c>
      <c r="C54" s="41">
        <v>71.418161689500735</v>
      </c>
      <c r="D54" s="41">
        <v>73.063983691631606</v>
      </c>
      <c r="E54" s="57"/>
      <c r="F54" s="42">
        <v>60.257689353284967</v>
      </c>
      <c r="G54" s="42"/>
      <c r="H54" s="42">
        <v>111.14295707549199</v>
      </c>
      <c r="I54" s="42"/>
      <c r="J54" s="42">
        <v>66.728775119696934</v>
      </c>
      <c r="K54" s="42"/>
      <c r="L54" s="42">
        <v>63.871135498184231</v>
      </c>
      <c r="M54" s="42"/>
      <c r="N54" s="42">
        <v>51.108772202616365</v>
      </c>
      <c r="O54" s="26"/>
      <c r="P54" s="35"/>
      <c r="Q54" s="42">
        <v>489506</v>
      </c>
      <c r="R54" s="42">
        <v>489506</v>
      </c>
      <c r="S54" s="42"/>
      <c r="T54" s="42">
        <v>0.78560005228935903</v>
      </c>
      <c r="U54" s="42">
        <v>0.51750893647576002</v>
      </c>
      <c r="V54" s="42"/>
      <c r="W54" s="42">
        <v>903355.76287850598</v>
      </c>
      <c r="X54" s="42">
        <v>903355.76287850598</v>
      </c>
      <c r="Y54" s="42"/>
      <c r="Z54" s="41">
        <v>5.2274365951920469E-2</v>
      </c>
      <c r="AA54" s="41">
        <v>5.2274365951920497E-2</v>
      </c>
      <c r="AB54" s="42"/>
      <c r="AC54" s="49"/>
      <c r="AD54" s="42">
        <v>297.91277375524635</v>
      </c>
      <c r="AE54" s="42">
        <v>297.91277375524601</v>
      </c>
      <c r="AF54" s="42"/>
      <c r="AG54" s="49"/>
      <c r="AH54" s="42">
        <v>100.22994615384617</v>
      </c>
      <c r="AI54" s="42">
        <v>100.229946153846</v>
      </c>
      <c r="AJ54" s="42"/>
      <c r="AK54" s="49"/>
      <c r="AL54" s="42">
        <v>5.6217605836513043</v>
      </c>
      <c r="AM54" s="42"/>
      <c r="AN54" s="25">
        <v>6</v>
      </c>
      <c r="AO54" s="25">
        <v>6</v>
      </c>
      <c r="AR54" s="25">
        <v>0.63168490396144283</v>
      </c>
      <c r="AS54" s="25">
        <v>0.63170048297494796</v>
      </c>
      <c r="AT54" s="25">
        <v>0.67026814384638123</v>
      </c>
      <c r="AU54" s="39"/>
      <c r="AV54" s="25">
        <v>96.737596836429304</v>
      </c>
      <c r="AW54" s="25">
        <v>96.737596836429304</v>
      </c>
      <c r="AY54" s="25">
        <v>2.80215053763441</v>
      </c>
      <c r="BA54" s="25">
        <v>2.80215053763441</v>
      </c>
      <c r="BB54" s="25">
        <v>2.4088172043010769</v>
      </c>
    </row>
    <row r="55" spans="1:54" x14ac:dyDescent="0.35">
      <c r="A55" s="26">
        <v>36981</v>
      </c>
      <c r="B55" s="41">
        <v>73.070565460287966</v>
      </c>
      <c r="C55" s="41">
        <v>71.47800227323664</v>
      </c>
      <c r="D55" s="41">
        <v>73.022580292087497</v>
      </c>
      <c r="E55" s="57"/>
      <c r="F55" s="42">
        <v>60.75115678872843</v>
      </c>
      <c r="G55" s="42"/>
      <c r="H55" s="42">
        <v>110.18294015580733</v>
      </c>
      <c r="I55" s="42"/>
      <c r="J55" s="42">
        <v>67.214068244025142</v>
      </c>
      <c r="K55" s="42"/>
      <c r="L55" s="42">
        <v>64.295748197004471</v>
      </c>
      <c r="M55" s="42"/>
      <c r="N55" s="42">
        <v>49.754536576923329</v>
      </c>
      <c r="O55" s="26"/>
      <c r="P55" s="35"/>
      <c r="Q55" s="42">
        <v>493575</v>
      </c>
      <c r="R55" s="42">
        <v>493575</v>
      </c>
      <c r="S55" s="42"/>
      <c r="T55" s="42">
        <v>0.76846078243622096</v>
      </c>
      <c r="U55" s="42">
        <v>0.50611487960189006</v>
      </c>
      <c r="V55" s="42"/>
      <c r="W55" s="42">
        <v>900524.65959943098</v>
      </c>
      <c r="X55" s="42">
        <v>900524.65959943098</v>
      </c>
      <c r="Y55" s="42"/>
      <c r="Z55" s="41">
        <v>5.0895938953175637E-2</v>
      </c>
      <c r="AA55" s="41">
        <v>5.0895938953175603E-2</v>
      </c>
      <c r="AB55" s="42"/>
      <c r="AC55" s="49"/>
      <c r="AD55" s="42">
        <v>300.53676102019864</v>
      </c>
      <c r="AE55" s="42">
        <v>300.53676102019898</v>
      </c>
      <c r="AF55" s="42"/>
      <c r="AG55" s="49"/>
      <c r="AH55" s="42">
        <v>98.163178461538479</v>
      </c>
      <c r="AI55" s="42">
        <v>98.163178461538493</v>
      </c>
      <c r="AJ55" s="42"/>
      <c r="AK55" s="49"/>
      <c r="AL55" s="42">
        <v>5.3482580083940974</v>
      </c>
      <c r="AM55" s="42"/>
      <c r="AN55" s="25">
        <v>5.8555000000000001</v>
      </c>
      <c r="AO55" s="25">
        <v>5.8555000000000001</v>
      </c>
      <c r="AR55" s="25">
        <v>0.63197458532471762</v>
      </c>
      <c r="AS55" s="25">
        <v>0.63197969052460601</v>
      </c>
      <c r="AT55" s="25">
        <v>0.67441536603505892</v>
      </c>
      <c r="AU55" s="39"/>
      <c r="AV55" s="25">
        <v>97.157477732935106</v>
      </c>
      <c r="AW55" s="25">
        <v>97.157477732935106</v>
      </c>
      <c r="AY55" s="25">
        <v>2.5188323917137501</v>
      </c>
      <c r="BA55" s="25">
        <v>2.5188323917137501</v>
      </c>
      <c r="BB55" s="25">
        <v>2.125499058380417</v>
      </c>
    </row>
    <row r="56" spans="1:54" x14ac:dyDescent="0.35">
      <c r="A56" s="26">
        <v>37072</v>
      </c>
      <c r="B56" s="41">
        <v>73.629823563324123</v>
      </c>
      <c r="C56" s="41">
        <v>72.058262663340429</v>
      </c>
      <c r="D56" s="41">
        <v>73.672455747819598</v>
      </c>
      <c r="E56" s="57"/>
      <c r="F56" s="42">
        <v>61.543038404118967</v>
      </c>
      <c r="G56" s="42"/>
      <c r="H56" s="42">
        <v>109.88151251265232</v>
      </c>
      <c r="I56" s="42"/>
      <c r="J56" s="42">
        <v>69.285001001989201</v>
      </c>
      <c r="K56" s="42"/>
      <c r="L56" s="42">
        <v>65.666217643312905</v>
      </c>
      <c r="M56" s="42"/>
      <c r="N56" s="42">
        <v>49.57116929362963</v>
      </c>
      <c r="O56" s="26"/>
      <c r="P56" s="35"/>
      <c r="Q56" s="42">
        <v>495602</v>
      </c>
      <c r="R56" s="42">
        <v>495602</v>
      </c>
      <c r="S56" s="42"/>
      <c r="T56" s="42">
        <v>2.04611151912726E-5</v>
      </c>
      <c r="U56" s="42">
        <v>-0.100679370715532</v>
      </c>
      <c r="V56" s="42"/>
      <c r="W56" s="42">
        <v>906416.15460746503</v>
      </c>
      <c r="X56" s="42">
        <v>906416.15460746503</v>
      </c>
      <c r="Y56" s="42"/>
      <c r="Z56" s="41">
        <v>5.0307608525344411E-2</v>
      </c>
      <c r="AA56" s="41">
        <v>5.0307608525344397E-2</v>
      </c>
      <c r="AB56" s="42"/>
      <c r="AC56" s="49"/>
      <c r="AD56" s="42">
        <v>304.35073562287334</v>
      </c>
      <c r="AE56" s="42">
        <v>304.350735622873</v>
      </c>
      <c r="AF56" s="42"/>
      <c r="AG56" s="49"/>
      <c r="AH56" s="42">
        <v>99.237372307692254</v>
      </c>
      <c r="AI56" s="42">
        <v>99.237372307692297</v>
      </c>
      <c r="AJ56" s="42"/>
      <c r="AK56" s="49"/>
      <c r="AL56" s="42">
        <v>4.9607397630180143</v>
      </c>
      <c r="AM56" s="42"/>
      <c r="AN56" s="25">
        <v>5.3647999999999998</v>
      </c>
      <c r="AO56" s="25">
        <v>5.3647999999999998</v>
      </c>
      <c r="AR56" s="25">
        <v>0.62800409836081916</v>
      </c>
      <c r="AS56" s="25">
        <v>0.62800915039781702</v>
      </c>
      <c r="AT56" s="25">
        <v>0.67319494815567105</v>
      </c>
      <c r="AU56" s="39"/>
      <c r="AV56" s="25">
        <v>97.976508866723094</v>
      </c>
      <c r="AW56" s="25">
        <v>97.976508866723094</v>
      </c>
      <c r="AY56" s="25">
        <v>2.6524621212121202</v>
      </c>
      <c r="BA56" s="25">
        <v>2.6524621212121202</v>
      </c>
      <c r="BB56" s="25">
        <v>2.2591287878787871</v>
      </c>
    </row>
    <row r="57" spans="1:54" x14ac:dyDescent="0.35">
      <c r="A57" s="26">
        <v>37164</v>
      </c>
      <c r="B57" s="41">
        <v>73.819234666846498</v>
      </c>
      <c r="C57" s="41">
        <v>72.263238403102477</v>
      </c>
      <c r="D57" s="41">
        <v>73.864345291383401</v>
      </c>
      <c r="E57" s="57"/>
      <c r="F57" s="42">
        <v>62.217451551870901</v>
      </c>
      <c r="G57" s="42"/>
      <c r="H57" s="42">
        <v>109.35271018318667</v>
      </c>
      <c r="I57" s="42"/>
      <c r="J57" s="42">
        <v>68.981260456105773</v>
      </c>
      <c r="K57" s="42"/>
      <c r="L57" s="42">
        <v>65.64274028059647</v>
      </c>
      <c r="M57" s="42"/>
      <c r="N57" s="42">
        <v>49.548865213789007</v>
      </c>
      <c r="O57" s="26"/>
      <c r="P57" s="35"/>
      <c r="Q57" s="42">
        <v>497938</v>
      </c>
      <c r="R57" s="42">
        <v>497938</v>
      </c>
      <c r="S57" s="42"/>
      <c r="T57" s="42">
        <v>-0.23250696575947999</v>
      </c>
      <c r="U57" s="42">
        <v>-0.24976941827820401</v>
      </c>
      <c r="V57" s="42"/>
      <c r="W57" s="42">
        <v>904854.56014433096</v>
      </c>
      <c r="X57" s="42">
        <v>904854.56014433096</v>
      </c>
      <c r="Y57" s="42"/>
      <c r="Z57" s="41">
        <v>5.093184656528417E-2</v>
      </c>
      <c r="AA57" s="41">
        <v>5.0931846565284197E-2</v>
      </c>
      <c r="AB57" s="42"/>
      <c r="AC57" s="49"/>
      <c r="AD57" s="42">
        <v>307.9933211062787</v>
      </c>
      <c r="AE57" s="42">
        <v>307.99332110627898</v>
      </c>
      <c r="AF57" s="42"/>
      <c r="AG57" s="49"/>
      <c r="AH57" s="42">
        <v>99.239315384615409</v>
      </c>
      <c r="AI57" s="42">
        <v>99.239315384615395</v>
      </c>
      <c r="AJ57" s="42"/>
      <c r="AK57" s="49"/>
      <c r="AL57" s="42">
        <v>4.6682666346050157</v>
      </c>
      <c r="AM57" s="42"/>
      <c r="AN57" s="25">
        <v>5.0547000000000004</v>
      </c>
      <c r="AO57" s="25">
        <v>5.0547000000000004</v>
      </c>
      <c r="AR57" s="25">
        <v>0.62070323942146288</v>
      </c>
      <c r="AS57" s="25">
        <v>0.62069814185008299</v>
      </c>
      <c r="AT57" s="25">
        <v>0.65695237440655418</v>
      </c>
      <c r="AU57" s="39"/>
      <c r="AV57" s="25">
        <v>98.191174535374003</v>
      </c>
      <c r="AW57" s="25">
        <v>98.191174535374003</v>
      </c>
      <c r="AY57" s="25">
        <v>2.7363127853881299</v>
      </c>
      <c r="BA57" s="25">
        <v>2.7363127853881299</v>
      </c>
      <c r="BB57" s="25">
        <v>2.3429794520547964</v>
      </c>
    </row>
    <row r="58" spans="1:54" x14ac:dyDescent="0.35">
      <c r="A58" s="26">
        <v>37256</v>
      </c>
      <c r="B58" s="41">
        <v>73.821428215556992</v>
      </c>
      <c r="C58" s="41">
        <v>72.272741927572937</v>
      </c>
      <c r="D58" s="41">
        <v>73.816224564730504</v>
      </c>
      <c r="E58" s="57"/>
      <c r="F58" s="42">
        <v>62.588862334537431</v>
      </c>
      <c r="G58" s="42"/>
      <c r="H58" s="42">
        <v>108.74571091745867</v>
      </c>
      <c r="I58" s="42"/>
      <c r="J58" s="42">
        <v>68.97675551906687</v>
      </c>
      <c r="K58" s="42"/>
      <c r="L58" s="42">
        <v>65.836737172804362</v>
      </c>
      <c r="M58" s="42"/>
      <c r="N58" s="42">
        <v>48.00197891230291</v>
      </c>
      <c r="O58" s="26"/>
      <c r="P58" s="35"/>
      <c r="Q58" s="42">
        <v>499278</v>
      </c>
      <c r="R58" s="42">
        <v>499278</v>
      </c>
      <c r="S58" s="42"/>
      <c r="T58" s="42">
        <v>-0.77823358159837897</v>
      </c>
      <c r="U58" s="42">
        <v>-0.80913291938985399</v>
      </c>
      <c r="V58" s="42"/>
      <c r="W58" s="42">
        <v>903529.49312533403</v>
      </c>
      <c r="X58" s="42">
        <v>903529.49312533403</v>
      </c>
      <c r="Y58" s="42"/>
      <c r="Z58" s="41">
        <v>5.1825101783475436E-2</v>
      </c>
      <c r="AA58" s="41">
        <v>5.1825101783475401E-2</v>
      </c>
      <c r="AB58" s="42"/>
      <c r="AC58" s="49"/>
      <c r="AD58" s="42">
        <v>311.19148438890267</v>
      </c>
      <c r="AE58" s="42">
        <v>311.19148438890301</v>
      </c>
      <c r="AF58" s="42"/>
      <c r="AG58" s="49"/>
      <c r="AH58" s="42">
        <v>99.639537878787863</v>
      </c>
      <c r="AI58" s="42">
        <v>99.639537878787905</v>
      </c>
      <c r="AJ58" s="42"/>
      <c r="AK58" s="49"/>
      <c r="AL58" s="42">
        <v>3.8454767659542366</v>
      </c>
      <c r="AM58" s="42"/>
      <c r="AN58" s="25">
        <v>4.2305000000000001</v>
      </c>
      <c r="AO58" s="25">
        <v>4.2305000000000001</v>
      </c>
      <c r="AR58" s="25">
        <v>0.61399358747248212</v>
      </c>
      <c r="AS58" s="25">
        <v>0.61398848183451404</v>
      </c>
      <c r="AT58" s="25">
        <v>0.66368963144879378</v>
      </c>
      <c r="AU58" s="39"/>
      <c r="AV58" s="25">
        <v>98.368768598991494</v>
      </c>
      <c r="AW58" s="25">
        <v>98.368768598991494</v>
      </c>
      <c r="AY58" s="25">
        <v>2.5745798319327702</v>
      </c>
      <c r="BA58" s="25">
        <v>2.5745798319327702</v>
      </c>
      <c r="BB58" s="25">
        <v>2.1812464985994366</v>
      </c>
    </row>
    <row r="59" spans="1:54" x14ac:dyDescent="0.35">
      <c r="A59" s="26">
        <v>37346</v>
      </c>
      <c r="B59" s="41">
        <v>74.17352676371307</v>
      </c>
      <c r="C59" s="41">
        <v>72.676217524660004</v>
      </c>
      <c r="D59" s="41">
        <v>74.140202243431801</v>
      </c>
      <c r="E59" s="57"/>
      <c r="F59" s="42">
        <v>63.26167393115977</v>
      </c>
      <c r="G59" s="42"/>
      <c r="H59" s="42">
        <v>108.23726505551967</v>
      </c>
      <c r="I59" s="42"/>
      <c r="J59" s="42">
        <v>69.565980648115428</v>
      </c>
      <c r="K59" s="42"/>
      <c r="L59" s="42">
        <v>66.266933712762963</v>
      </c>
      <c r="M59" s="42"/>
      <c r="N59" s="42">
        <v>48.288854607899928</v>
      </c>
      <c r="O59" s="26"/>
      <c r="P59" s="35"/>
      <c r="Q59" s="42">
        <v>500794</v>
      </c>
      <c r="R59" s="42">
        <v>500794</v>
      </c>
      <c r="S59" s="42"/>
      <c r="T59" s="42">
        <v>-0.383615241308572</v>
      </c>
      <c r="U59" s="42">
        <v>-0.65118089897067899</v>
      </c>
      <c r="V59" s="42"/>
      <c r="W59" s="42">
        <v>901478.36116729793</v>
      </c>
      <c r="X59" s="42">
        <v>901478.36116729805</v>
      </c>
      <c r="Y59" s="42"/>
      <c r="Z59" s="41">
        <v>5.1688673649401835E-2</v>
      </c>
      <c r="AA59" s="41">
        <v>5.1688673649401801E-2</v>
      </c>
      <c r="AB59" s="42"/>
      <c r="AC59" s="49"/>
      <c r="AD59" s="42">
        <v>315.28429304996234</v>
      </c>
      <c r="AE59" s="42">
        <v>315.284293049962</v>
      </c>
      <c r="AF59" s="42"/>
      <c r="AG59" s="49"/>
      <c r="AH59" s="42">
        <v>100.22180625000004</v>
      </c>
      <c r="AI59" s="42">
        <v>100.22180625</v>
      </c>
      <c r="AJ59" s="42"/>
      <c r="AK59" s="49"/>
      <c r="AL59" s="42">
        <v>3.7741689928492415</v>
      </c>
      <c r="AM59" s="42"/>
      <c r="AN59" s="25">
        <v>4</v>
      </c>
      <c r="AO59" s="25">
        <v>4</v>
      </c>
      <c r="AR59" s="25">
        <v>0.6119303829810836</v>
      </c>
      <c r="AS59" s="25">
        <v>0.61193534320029497</v>
      </c>
      <c r="AT59" s="25">
        <v>0.65665513923138008</v>
      </c>
      <c r="AU59" s="39"/>
      <c r="AV59" s="25">
        <v>98.851778387534296</v>
      </c>
      <c r="AW59" s="25">
        <v>98.851778387534296</v>
      </c>
      <c r="AY59" s="25">
        <v>2.7031914893617</v>
      </c>
      <c r="BA59" s="25">
        <v>2.7031914893617</v>
      </c>
      <c r="BB59" s="25">
        <v>2.3098581560283669</v>
      </c>
    </row>
    <row r="60" spans="1:54" x14ac:dyDescent="0.35">
      <c r="A60" s="26">
        <v>37437</v>
      </c>
      <c r="B60" s="41">
        <v>74.334957438669392</v>
      </c>
      <c r="C60" s="41">
        <v>72.894276008950371</v>
      </c>
      <c r="D60" s="41">
        <v>74.380939094881796</v>
      </c>
      <c r="E60" s="57"/>
      <c r="F60" s="42">
        <v>64.092250005194856</v>
      </c>
      <c r="G60" s="42"/>
      <c r="H60" s="42">
        <v>107.16977310155367</v>
      </c>
      <c r="I60" s="42"/>
      <c r="J60" s="42">
        <v>69.068012618870895</v>
      </c>
      <c r="K60" s="42"/>
      <c r="L60" s="42">
        <v>65.839682783372936</v>
      </c>
      <c r="M60" s="42"/>
      <c r="N60" s="42">
        <v>48.845315685260296</v>
      </c>
      <c r="O60" s="26"/>
      <c r="P60" s="35"/>
      <c r="Q60" s="42">
        <v>503433</v>
      </c>
      <c r="R60" s="42">
        <v>503433</v>
      </c>
      <c r="S60" s="42"/>
      <c r="T60" s="42">
        <v>-0.16481240140393599</v>
      </c>
      <c r="U60" s="42">
        <v>-0.46870837062781801</v>
      </c>
      <c r="V60" s="42"/>
      <c r="W60" s="42">
        <v>897371.12153081293</v>
      </c>
      <c r="X60" s="42">
        <v>897371.12153081305</v>
      </c>
      <c r="Y60" s="42"/>
      <c r="Z60" s="41">
        <v>5.159254102351047E-2</v>
      </c>
      <c r="AA60" s="41">
        <v>5.1592541023510498E-2</v>
      </c>
      <c r="AB60" s="42"/>
      <c r="AC60" s="49"/>
      <c r="AD60" s="42">
        <v>317.625834576768</v>
      </c>
      <c r="AE60" s="42">
        <v>317.625834576768</v>
      </c>
      <c r="AF60" s="42"/>
      <c r="AG60" s="49"/>
      <c r="AH60" s="42">
        <v>99.283556923076944</v>
      </c>
      <c r="AI60" s="42">
        <v>99.283556923076901</v>
      </c>
      <c r="AJ60" s="42"/>
      <c r="AK60" s="49"/>
      <c r="AL60" s="42">
        <v>3.8593359012111104</v>
      </c>
      <c r="AM60" s="42"/>
      <c r="AN60" s="25">
        <v>4</v>
      </c>
      <c r="AO60" s="25">
        <v>4</v>
      </c>
      <c r="AR60" s="25">
        <v>0.61392139822955893</v>
      </c>
      <c r="AS60" s="25">
        <v>0.61392623608050001</v>
      </c>
      <c r="AT60" s="25">
        <v>0.6559394351315001</v>
      </c>
      <c r="AU60" s="39"/>
      <c r="AV60" s="25">
        <v>99.429390720254304</v>
      </c>
      <c r="AW60" s="25">
        <v>99.429390720254304</v>
      </c>
      <c r="AY60" s="25">
        <v>2.7440604751619899</v>
      </c>
      <c r="BA60" s="25">
        <v>2.7440604751619899</v>
      </c>
      <c r="BB60" s="25">
        <v>2.3507271418286568</v>
      </c>
    </row>
    <row r="61" spans="1:54" x14ac:dyDescent="0.35">
      <c r="A61" s="26">
        <v>37529</v>
      </c>
      <c r="B61" s="41">
        <v>74.589051740102633</v>
      </c>
      <c r="C61" s="41">
        <v>73.19960586864336</v>
      </c>
      <c r="D61" s="41">
        <v>74.621417244529596</v>
      </c>
      <c r="E61" s="57"/>
      <c r="F61" s="42">
        <v>64.803691993142692</v>
      </c>
      <c r="G61" s="42"/>
      <c r="H61" s="42">
        <v>106.45341228468699</v>
      </c>
      <c r="I61" s="42"/>
      <c r="J61" s="42">
        <v>69.017489654681029</v>
      </c>
      <c r="K61" s="42"/>
      <c r="L61" s="42">
        <v>66.102321405427801</v>
      </c>
      <c r="M61" s="42"/>
      <c r="N61" s="42">
        <v>48.814589885915325</v>
      </c>
      <c r="O61" s="26"/>
      <c r="P61" s="35"/>
      <c r="Q61" s="42">
        <v>506386</v>
      </c>
      <c r="R61" s="42">
        <v>506386</v>
      </c>
      <c r="S61" s="42"/>
      <c r="T61" s="42">
        <v>-0.51189741834569902</v>
      </c>
      <c r="U61" s="42">
        <v>-0.73331732712564202</v>
      </c>
      <c r="V61" s="42"/>
      <c r="W61" s="42">
        <v>903893.70568101201</v>
      </c>
      <c r="X61" s="42">
        <v>903893.70568101201</v>
      </c>
      <c r="Y61" s="42"/>
      <c r="Z61" s="41">
        <v>5.3084087632962206E-2</v>
      </c>
      <c r="AA61" s="41">
        <v>5.3084087632962199E-2</v>
      </c>
      <c r="AB61" s="42"/>
      <c r="AC61" s="49"/>
      <c r="AD61" s="42">
        <v>318.94709443659099</v>
      </c>
      <c r="AE61" s="42">
        <v>318.94709443659099</v>
      </c>
      <c r="AF61" s="42"/>
      <c r="AG61" s="49"/>
      <c r="AH61" s="42">
        <v>100.49732878787879</v>
      </c>
      <c r="AI61" s="42">
        <v>100.497328787879</v>
      </c>
      <c r="AJ61" s="42"/>
      <c r="AK61" s="49"/>
      <c r="AL61" s="42">
        <v>3.7444822414718559</v>
      </c>
      <c r="AM61" s="42"/>
      <c r="AN61" s="25">
        <v>4</v>
      </c>
      <c r="AO61" s="25">
        <v>4</v>
      </c>
      <c r="AR61" s="25">
        <v>0.61140713450523565</v>
      </c>
      <c r="AS61" s="25">
        <v>0.61140713450523598</v>
      </c>
      <c r="AT61" s="25">
        <v>0.64987681193696689</v>
      </c>
      <c r="AU61" s="39"/>
      <c r="AV61" s="25">
        <v>99.800095489261196</v>
      </c>
      <c r="AW61" s="25">
        <v>99.800095489261196</v>
      </c>
      <c r="AY61" s="25">
        <v>2.68546365914787</v>
      </c>
      <c r="BA61" s="25">
        <v>2.68546365914787</v>
      </c>
      <c r="BB61" s="25">
        <v>2.2921303258145369</v>
      </c>
    </row>
    <row r="62" spans="1:54" x14ac:dyDescent="0.35">
      <c r="A62" s="26">
        <v>37621</v>
      </c>
      <c r="B62" s="41">
        <v>74.947827971665262</v>
      </c>
      <c r="C62" s="41">
        <v>73.631400993847592</v>
      </c>
      <c r="D62" s="41">
        <v>74.939620481782299</v>
      </c>
      <c r="E62" s="57"/>
      <c r="F62" s="42">
        <v>65.527304151383831</v>
      </c>
      <c r="G62" s="42"/>
      <c r="H62" s="42">
        <v>105.92341494712299</v>
      </c>
      <c r="I62" s="42"/>
      <c r="J62" s="42">
        <v>69.024094401261394</v>
      </c>
      <c r="K62" s="42"/>
      <c r="L62" s="42">
        <v>66.198937345993741</v>
      </c>
      <c r="M62" s="42"/>
      <c r="N62" s="42">
        <v>49.295924003466638</v>
      </c>
      <c r="O62" s="26"/>
      <c r="P62" s="35"/>
      <c r="Q62" s="42">
        <v>509728</v>
      </c>
      <c r="R62" s="42">
        <v>509728</v>
      </c>
      <c r="S62" s="42"/>
      <c r="T62" s="42">
        <v>-0.39485152386184003</v>
      </c>
      <c r="U62" s="42">
        <v>-0.56356688387519704</v>
      </c>
      <c r="V62" s="42"/>
      <c r="W62" s="42">
        <v>905269.35022510099</v>
      </c>
      <c r="X62" s="42">
        <v>905269.35022510099</v>
      </c>
      <c r="Y62" s="42"/>
      <c r="Z62" s="41">
        <v>5.116347842130315E-2</v>
      </c>
      <c r="AA62" s="41">
        <v>5.1163478421303199E-2</v>
      </c>
      <c r="AB62" s="42"/>
      <c r="AC62" s="49"/>
      <c r="AD62" s="42">
        <v>319.64313022515398</v>
      </c>
      <c r="AE62" s="42">
        <v>319.64313022515398</v>
      </c>
      <c r="AF62" s="42"/>
      <c r="AG62" s="49"/>
      <c r="AH62" s="42">
        <v>101.02483030303028</v>
      </c>
      <c r="AI62" s="42">
        <v>101.02483030303</v>
      </c>
      <c r="AJ62" s="42"/>
      <c r="AK62" s="49"/>
      <c r="AL62" s="42">
        <v>3.7023327527294776</v>
      </c>
      <c r="AM62" s="42"/>
      <c r="AN62" s="25">
        <v>4</v>
      </c>
      <c r="AO62" s="25">
        <v>4</v>
      </c>
      <c r="AR62" s="25">
        <v>0.61029675732614874</v>
      </c>
      <c r="AS62" s="25">
        <v>0.61028716844078001</v>
      </c>
      <c r="AT62" s="25">
        <v>0.64828495799333685</v>
      </c>
      <c r="AU62" s="39"/>
      <c r="AV62" s="25">
        <v>100.328290641959</v>
      </c>
      <c r="AW62" s="25">
        <v>100.328290641959</v>
      </c>
      <c r="AY62" s="25">
        <v>2.7975663716814201</v>
      </c>
      <c r="BA62" s="25">
        <v>2.7975663716814201</v>
      </c>
      <c r="BB62" s="25">
        <v>2.4042330383480865</v>
      </c>
    </row>
    <row r="63" spans="1:54" x14ac:dyDescent="0.35">
      <c r="A63" s="26">
        <v>37711</v>
      </c>
      <c r="B63" s="41">
        <v>75.242978798610366</v>
      </c>
      <c r="C63" s="41">
        <v>73.966415195143568</v>
      </c>
      <c r="D63" s="41">
        <v>75.220637934910499</v>
      </c>
      <c r="E63" s="57"/>
      <c r="F63" s="42">
        <v>66.03147134305766</v>
      </c>
      <c r="G63" s="42"/>
      <c r="H63" s="42">
        <v>105.55772113838732</v>
      </c>
      <c r="I63" s="42"/>
      <c r="J63" s="42">
        <v>69.109697850608441</v>
      </c>
      <c r="K63" s="42"/>
      <c r="L63" s="42">
        <v>66.29365337461094</v>
      </c>
      <c r="M63" s="42"/>
      <c r="N63" s="42">
        <v>50.690805505142237</v>
      </c>
      <c r="O63" s="26"/>
      <c r="P63" s="35"/>
      <c r="Q63" s="42">
        <v>514031</v>
      </c>
      <c r="R63" s="42">
        <v>514031</v>
      </c>
      <c r="S63" s="42"/>
      <c r="T63" s="42">
        <v>-0.63498418509229904</v>
      </c>
      <c r="U63" s="42">
        <v>-0.64901218370517699</v>
      </c>
      <c r="V63" s="42"/>
      <c r="W63" s="42">
        <v>904556.69276818796</v>
      </c>
      <c r="X63" s="42">
        <v>904556.69276818796</v>
      </c>
      <c r="Y63" s="42"/>
      <c r="Z63" s="41">
        <v>5.1665005539116064E-2</v>
      </c>
      <c r="AA63" s="41">
        <v>5.1665005539116099E-2</v>
      </c>
      <c r="AB63" s="42"/>
      <c r="AC63" s="49"/>
      <c r="AD63" s="42">
        <v>323.63335394916169</v>
      </c>
      <c r="AE63" s="42">
        <v>323.63335394916197</v>
      </c>
      <c r="AF63" s="42"/>
      <c r="AG63" s="49"/>
      <c r="AH63" s="42">
        <v>98.401371874999995</v>
      </c>
      <c r="AI63" s="42">
        <v>98.401371874999995</v>
      </c>
      <c r="AJ63" s="42"/>
      <c r="AK63" s="49"/>
      <c r="AL63" s="42">
        <v>3.5153997966538748</v>
      </c>
      <c r="AM63" s="42"/>
      <c r="AN63" s="25">
        <v>3.8492000000000002</v>
      </c>
      <c r="AO63" s="25">
        <v>3.8492000000000002</v>
      </c>
      <c r="AR63" s="25">
        <v>0.62041647951515844</v>
      </c>
      <c r="AS63" s="25">
        <v>0.62041647951515799</v>
      </c>
      <c r="AT63" s="25">
        <v>0.65616867842452609</v>
      </c>
      <c r="AU63" s="39"/>
      <c r="AV63" s="25">
        <v>101.22933673745101</v>
      </c>
      <c r="AW63" s="25">
        <v>101.22933673745101</v>
      </c>
      <c r="AY63" s="25">
        <v>2.8237885462555101</v>
      </c>
      <c r="BA63" s="25">
        <v>2.8237885462555101</v>
      </c>
      <c r="BB63" s="25">
        <v>2.4304552129221775</v>
      </c>
    </row>
    <row r="64" spans="1:54" x14ac:dyDescent="0.35">
      <c r="A64" s="26">
        <v>37802</v>
      </c>
      <c r="B64" s="41">
        <v>75.298830564759839</v>
      </c>
      <c r="C64" s="41">
        <v>74.052197601932207</v>
      </c>
      <c r="D64" s="41">
        <v>75.346743635997896</v>
      </c>
      <c r="E64" s="57"/>
      <c r="F64" s="42">
        <v>66.471977697761361</v>
      </c>
      <c r="G64" s="42"/>
      <c r="H64" s="42">
        <v>104.84418150046133</v>
      </c>
      <c r="I64" s="42"/>
      <c r="J64" s="42">
        <v>69.742846455261812</v>
      </c>
      <c r="K64" s="42"/>
      <c r="L64" s="42">
        <v>66.742735103912267</v>
      </c>
      <c r="M64" s="42"/>
      <c r="N64" s="42">
        <v>49.525020213155699</v>
      </c>
      <c r="O64" s="26"/>
      <c r="P64" s="35"/>
      <c r="Q64" s="42">
        <v>518802</v>
      </c>
      <c r="R64" s="42">
        <v>518802</v>
      </c>
      <c r="S64" s="42"/>
      <c r="T64" s="42">
        <v>-0.84926043732335998</v>
      </c>
      <c r="U64" s="42">
        <v>-0.92081334983506602</v>
      </c>
      <c r="V64" s="42"/>
      <c r="W64" s="42">
        <v>907208.58410151408</v>
      </c>
      <c r="X64" s="42">
        <v>907208.58410151396</v>
      </c>
      <c r="Y64" s="42"/>
      <c r="Z64" s="41">
        <v>4.939740740039579E-2</v>
      </c>
      <c r="AA64" s="41">
        <v>4.9397407400395797E-2</v>
      </c>
      <c r="AB64" s="42"/>
      <c r="AC64" s="49"/>
      <c r="AD64" s="42">
        <v>326.06390735603503</v>
      </c>
      <c r="AE64" s="42">
        <v>326.06390735603497</v>
      </c>
      <c r="AF64" s="42"/>
      <c r="AG64" s="49"/>
      <c r="AH64" s="42">
        <v>95.764500000000012</v>
      </c>
      <c r="AI64" s="42">
        <v>95.764499999999998</v>
      </c>
      <c r="AJ64" s="42"/>
      <c r="AK64" s="49"/>
      <c r="AL64" s="42">
        <v>3.3731972560436221</v>
      </c>
      <c r="AM64" s="42"/>
      <c r="AN64" s="25">
        <v>3.75</v>
      </c>
      <c r="AO64" s="25">
        <v>3.75</v>
      </c>
      <c r="AR64" s="25">
        <v>0.61830243153139852</v>
      </c>
      <c r="AS64" s="25">
        <v>0.61828813643274905</v>
      </c>
      <c r="AT64" s="25">
        <v>0.65771955722961473</v>
      </c>
      <c r="AU64" s="39"/>
      <c r="AV64" s="25">
        <v>101.516082686112</v>
      </c>
      <c r="AW64" s="25">
        <v>101.516082686112</v>
      </c>
      <c r="AY64" s="25">
        <v>2.59778225806452</v>
      </c>
      <c r="BA64" s="25">
        <v>2.59778225806452</v>
      </c>
      <c r="BB64" s="25">
        <v>2.2044489247311865</v>
      </c>
    </row>
    <row r="65" spans="1:54" x14ac:dyDescent="0.35">
      <c r="A65" s="26">
        <v>37894</v>
      </c>
      <c r="B65" s="41">
        <v>75.623285238162396</v>
      </c>
      <c r="C65" s="41">
        <v>74.396465259770096</v>
      </c>
      <c r="D65" s="41">
        <v>75.646463224957202</v>
      </c>
      <c r="E65" s="57"/>
      <c r="F65" s="42">
        <v>66.96831166530977</v>
      </c>
      <c r="G65" s="42"/>
      <c r="H65" s="42">
        <v>104.57935588652499</v>
      </c>
      <c r="I65" s="42"/>
      <c r="J65" s="42">
        <v>70.265100243830204</v>
      </c>
      <c r="K65" s="42"/>
      <c r="L65" s="42">
        <v>67.314050720962001</v>
      </c>
      <c r="M65" s="42"/>
      <c r="N65" s="42">
        <v>49.814408173914025</v>
      </c>
      <c r="O65" s="26"/>
      <c r="P65" s="35"/>
      <c r="Q65" s="42">
        <v>524213</v>
      </c>
      <c r="R65" s="42">
        <v>524213</v>
      </c>
      <c r="S65" s="42"/>
      <c r="T65" s="42">
        <v>-0.35210385148119</v>
      </c>
      <c r="U65" s="42">
        <v>-0.68744534378948796</v>
      </c>
      <c r="V65" s="42"/>
      <c r="W65" s="42">
        <v>908306.56001497002</v>
      </c>
      <c r="X65" s="42">
        <v>908306.56001497002</v>
      </c>
      <c r="Y65" s="42"/>
      <c r="Z65" s="41">
        <v>5.0485884542114175E-2</v>
      </c>
      <c r="AA65" s="41">
        <v>5.0485884542114202E-2</v>
      </c>
      <c r="AB65" s="42"/>
      <c r="AC65" s="49"/>
      <c r="AD65" s="42">
        <v>327.56555982722563</v>
      </c>
      <c r="AE65" s="42">
        <v>327.56555982722602</v>
      </c>
      <c r="AF65" s="42"/>
      <c r="AG65" s="49"/>
      <c r="AH65" s="42">
        <v>95.544218181818209</v>
      </c>
      <c r="AI65" s="42">
        <v>95.544218181818195</v>
      </c>
      <c r="AJ65" s="42"/>
      <c r="AK65" s="49"/>
      <c r="AL65" s="42">
        <v>3.3137334755898351</v>
      </c>
      <c r="AM65" s="42"/>
      <c r="AN65" s="25">
        <v>3.5268999999999999</v>
      </c>
      <c r="AO65" s="25">
        <v>3.5268999999999999</v>
      </c>
      <c r="AR65" s="25">
        <v>0.61992864970907302</v>
      </c>
      <c r="AS65" s="25">
        <v>0.61991924669953002</v>
      </c>
      <c r="AT65" s="25">
        <v>0.66474316767792374</v>
      </c>
      <c r="AU65" s="39"/>
      <c r="AV65" s="25">
        <v>101.832630337133</v>
      </c>
      <c r="AW65" s="25">
        <v>101.832630337133</v>
      </c>
      <c r="AY65" s="25">
        <v>2.4900000000000002</v>
      </c>
      <c r="BA65" s="25">
        <v>2.4900000000000002</v>
      </c>
      <c r="BB65" s="25">
        <v>2.0966666666666671</v>
      </c>
    </row>
    <row r="66" spans="1:54" x14ac:dyDescent="0.35">
      <c r="A66" s="26">
        <v>37986</v>
      </c>
      <c r="B66" s="41">
        <v>75.932338744759605</v>
      </c>
      <c r="C66" s="41">
        <v>74.724333331440292</v>
      </c>
      <c r="D66" s="41">
        <v>75.926728111593704</v>
      </c>
      <c r="E66" s="57"/>
      <c r="F66" s="42">
        <v>67.550649726917939</v>
      </c>
      <c r="G66" s="42"/>
      <c r="H66" s="42">
        <v>104.00108379955934</v>
      </c>
      <c r="I66" s="42"/>
      <c r="J66" s="42">
        <v>70.754774290723461</v>
      </c>
      <c r="K66" s="42"/>
      <c r="L66" s="42">
        <v>67.720244478581762</v>
      </c>
      <c r="M66" s="42"/>
      <c r="N66" s="42">
        <v>50.453279340345865</v>
      </c>
      <c r="O66" s="26"/>
      <c r="P66" s="35"/>
      <c r="Q66" s="42">
        <v>528320</v>
      </c>
      <c r="R66" s="42">
        <v>528320</v>
      </c>
      <c r="S66" s="42"/>
      <c r="T66" s="42">
        <v>5.0388763736581299E-2</v>
      </c>
      <c r="U66" s="42">
        <v>-0.40502948546304801</v>
      </c>
      <c r="V66" s="42"/>
      <c r="W66" s="42">
        <v>903914.84963539802</v>
      </c>
      <c r="X66" s="42">
        <v>903914.84963539802</v>
      </c>
      <c r="Y66" s="42"/>
      <c r="Z66" s="41">
        <v>4.8961674345399574E-2</v>
      </c>
      <c r="AA66" s="41">
        <v>4.8961674345399601E-2</v>
      </c>
      <c r="AB66" s="42"/>
      <c r="AC66" s="49"/>
      <c r="AD66" s="42">
        <v>331.09570522984399</v>
      </c>
      <c r="AE66" s="42">
        <v>331.09570522984399</v>
      </c>
      <c r="AF66" s="42"/>
      <c r="AG66" s="49"/>
      <c r="AH66" s="42">
        <v>97.264069696969699</v>
      </c>
      <c r="AI66" s="42">
        <v>97.264069696969699</v>
      </c>
      <c r="AJ66" s="42"/>
      <c r="AK66" s="49"/>
      <c r="AL66" s="42">
        <v>3.6581702942049064</v>
      </c>
      <c r="AM66" s="42"/>
      <c r="AN66" s="25">
        <v>3.6484000000000001</v>
      </c>
      <c r="AO66" s="25">
        <v>3.6484000000000001</v>
      </c>
      <c r="AR66" s="25">
        <v>0.61487188261720405</v>
      </c>
      <c r="AS66" s="25">
        <v>0.61489452059240901</v>
      </c>
      <c r="AT66" s="25">
        <v>0.65776916569470056</v>
      </c>
      <c r="AU66" s="39"/>
      <c r="AV66" s="25">
        <v>102.366925068656</v>
      </c>
      <c r="AW66" s="25">
        <v>102.366925068656</v>
      </c>
      <c r="AY66" s="25">
        <v>2.87</v>
      </c>
      <c r="BA66" s="25">
        <v>2.87</v>
      </c>
      <c r="BB66" s="25">
        <v>2.476666666666667</v>
      </c>
    </row>
    <row r="67" spans="1:54" x14ac:dyDescent="0.35">
      <c r="A67" s="26">
        <v>38077</v>
      </c>
      <c r="B67" s="41">
        <v>76.182548851871957</v>
      </c>
      <c r="C67" s="41">
        <v>75.020025729050431</v>
      </c>
      <c r="D67" s="41">
        <v>76.159682632104904</v>
      </c>
      <c r="E67" s="57"/>
      <c r="F67" s="42">
        <v>68.104634590155243</v>
      </c>
      <c r="G67" s="42"/>
      <c r="H67" s="42">
        <v>103.61164708649467</v>
      </c>
      <c r="I67" s="42"/>
      <c r="J67" s="42">
        <v>70.680448148795165</v>
      </c>
      <c r="K67" s="42"/>
      <c r="L67" s="42">
        <v>67.700881365296667</v>
      </c>
      <c r="M67" s="42"/>
      <c r="N67" s="42">
        <v>51.502078706628993</v>
      </c>
      <c r="O67" s="26"/>
      <c r="P67" s="35"/>
      <c r="Q67" s="42">
        <v>529996</v>
      </c>
      <c r="R67" s="42">
        <v>529996</v>
      </c>
      <c r="S67" s="42"/>
      <c r="T67" s="42">
        <v>0.17652616249818101</v>
      </c>
      <c r="U67" s="42">
        <v>-0.29508077075925698</v>
      </c>
      <c r="V67" s="42"/>
      <c r="W67" s="42">
        <v>913129.02891771204</v>
      </c>
      <c r="X67" s="42">
        <v>913129.02891771204</v>
      </c>
      <c r="Y67" s="42"/>
      <c r="Z67" s="41">
        <v>4.797503000605452E-2</v>
      </c>
      <c r="AA67" s="41">
        <v>4.7975030006054499E-2</v>
      </c>
      <c r="AB67" s="42"/>
      <c r="AC67" s="49"/>
      <c r="AD67" s="42">
        <v>333.35384311911366</v>
      </c>
      <c r="AE67" s="42">
        <v>333.353843119114</v>
      </c>
      <c r="AF67" s="42"/>
      <c r="AG67" s="49"/>
      <c r="AH67" s="42">
        <v>101.57077230769234</v>
      </c>
      <c r="AI67" s="42">
        <v>101.570772307692</v>
      </c>
      <c r="AJ67" s="42"/>
      <c r="AK67" s="49"/>
      <c r="AL67" s="42">
        <v>3.8854094843805727</v>
      </c>
      <c r="AM67" s="42"/>
      <c r="AN67" s="25">
        <v>3.9062999999999999</v>
      </c>
      <c r="AO67" s="25">
        <v>3.9062999999999999</v>
      </c>
      <c r="AR67" s="25">
        <v>0.6087026137713093</v>
      </c>
      <c r="AS67" s="25">
        <v>0.60867143253604195</v>
      </c>
      <c r="AT67" s="25">
        <v>0.65401951124958968</v>
      </c>
      <c r="AU67" s="39"/>
      <c r="AV67" s="25">
        <v>102.946612398556</v>
      </c>
      <c r="AW67" s="25">
        <v>102.946612398556</v>
      </c>
      <c r="AY67" s="25">
        <v>2.86</v>
      </c>
      <c r="BA67" s="25">
        <v>2.86</v>
      </c>
      <c r="BB67" s="25">
        <v>2.4666666666666663</v>
      </c>
    </row>
    <row r="68" spans="1:54" x14ac:dyDescent="0.35">
      <c r="A68" s="26">
        <v>38168</v>
      </c>
      <c r="B68" s="41">
        <v>76.366896649718072</v>
      </c>
      <c r="C68" s="41">
        <v>75.274047715539396</v>
      </c>
      <c r="D68" s="41">
        <v>76.418241289752402</v>
      </c>
      <c r="E68" s="57"/>
      <c r="F68" s="42">
        <v>68.631291346482683</v>
      </c>
      <c r="G68" s="42"/>
      <c r="H68" s="42">
        <v>102.894350989747</v>
      </c>
      <c r="I68" s="42"/>
      <c r="J68" s="42">
        <v>70.474452386748297</v>
      </c>
      <c r="K68" s="42"/>
      <c r="L68" s="42">
        <v>67.637796252300731</v>
      </c>
      <c r="M68" s="42"/>
      <c r="N68" s="42">
        <v>52.492834559431572</v>
      </c>
      <c r="O68" s="26"/>
      <c r="P68" s="35"/>
      <c r="Q68" s="42">
        <v>532543</v>
      </c>
      <c r="R68" s="42">
        <v>532543</v>
      </c>
      <c r="S68" s="42"/>
      <c r="T68" s="42">
        <v>0.58643789166938298</v>
      </c>
      <c r="U68" s="42">
        <v>0.16172876275353401</v>
      </c>
      <c r="V68" s="42"/>
      <c r="W68" s="42">
        <v>909829.53475365997</v>
      </c>
      <c r="X68" s="42">
        <v>909829.53475365997</v>
      </c>
      <c r="Y68" s="42"/>
      <c r="Z68" s="41">
        <v>4.8051845445279344E-2</v>
      </c>
      <c r="AA68" s="41">
        <v>4.8051845445279302E-2</v>
      </c>
      <c r="AB68" s="42"/>
      <c r="AC68" s="49"/>
      <c r="AD68" s="42">
        <v>336.64861388515101</v>
      </c>
      <c r="AE68" s="42">
        <v>336.64861388515101</v>
      </c>
      <c r="AF68" s="42"/>
      <c r="AG68" s="49"/>
      <c r="AH68" s="42">
        <v>102.35419384615382</v>
      </c>
      <c r="AI68" s="42">
        <v>102.354193846154</v>
      </c>
      <c r="AJ68" s="42"/>
      <c r="AK68" s="49"/>
      <c r="AL68" s="42">
        <v>4.2736609041177456</v>
      </c>
      <c r="AM68" s="42"/>
      <c r="AN68" s="25">
        <v>4.2213000000000003</v>
      </c>
      <c r="AO68" s="25">
        <v>4.2213000000000003</v>
      </c>
      <c r="AR68" s="25">
        <v>0.60880985911549013</v>
      </c>
      <c r="AS68" s="25">
        <v>0.60880550537729305</v>
      </c>
      <c r="AT68" s="25">
        <v>0.65650400191917591</v>
      </c>
      <c r="AU68" s="39"/>
      <c r="AV68" s="25">
        <v>103.75402648734401</v>
      </c>
      <c r="AW68" s="25">
        <v>103.75402648734401</v>
      </c>
      <c r="AY68" s="25">
        <v>3.13</v>
      </c>
      <c r="BA68" s="25">
        <v>3.13</v>
      </c>
      <c r="BB68" s="25">
        <v>2.7366666666666668</v>
      </c>
    </row>
    <row r="69" spans="1:54" x14ac:dyDescent="0.35">
      <c r="A69" s="26">
        <v>38260</v>
      </c>
      <c r="B69" s="41">
        <v>76.570621403394298</v>
      </c>
      <c r="C69" s="41">
        <v>75.536524054785062</v>
      </c>
      <c r="D69" s="41">
        <v>76.596015703334999</v>
      </c>
      <c r="E69" s="57"/>
      <c r="F69" s="42">
        <v>69.203196004195064</v>
      </c>
      <c r="G69" s="42"/>
      <c r="H69" s="42">
        <v>102.215240137241</v>
      </c>
      <c r="I69" s="42"/>
      <c r="J69" s="42">
        <v>70.117744829495066</v>
      </c>
      <c r="K69" s="42"/>
      <c r="L69" s="42">
        <v>67.646774464660766</v>
      </c>
      <c r="M69" s="42"/>
      <c r="N69" s="42">
        <v>53.35969697426313</v>
      </c>
      <c r="O69" s="26"/>
      <c r="P69" s="35"/>
      <c r="Q69" s="42">
        <v>534447</v>
      </c>
      <c r="R69" s="42">
        <v>534447</v>
      </c>
      <c r="S69" s="42"/>
      <c r="T69" s="42">
        <v>0.38034076536905997</v>
      </c>
      <c r="U69" s="42">
        <v>5.4795553992588397E-2</v>
      </c>
      <c r="V69" s="42"/>
      <c r="W69" s="42">
        <v>911934.22948004003</v>
      </c>
      <c r="X69" s="42">
        <v>911934.22948004003</v>
      </c>
      <c r="Y69" s="42"/>
      <c r="Z69" s="41">
        <v>4.6837087262816421E-2</v>
      </c>
      <c r="AA69" s="41">
        <v>4.68370872628164E-2</v>
      </c>
      <c r="AB69" s="42"/>
      <c r="AC69" s="49"/>
      <c r="AD69" s="42">
        <v>339.9300856920467</v>
      </c>
      <c r="AE69" s="42">
        <v>339.93008569204699</v>
      </c>
      <c r="AF69" s="42"/>
      <c r="AG69" s="49"/>
      <c r="AH69" s="42">
        <v>102.0984196969697</v>
      </c>
      <c r="AI69" s="42">
        <v>102.09841969697</v>
      </c>
      <c r="AJ69" s="42"/>
      <c r="AK69" s="49"/>
      <c r="AL69" s="42">
        <v>4.630351810256351</v>
      </c>
      <c r="AM69" s="42"/>
      <c r="AN69" s="25">
        <v>4.6538000000000004</v>
      </c>
      <c r="AO69" s="25">
        <v>4.6538000000000004</v>
      </c>
      <c r="AR69" s="25">
        <v>0.61030418054680224</v>
      </c>
      <c r="AS69" s="25">
        <v>0.61031691283897305</v>
      </c>
      <c r="AT69" s="25">
        <v>0.65385230093188274</v>
      </c>
      <c r="AU69" s="39"/>
      <c r="AV69" s="25">
        <v>104.25667397079501</v>
      </c>
      <c r="AW69" s="25">
        <v>104.25667397079501</v>
      </c>
      <c r="AY69" s="25">
        <v>2.96</v>
      </c>
      <c r="BA69" s="25">
        <v>2.96</v>
      </c>
      <c r="BB69" s="25">
        <v>2.5666666666666669</v>
      </c>
    </row>
    <row r="70" spans="1:54" x14ac:dyDescent="0.35">
      <c r="A70" s="26">
        <v>38352</v>
      </c>
      <c r="B70" s="41">
        <v>77.021468653518397</v>
      </c>
      <c r="C70" s="41">
        <v>76.05070198314705</v>
      </c>
      <c r="D70" s="41">
        <v>77.015343213425098</v>
      </c>
      <c r="E70" s="57"/>
      <c r="F70" s="42">
        <v>69.908860715832773</v>
      </c>
      <c r="G70" s="42"/>
      <c r="H70" s="42">
        <v>101.64394966069632</v>
      </c>
      <c r="I70" s="42"/>
      <c r="J70" s="42">
        <v>70.399785283539728</v>
      </c>
      <c r="K70" s="42"/>
      <c r="L70" s="42">
        <v>67.923371779631211</v>
      </c>
      <c r="M70" s="42"/>
      <c r="N70" s="42">
        <v>55.644308241147733</v>
      </c>
      <c r="O70" s="26"/>
      <c r="P70" s="35"/>
      <c r="Q70" s="42">
        <v>536886</v>
      </c>
      <c r="R70" s="42">
        <v>536886</v>
      </c>
      <c r="S70" s="42"/>
      <c r="T70" s="42">
        <v>0.59675865866425704</v>
      </c>
      <c r="U70" s="42">
        <v>0.25402896775651101</v>
      </c>
      <c r="V70" s="42"/>
      <c r="W70" s="42">
        <v>923017.67747351399</v>
      </c>
      <c r="X70" s="42">
        <v>923017.67747351399</v>
      </c>
      <c r="Y70" s="42"/>
      <c r="Z70" s="41">
        <v>4.7288991325100269E-2</v>
      </c>
      <c r="AA70" s="41">
        <v>4.7288991325100303E-2</v>
      </c>
      <c r="AB70" s="42"/>
      <c r="AC70" s="49"/>
      <c r="AD70" s="42">
        <v>343.58466066184337</v>
      </c>
      <c r="AE70" s="42">
        <v>343.58466066184297</v>
      </c>
      <c r="AF70" s="42"/>
      <c r="AG70" s="49"/>
      <c r="AH70" s="42">
        <v>100.31214545454546</v>
      </c>
      <c r="AI70" s="42">
        <v>100.312145454545</v>
      </c>
      <c r="AJ70" s="42"/>
      <c r="AK70" s="49"/>
      <c r="AL70" s="42">
        <v>4.5525555470745251</v>
      </c>
      <c r="AM70" s="42"/>
      <c r="AN70" s="25">
        <v>4.75</v>
      </c>
      <c r="AO70" s="25">
        <v>4.75</v>
      </c>
      <c r="AR70" s="25">
        <v>0.61831603266951829</v>
      </c>
      <c r="AS70" s="25">
        <v>0.6183371950373</v>
      </c>
      <c r="AT70" s="25">
        <v>0.65638299132575362</v>
      </c>
      <c r="AU70" s="39"/>
      <c r="AV70" s="25">
        <v>104.718851847305</v>
      </c>
      <c r="AW70" s="25">
        <v>104.718851847305</v>
      </c>
      <c r="AY70" s="25">
        <v>2.7</v>
      </c>
      <c r="BA70" s="25">
        <v>2.7</v>
      </c>
      <c r="BB70" s="25">
        <v>2.3066666666666671</v>
      </c>
    </row>
    <row r="71" spans="1:54" x14ac:dyDescent="0.35">
      <c r="A71" s="26">
        <v>38442</v>
      </c>
      <c r="B71" s="41">
        <v>77.507855385404312</v>
      </c>
      <c r="C71" s="41">
        <v>76.57925014433313</v>
      </c>
      <c r="D71" s="41">
        <v>77.473807366757001</v>
      </c>
      <c r="E71" s="57"/>
      <c r="F71" s="42">
        <v>70.706399461322505</v>
      </c>
      <c r="G71" s="42"/>
      <c r="H71" s="42">
        <v>101.21570786160366</v>
      </c>
      <c r="I71" s="42"/>
      <c r="J71" s="42">
        <v>71.390370375808871</v>
      </c>
      <c r="K71" s="42"/>
      <c r="L71" s="42">
        <v>68.690588813902806</v>
      </c>
      <c r="M71" s="42"/>
      <c r="N71" s="42">
        <v>56.448390512382304</v>
      </c>
      <c r="O71" s="26"/>
      <c r="P71" s="35"/>
      <c r="Q71" s="42">
        <v>541028</v>
      </c>
      <c r="R71" s="42">
        <v>541028</v>
      </c>
      <c r="S71" s="42"/>
      <c r="T71" s="42">
        <v>0.44036402245950002</v>
      </c>
      <c r="U71" s="42">
        <v>5.2291438305876996E-3</v>
      </c>
      <c r="V71" s="42"/>
      <c r="W71" s="42">
        <v>923841.32875200803</v>
      </c>
      <c r="X71" s="42">
        <v>923841.32875200803</v>
      </c>
      <c r="Y71" s="42"/>
      <c r="Z71" s="41">
        <v>4.6893213439642374E-2</v>
      </c>
      <c r="AA71" s="41">
        <v>4.6893213439642402E-2</v>
      </c>
      <c r="AB71" s="42"/>
      <c r="AC71" s="49"/>
      <c r="AD71" s="42">
        <v>347.0525560201757</v>
      </c>
      <c r="AE71" s="42">
        <v>347.05255602017598</v>
      </c>
      <c r="AF71" s="42"/>
      <c r="AG71" s="49"/>
      <c r="AH71" s="42">
        <v>100.67795468750001</v>
      </c>
      <c r="AI71" s="42">
        <v>100.67795468750001</v>
      </c>
      <c r="AJ71" s="42"/>
      <c r="AK71" s="49"/>
      <c r="AL71" s="42">
        <v>4.6440203819527497</v>
      </c>
      <c r="AM71" s="42"/>
      <c r="AN71" s="25">
        <v>4.75</v>
      </c>
      <c r="AO71" s="25">
        <v>4.75</v>
      </c>
      <c r="AR71" s="25">
        <v>0.61841602743295843</v>
      </c>
      <c r="AS71" s="25">
        <v>0.61840327578253995</v>
      </c>
      <c r="AT71" s="25">
        <v>0.65300465501412219</v>
      </c>
      <c r="AU71" s="39"/>
      <c r="AV71" s="25">
        <v>105.164063917386</v>
      </c>
      <c r="AW71" s="25">
        <v>105.164063917386</v>
      </c>
      <c r="AY71" s="25">
        <v>2.74</v>
      </c>
      <c r="BA71" s="25">
        <v>2.74</v>
      </c>
      <c r="BB71" s="25">
        <v>2.3466666666666671</v>
      </c>
    </row>
    <row r="72" spans="1:54" x14ac:dyDescent="0.35">
      <c r="A72" s="26">
        <v>38533</v>
      </c>
      <c r="B72" s="41">
        <v>77.867961854613966</v>
      </c>
      <c r="C72" s="41">
        <v>76.954372610934527</v>
      </c>
      <c r="D72" s="41">
        <v>77.926615288906405</v>
      </c>
      <c r="E72" s="57"/>
      <c r="F72" s="42">
        <v>71.487310866589866</v>
      </c>
      <c r="G72" s="42"/>
      <c r="H72" s="42">
        <v>100.62245542858601</v>
      </c>
      <c r="I72" s="42"/>
      <c r="J72" s="42">
        <v>71.583460136960468</v>
      </c>
      <c r="K72" s="42"/>
      <c r="L72" s="42">
        <v>68.823516385038218</v>
      </c>
      <c r="M72" s="42"/>
      <c r="N72" s="42">
        <v>57.441962074974505</v>
      </c>
      <c r="O72" s="26"/>
      <c r="P72" s="35"/>
      <c r="Q72" s="42">
        <v>545530</v>
      </c>
      <c r="R72" s="42">
        <v>545530</v>
      </c>
      <c r="S72" s="42"/>
      <c r="T72" s="42">
        <v>0.129398949785719</v>
      </c>
      <c r="U72" s="42">
        <v>-0.27710769257808798</v>
      </c>
      <c r="V72" s="42"/>
      <c r="W72" s="42">
        <v>922913.96469230903</v>
      </c>
      <c r="X72" s="42">
        <v>922913.96469230903</v>
      </c>
      <c r="Y72" s="42"/>
      <c r="Z72" s="41">
        <v>4.7535577133629291E-2</v>
      </c>
      <c r="AA72" s="41">
        <v>4.7535577133629298E-2</v>
      </c>
      <c r="AB72" s="42"/>
      <c r="AC72" s="49"/>
      <c r="AD72" s="42">
        <v>349.47154464941269</v>
      </c>
      <c r="AE72" s="42">
        <v>349.47154464941298</v>
      </c>
      <c r="AF72" s="42"/>
      <c r="AG72" s="49"/>
      <c r="AH72" s="42">
        <v>101.57767076923078</v>
      </c>
      <c r="AI72" s="42">
        <v>101.57767076923101</v>
      </c>
      <c r="AJ72" s="42"/>
      <c r="AK72" s="49"/>
      <c r="AL72" s="42">
        <v>4.6115535614951897</v>
      </c>
      <c r="AM72" s="42"/>
      <c r="AN72" s="25">
        <v>4.75</v>
      </c>
      <c r="AO72" s="25">
        <v>4.75</v>
      </c>
      <c r="AR72" s="25">
        <v>0.61632396776809284</v>
      </c>
      <c r="AS72" s="25">
        <v>0.61631983002944801</v>
      </c>
      <c r="AT72" s="25">
        <v>0.6488860959118391</v>
      </c>
      <c r="AU72" s="39"/>
      <c r="AV72" s="25">
        <v>105.650587879323</v>
      </c>
      <c r="AW72" s="25">
        <v>105.650587879323</v>
      </c>
      <c r="AY72" s="25">
        <v>2.68</v>
      </c>
      <c r="BA72" s="25">
        <v>2.68</v>
      </c>
      <c r="BB72" s="25">
        <v>2.2866666666666666</v>
      </c>
    </row>
    <row r="73" spans="1:54" x14ac:dyDescent="0.35">
      <c r="A73" s="26">
        <v>38625</v>
      </c>
      <c r="B73" s="41">
        <v>78.394302002727869</v>
      </c>
      <c r="C73" s="41">
        <v>77.523581688856595</v>
      </c>
      <c r="D73" s="41">
        <v>78.429894491653798</v>
      </c>
      <c r="E73" s="57"/>
      <c r="F73" s="42">
        <v>72.324570054505941</v>
      </c>
      <c r="G73" s="42"/>
      <c r="H73" s="42">
        <v>100.07660562971489</v>
      </c>
      <c r="I73" s="42"/>
      <c r="J73" s="42">
        <v>71.488349775810164</v>
      </c>
      <c r="K73" s="42"/>
      <c r="L73" s="42">
        <v>68.9374133864155</v>
      </c>
      <c r="M73" s="42"/>
      <c r="N73" s="42">
        <v>60.297033842651423</v>
      </c>
      <c r="O73" s="26"/>
      <c r="P73" s="35"/>
      <c r="Q73" s="42">
        <v>550552</v>
      </c>
      <c r="R73" s="42">
        <v>550552</v>
      </c>
      <c r="S73" s="42"/>
      <c r="T73" s="42">
        <v>0.15439528312544801</v>
      </c>
      <c r="U73" s="42">
        <v>-0.360835555528285</v>
      </c>
      <c r="V73" s="42"/>
      <c r="W73" s="42">
        <v>929465.92555381102</v>
      </c>
      <c r="X73" s="42">
        <v>929465.92555381102</v>
      </c>
      <c r="Y73" s="42"/>
      <c r="Z73" s="41">
        <v>4.7321225537578719E-2</v>
      </c>
      <c r="AA73" s="41">
        <v>4.7321225537578698E-2</v>
      </c>
      <c r="AB73" s="42"/>
      <c r="AC73" s="49"/>
      <c r="AD73" s="42">
        <v>354.38198364878531</v>
      </c>
      <c r="AE73" s="42">
        <v>354.38198364878502</v>
      </c>
      <c r="AF73" s="42"/>
      <c r="AG73" s="49"/>
      <c r="AH73" s="42">
        <v>99.734880303030337</v>
      </c>
      <c r="AI73" s="42">
        <v>99.734880303030295</v>
      </c>
      <c r="AJ73" s="42"/>
      <c r="AK73" s="49"/>
      <c r="AL73" s="42">
        <v>4.3548496715188438</v>
      </c>
      <c r="AM73" s="42"/>
      <c r="AN73" s="25">
        <v>4.5922999999999998</v>
      </c>
      <c r="AO73" s="25">
        <v>4.5922999999999998</v>
      </c>
      <c r="AR73" s="25">
        <v>0.63415776121743739</v>
      </c>
      <c r="AS73" s="25">
        <v>0.63415776121743705</v>
      </c>
      <c r="AT73" s="25">
        <v>0.66244624816611419</v>
      </c>
      <c r="AU73" s="39"/>
      <c r="AV73" s="25">
        <v>106.360021510919</v>
      </c>
      <c r="AW73" s="25">
        <v>106.360021510919</v>
      </c>
      <c r="AY73" s="25">
        <v>2.66</v>
      </c>
      <c r="BA73" s="25">
        <v>2.66</v>
      </c>
      <c r="BB73" s="25">
        <v>2.2666666666666671</v>
      </c>
    </row>
    <row r="74" spans="1:54" x14ac:dyDescent="0.35">
      <c r="A74" s="26">
        <v>38717</v>
      </c>
      <c r="B74" s="41">
        <v>78.662785166175965</v>
      </c>
      <c r="C74" s="41">
        <v>77.824911339222822</v>
      </c>
      <c r="D74" s="41">
        <v>78.650457637282997</v>
      </c>
      <c r="E74" s="57"/>
      <c r="F74" s="42">
        <v>72.769712391698434</v>
      </c>
      <c r="G74" s="42"/>
      <c r="H74" s="42">
        <v>99.585811749566503</v>
      </c>
      <c r="I74" s="42"/>
      <c r="J74" s="42">
        <v>71.488262007488999</v>
      </c>
      <c r="K74" s="42"/>
      <c r="L74" s="42">
        <v>69.148832395663007</v>
      </c>
      <c r="M74" s="42"/>
      <c r="N74" s="42">
        <v>62.212630576922798</v>
      </c>
      <c r="O74" s="26"/>
      <c r="P74" s="35"/>
      <c r="Q74" s="42">
        <v>556311</v>
      </c>
      <c r="R74" s="42">
        <v>556311</v>
      </c>
      <c r="S74" s="42"/>
      <c r="T74" s="42">
        <v>0.18833163639626599</v>
      </c>
      <c r="U74" s="42">
        <v>-0.321579978520734</v>
      </c>
      <c r="V74" s="42"/>
      <c r="W74" s="42">
        <v>929270.727972858</v>
      </c>
      <c r="X74" s="42">
        <v>929270.727972858</v>
      </c>
      <c r="Y74" s="42"/>
      <c r="Z74" s="41">
        <v>5.1464697600529574E-2</v>
      </c>
      <c r="AA74" s="41">
        <v>5.1464697600529602E-2</v>
      </c>
      <c r="AB74" s="42"/>
      <c r="AC74" s="49"/>
      <c r="AD74" s="42">
        <v>356.56273328291371</v>
      </c>
      <c r="AE74" s="42">
        <v>356.562733282914</v>
      </c>
      <c r="AF74" s="42"/>
      <c r="AG74" s="49"/>
      <c r="AH74" s="42">
        <v>99.510515384615331</v>
      </c>
      <c r="AI74" s="42">
        <v>99.510515384615402</v>
      </c>
      <c r="AJ74" s="42"/>
      <c r="AK74" s="49"/>
      <c r="AL74" s="42">
        <v>4.3645592759026668</v>
      </c>
      <c r="AM74" s="42"/>
      <c r="AN74" s="25">
        <v>4.5</v>
      </c>
      <c r="AO74" s="25">
        <v>4.5</v>
      </c>
      <c r="AR74" s="25">
        <v>0.63647438784451316</v>
      </c>
      <c r="AS74" s="25">
        <v>0.63649118346376499</v>
      </c>
      <c r="AT74" s="25">
        <v>0.66417039022985003</v>
      </c>
      <c r="AU74" s="39"/>
      <c r="AV74" s="25">
        <v>106.958736531818</v>
      </c>
      <c r="AW74" s="25">
        <v>106.958736531818</v>
      </c>
      <c r="AY74" s="25">
        <v>2.72</v>
      </c>
      <c r="BA74" s="25">
        <v>2.72</v>
      </c>
      <c r="BB74" s="25">
        <v>2.3266666666666675</v>
      </c>
    </row>
    <row r="75" spans="1:54" x14ac:dyDescent="0.35">
      <c r="A75" s="26">
        <v>38807</v>
      </c>
      <c r="B75" s="41">
        <v>79.029347963171858</v>
      </c>
      <c r="C75" s="41">
        <v>78.240802669928897</v>
      </c>
      <c r="D75" s="41">
        <v>78.979696442227294</v>
      </c>
      <c r="E75" s="57"/>
      <c r="F75" s="42">
        <v>73.378210655153666</v>
      </c>
      <c r="G75" s="42"/>
      <c r="H75" s="42">
        <v>99.205957520107276</v>
      </c>
      <c r="I75" s="42"/>
      <c r="J75" s="42">
        <v>71.8870811179589</v>
      </c>
      <c r="K75" s="42"/>
      <c r="L75" s="42">
        <v>69.456222517285369</v>
      </c>
      <c r="M75" s="42"/>
      <c r="N75" s="42">
        <v>63.507440665988838</v>
      </c>
      <c r="O75" s="26"/>
      <c r="P75" s="35"/>
      <c r="Q75" s="42">
        <v>558314</v>
      </c>
      <c r="R75" s="42">
        <v>558314</v>
      </c>
      <c r="S75" s="42"/>
      <c r="T75" s="42">
        <v>0.23866414911634401</v>
      </c>
      <c r="U75" s="42">
        <v>-0.36700616057237401</v>
      </c>
      <c r="V75" s="42"/>
      <c r="W75" s="42">
        <v>931711.59684879403</v>
      </c>
      <c r="X75" s="42">
        <v>931711.59684879403</v>
      </c>
      <c r="Y75" s="42"/>
      <c r="Z75" s="41">
        <v>5.2340418816524473E-2</v>
      </c>
      <c r="AA75" s="41">
        <v>5.23404188165245E-2</v>
      </c>
      <c r="AB75" s="42"/>
      <c r="AC75" s="49"/>
      <c r="AD75" s="42">
        <v>360.69046518198962</v>
      </c>
      <c r="AE75" s="42">
        <v>360.69046518199002</v>
      </c>
      <c r="AF75" s="42"/>
      <c r="AG75" s="49"/>
      <c r="AH75" s="42">
        <v>98.760283076923074</v>
      </c>
      <c r="AI75" s="42">
        <v>98.760283076923102</v>
      </c>
      <c r="AJ75" s="42"/>
      <c r="AK75" s="49"/>
      <c r="AL75" s="42">
        <v>4.3369084916794964</v>
      </c>
      <c r="AM75" s="42"/>
      <c r="AN75" s="25">
        <v>4.5</v>
      </c>
      <c r="AO75" s="25">
        <v>4.5</v>
      </c>
      <c r="AR75" s="25">
        <v>0.64392875406480965</v>
      </c>
      <c r="AS75" s="25">
        <v>0.643936754168837</v>
      </c>
      <c r="AT75" s="25">
        <v>0.66759821236117867</v>
      </c>
      <c r="AU75" s="39"/>
      <c r="AV75" s="25">
        <v>107.53250002187499</v>
      </c>
      <c r="AW75" s="25">
        <v>107.53250002187499</v>
      </c>
      <c r="AY75" s="25">
        <v>2.86</v>
      </c>
      <c r="AZ75" s="25">
        <v>2.4666666666666668</v>
      </c>
      <c r="BA75" s="25">
        <v>2.86</v>
      </c>
      <c r="BB75" s="25">
        <v>2.4666666666666668</v>
      </c>
    </row>
    <row r="76" spans="1:54" x14ac:dyDescent="0.35">
      <c r="A76" s="26">
        <v>38898</v>
      </c>
      <c r="B76" s="41">
        <v>79.618022911329334</v>
      </c>
      <c r="C76" s="41">
        <v>78.892207769240827</v>
      </c>
      <c r="D76" s="41">
        <v>79.688486184757195</v>
      </c>
      <c r="E76" s="57"/>
      <c r="F76" s="42">
        <v>74.011399926650014</v>
      </c>
      <c r="G76" s="42"/>
      <c r="H76" s="42">
        <v>98.655422976026728</v>
      </c>
      <c r="I76" s="42"/>
      <c r="J76" s="42">
        <v>72.380874026384376</v>
      </c>
      <c r="K76" s="42"/>
      <c r="L76" s="42">
        <v>69.890027982820627</v>
      </c>
      <c r="M76" s="42"/>
      <c r="N76" s="42">
        <v>67.672092096283535</v>
      </c>
      <c r="O76" s="26"/>
      <c r="P76" s="35"/>
      <c r="Q76" s="42">
        <v>559795</v>
      </c>
      <c r="R76" s="42">
        <v>559795</v>
      </c>
      <c r="S76" s="42"/>
      <c r="T76" s="42">
        <v>0.57499473796390199</v>
      </c>
      <c r="U76" s="42">
        <v>-5.9382452214383201E-2</v>
      </c>
      <c r="V76" s="42"/>
      <c r="W76" s="42">
        <v>930502.81041060097</v>
      </c>
      <c r="X76" s="42">
        <v>930502.81041060097</v>
      </c>
      <c r="Y76" s="42"/>
      <c r="Z76" s="41">
        <v>5.472023785073029E-2</v>
      </c>
      <c r="AA76" s="41">
        <v>5.4720237850730297E-2</v>
      </c>
      <c r="AB76" s="42"/>
      <c r="AC76" s="49"/>
      <c r="AD76" s="42">
        <v>364.60369863052705</v>
      </c>
      <c r="AE76" s="42">
        <v>364.60369863052699</v>
      </c>
      <c r="AF76" s="42"/>
      <c r="AG76" s="49"/>
      <c r="AH76" s="42">
        <v>100.27914153846153</v>
      </c>
      <c r="AI76" s="42">
        <v>100.279141538462</v>
      </c>
      <c r="AJ76" s="42"/>
      <c r="AK76" s="49"/>
      <c r="AL76" s="42">
        <v>4.4311161488806148</v>
      </c>
      <c r="AM76" s="42"/>
      <c r="AN76" s="25">
        <v>4.5</v>
      </c>
      <c r="AO76" s="25">
        <v>4.5</v>
      </c>
      <c r="AR76" s="25">
        <v>0.64502188875652278</v>
      </c>
      <c r="AS76" s="25">
        <v>0.64504573018076805</v>
      </c>
      <c r="AT76" s="25">
        <v>0.66422754235756132</v>
      </c>
      <c r="AU76" s="39"/>
      <c r="AV76" s="25">
        <v>108.40459876689</v>
      </c>
      <c r="AW76" s="25">
        <v>108.40459876689</v>
      </c>
      <c r="AY76" s="25">
        <v>2.58</v>
      </c>
      <c r="AZ76" s="25">
        <v>2.4</v>
      </c>
      <c r="BA76" s="25">
        <v>2.58</v>
      </c>
      <c r="BB76" s="25">
        <v>2.4</v>
      </c>
    </row>
    <row r="77" spans="1:54" x14ac:dyDescent="0.35">
      <c r="A77" s="26">
        <v>38990</v>
      </c>
      <c r="B77" s="41">
        <v>80.269783360040634</v>
      </c>
      <c r="C77" s="41">
        <v>79.587648288925962</v>
      </c>
      <c r="D77" s="41">
        <v>80.314088364246203</v>
      </c>
      <c r="E77" s="57"/>
      <c r="F77" s="42">
        <v>74.553781395760438</v>
      </c>
      <c r="G77" s="42"/>
      <c r="H77" s="42">
        <v>98.574412739563897</v>
      </c>
      <c r="I77" s="42"/>
      <c r="J77" s="42">
        <v>73.986746546756862</v>
      </c>
      <c r="K77" s="42"/>
      <c r="L77" s="42">
        <v>71.285671351801668</v>
      </c>
      <c r="M77" s="42"/>
      <c r="N77" s="42">
        <v>70.050509789554766</v>
      </c>
      <c r="O77" s="26"/>
      <c r="P77" s="35"/>
      <c r="Q77" s="42">
        <v>560675</v>
      </c>
      <c r="R77" s="42">
        <v>560675</v>
      </c>
      <c r="S77" s="42"/>
      <c r="T77" s="42">
        <v>0.74435859781934599</v>
      </c>
      <c r="U77" s="42">
        <v>3.80591709489594E-2</v>
      </c>
      <c r="V77" s="42"/>
      <c r="W77" s="42">
        <v>931829.12298144901</v>
      </c>
      <c r="X77" s="42">
        <v>931829.12298144901</v>
      </c>
      <c r="Y77" s="42"/>
      <c r="Z77" s="41">
        <v>5.4843627673907873E-2</v>
      </c>
      <c r="AA77" s="41">
        <v>5.4843627673907901E-2</v>
      </c>
      <c r="AB77" s="42"/>
      <c r="AC77" s="49"/>
      <c r="AD77" s="42">
        <v>367.62988680679103</v>
      </c>
      <c r="AE77" s="42">
        <v>367.62988680679098</v>
      </c>
      <c r="AF77" s="42"/>
      <c r="AG77" s="49"/>
      <c r="AH77" s="42">
        <v>102.33264769230772</v>
      </c>
      <c r="AI77" s="42">
        <v>102.332647692308</v>
      </c>
      <c r="AJ77" s="42"/>
      <c r="AK77" s="49"/>
      <c r="AL77" s="42">
        <v>4.6392396841397883</v>
      </c>
      <c r="AM77" s="42"/>
      <c r="AN77" s="25">
        <v>4.6601999999999997</v>
      </c>
      <c r="AO77" s="25">
        <v>4.6601999999999997</v>
      </c>
      <c r="AR77" s="25">
        <v>0.64469200388279169</v>
      </c>
      <c r="AS77" s="25">
        <v>0.64469200388279202</v>
      </c>
      <c r="AT77" s="25">
        <v>0.66733080137598366</v>
      </c>
      <c r="AU77" s="39"/>
      <c r="AV77" s="25">
        <v>108.92522826435901</v>
      </c>
      <c r="AW77" s="25">
        <v>108.92522826435901</v>
      </c>
      <c r="AY77" s="25">
        <v>2.83</v>
      </c>
      <c r="AZ77" s="25">
        <v>2.2999999999999998</v>
      </c>
      <c r="BA77" s="25">
        <v>2.83</v>
      </c>
      <c r="BB77" s="25">
        <v>2.2999999999999998</v>
      </c>
    </row>
    <row r="78" spans="1:54" x14ac:dyDescent="0.35">
      <c r="A78" s="26">
        <v>39082</v>
      </c>
      <c r="B78" s="41">
        <v>80.789340789820656</v>
      </c>
      <c r="C78" s="41">
        <v>80.161172529968795</v>
      </c>
      <c r="D78" s="41">
        <v>80.767606489097602</v>
      </c>
      <c r="E78" s="57"/>
      <c r="F78" s="42">
        <v>75.449961144583199</v>
      </c>
      <c r="G78" s="42"/>
      <c r="H78" s="42">
        <v>98.560412393375501</v>
      </c>
      <c r="I78" s="42"/>
      <c r="J78" s="42">
        <v>74.869750267076157</v>
      </c>
      <c r="K78" s="42"/>
      <c r="L78" s="42">
        <v>72.057898910164695</v>
      </c>
      <c r="M78" s="42"/>
      <c r="N78" s="42">
        <v>69.842533040147075</v>
      </c>
      <c r="O78" s="26"/>
      <c r="P78" s="35"/>
      <c r="Q78" s="42">
        <v>562669</v>
      </c>
      <c r="R78" s="42">
        <v>562669</v>
      </c>
      <c r="S78" s="42"/>
      <c r="T78" s="42">
        <v>0.83563403045461104</v>
      </c>
      <c r="U78" s="42">
        <v>6.15687246899402E-2</v>
      </c>
      <c r="V78" s="42"/>
      <c r="W78" s="42">
        <v>935596.32540695299</v>
      </c>
      <c r="X78" s="42">
        <v>935596.32540695299</v>
      </c>
      <c r="Y78" s="42"/>
      <c r="Z78" s="41">
        <v>5.5011599368796869E-2</v>
      </c>
      <c r="AA78" s="41">
        <v>5.5011599368796897E-2</v>
      </c>
      <c r="AB78" s="42"/>
      <c r="AC78" s="49"/>
      <c r="AD78" s="42">
        <v>372.29684297928367</v>
      </c>
      <c r="AE78" s="42">
        <v>372.29684297928401</v>
      </c>
      <c r="AF78" s="42"/>
      <c r="AG78" s="49"/>
      <c r="AH78" s="42">
        <v>103.71343076923078</v>
      </c>
      <c r="AI78" s="42">
        <v>103.713430769231</v>
      </c>
      <c r="AJ78" s="42"/>
      <c r="AK78" s="49"/>
      <c r="AL78" s="42">
        <v>4.9426582998392918</v>
      </c>
      <c r="AM78" s="42"/>
      <c r="AN78" s="25">
        <v>4.8888999999999996</v>
      </c>
      <c r="AO78" s="25">
        <v>4.8888999999999996</v>
      </c>
      <c r="AR78" s="25">
        <v>0.63674417807601613</v>
      </c>
      <c r="AS78" s="25">
        <v>0.63671214878564597</v>
      </c>
      <c r="AT78" s="25">
        <v>0.66589675133317083</v>
      </c>
      <c r="AU78" s="39"/>
      <c r="AV78" s="25">
        <v>109.25188709403299</v>
      </c>
      <c r="AW78" s="25">
        <v>109.25188709403299</v>
      </c>
      <c r="AY78" s="25">
        <v>3.02</v>
      </c>
      <c r="AZ78" s="25">
        <v>2.4333333333333331</v>
      </c>
      <c r="BA78" s="25">
        <v>3.02</v>
      </c>
      <c r="BB78" s="25">
        <v>2.4333333333333331</v>
      </c>
    </row>
    <row r="79" spans="1:54" x14ac:dyDescent="0.35">
      <c r="A79" s="26">
        <v>39172</v>
      </c>
      <c r="B79" s="41">
        <v>81.311931895064774</v>
      </c>
      <c r="C79" s="41">
        <v>80.71979781744939</v>
      </c>
      <c r="D79" s="41">
        <v>81.262669993646398</v>
      </c>
      <c r="E79" s="57"/>
      <c r="F79" s="42">
        <v>76.094721333781436</v>
      </c>
      <c r="G79" s="42"/>
      <c r="H79" s="42">
        <v>98.478151021159007</v>
      </c>
      <c r="I79" s="42"/>
      <c r="J79" s="42">
        <v>75.238914302981897</v>
      </c>
      <c r="K79" s="42"/>
      <c r="L79" s="42">
        <v>72.551200402134867</v>
      </c>
      <c r="M79" s="42"/>
      <c r="N79" s="42">
        <v>71.129960252582961</v>
      </c>
      <c r="O79" s="26"/>
      <c r="P79" s="35"/>
      <c r="Q79" s="42">
        <v>568845</v>
      </c>
      <c r="R79" s="42">
        <v>568845</v>
      </c>
      <c r="S79" s="42"/>
      <c r="T79" s="42">
        <v>1.0007108943865399</v>
      </c>
      <c r="U79" s="42">
        <v>0.38739604242107301</v>
      </c>
      <c r="V79" s="42"/>
      <c r="W79" s="42">
        <v>937123.73290442897</v>
      </c>
      <c r="X79" s="42">
        <v>937123.73290442897</v>
      </c>
      <c r="Y79" s="42"/>
      <c r="Z79" s="41">
        <v>5.5137924049842642E-2</v>
      </c>
      <c r="AA79" s="41">
        <v>5.51379240498426E-2</v>
      </c>
      <c r="AB79" s="42"/>
      <c r="AC79" s="49"/>
      <c r="AD79" s="42">
        <v>375.4149011817197</v>
      </c>
      <c r="AE79" s="42">
        <v>375.41490118171998</v>
      </c>
      <c r="AF79" s="42"/>
      <c r="AG79" s="49"/>
      <c r="AH79" s="42">
        <v>104.73003384615384</v>
      </c>
      <c r="AI79" s="42">
        <v>104.730033846154</v>
      </c>
      <c r="AJ79" s="42"/>
      <c r="AK79" s="49"/>
      <c r="AL79" s="42">
        <v>5.2602442376907996</v>
      </c>
      <c r="AM79" s="42"/>
      <c r="AN79" s="25">
        <v>5.2226999999999997</v>
      </c>
      <c r="AO79" s="25">
        <v>5.2226999999999997</v>
      </c>
      <c r="AR79" s="25">
        <v>0.62581298051233136</v>
      </c>
      <c r="AS79" s="25">
        <v>0.625809146435098</v>
      </c>
      <c r="AT79" s="25">
        <v>0.65684320111603756</v>
      </c>
      <c r="AU79" s="39"/>
      <c r="AV79" s="25">
        <v>109.963181527988</v>
      </c>
      <c r="AW79" s="25">
        <v>109.963181527988</v>
      </c>
      <c r="AY79" s="25">
        <v>3</v>
      </c>
      <c r="AZ79" s="25">
        <v>2.5333333333333332</v>
      </c>
      <c r="BA79" s="25">
        <v>3</v>
      </c>
      <c r="BB79" s="25">
        <v>2.5333333333333332</v>
      </c>
    </row>
    <row r="80" spans="1:54" x14ac:dyDescent="0.35">
      <c r="A80" s="26">
        <v>39263</v>
      </c>
      <c r="B80" s="41">
        <v>81.649264819159882</v>
      </c>
      <c r="C80" s="41">
        <v>81.108139080321664</v>
      </c>
      <c r="D80" s="41">
        <v>81.726258230910801</v>
      </c>
      <c r="E80" s="57"/>
      <c r="F80" s="42">
        <v>76.651411877324676</v>
      </c>
      <c r="G80" s="42"/>
      <c r="H80" s="42">
        <v>98.270882445336397</v>
      </c>
      <c r="I80" s="42"/>
      <c r="J80" s="42">
        <v>76.215933712957266</v>
      </c>
      <c r="K80" s="42"/>
      <c r="L80" s="42">
        <v>73.298258462659831</v>
      </c>
      <c r="M80" s="42"/>
      <c r="N80" s="42">
        <v>71.155269886300331</v>
      </c>
      <c r="O80" s="26"/>
      <c r="P80" s="35"/>
      <c r="Q80" s="42">
        <v>574194</v>
      </c>
      <c r="R80" s="42">
        <v>574194</v>
      </c>
      <c r="S80" s="42"/>
      <c r="T80" s="42">
        <v>1.00166994250028</v>
      </c>
      <c r="U80" s="42">
        <v>0.36395734041569</v>
      </c>
      <c r="V80" s="42"/>
      <c r="W80" s="42">
        <v>941244.905320046</v>
      </c>
      <c r="X80" s="42">
        <v>941244.905320046</v>
      </c>
      <c r="Y80" s="42"/>
      <c r="Z80" s="41">
        <v>5.350474115541045E-2</v>
      </c>
      <c r="AA80" s="41">
        <v>5.3504741155410401E-2</v>
      </c>
      <c r="AB80" s="42"/>
      <c r="AC80" s="49"/>
      <c r="AD80" s="42">
        <v>380.43522985255339</v>
      </c>
      <c r="AE80" s="42">
        <v>380.43522985255299</v>
      </c>
      <c r="AF80" s="42"/>
      <c r="AG80" s="49"/>
      <c r="AH80" s="42">
        <v>104.23937384615385</v>
      </c>
      <c r="AI80" s="42">
        <v>104.239373846154</v>
      </c>
      <c r="AJ80" s="42"/>
      <c r="AK80" s="49"/>
      <c r="AL80" s="42">
        <v>5.492485097195412</v>
      </c>
      <c r="AM80" s="42"/>
      <c r="AN80" s="25">
        <v>5.3975</v>
      </c>
      <c r="AO80" s="25">
        <v>5.3975</v>
      </c>
      <c r="AR80" s="25">
        <v>0.63252628567691904</v>
      </c>
      <c r="AS80" s="25">
        <v>0.63249526529381705</v>
      </c>
      <c r="AT80" s="25">
        <v>0.66057546451764237</v>
      </c>
      <c r="AU80" s="39"/>
      <c r="AV80" s="25">
        <v>110.905264061102</v>
      </c>
      <c r="AW80" s="25">
        <v>110.905264061102</v>
      </c>
      <c r="AY80" s="25">
        <v>2.94</v>
      </c>
      <c r="AZ80" s="25">
        <v>2.4666666666666668</v>
      </c>
      <c r="BA80" s="25">
        <v>2.94</v>
      </c>
      <c r="BB80" s="25">
        <v>2.4666666666666668</v>
      </c>
    </row>
    <row r="81" spans="1:54" x14ac:dyDescent="0.35">
      <c r="A81" s="26">
        <v>39355</v>
      </c>
      <c r="B81" s="41">
        <v>81.697045980176767</v>
      </c>
      <c r="C81" s="41">
        <v>81.201364622220936</v>
      </c>
      <c r="D81" s="41">
        <v>81.738763132842095</v>
      </c>
      <c r="E81" s="57"/>
      <c r="F81" s="42">
        <v>77.222043619602346</v>
      </c>
      <c r="G81" s="42"/>
      <c r="H81" s="42">
        <v>97.524544905277068</v>
      </c>
      <c r="I81" s="42"/>
      <c r="J81" s="42">
        <v>76.301598469715799</v>
      </c>
      <c r="K81" s="42"/>
      <c r="L81" s="42">
        <v>73.551323697157827</v>
      </c>
      <c r="M81" s="42"/>
      <c r="N81" s="42">
        <v>70.481994274451509</v>
      </c>
      <c r="O81" s="26"/>
      <c r="P81" s="35"/>
      <c r="Q81" s="42">
        <v>579605</v>
      </c>
      <c r="R81" s="42">
        <v>579605</v>
      </c>
      <c r="S81" s="42"/>
      <c r="T81" s="42">
        <v>1.0488499633689199</v>
      </c>
      <c r="U81" s="42">
        <v>0.32741784383134998</v>
      </c>
      <c r="V81" s="42"/>
      <c r="W81" s="42">
        <v>943124.63569102704</v>
      </c>
      <c r="X81" s="42">
        <v>943124.63569102704</v>
      </c>
      <c r="Y81" s="42"/>
      <c r="Z81" s="41">
        <v>5.310203884891064E-2</v>
      </c>
      <c r="AA81" s="41">
        <v>5.3102038848910599E-2</v>
      </c>
      <c r="AB81" s="42"/>
      <c r="AC81" s="49"/>
      <c r="AD81" s="42">
        <v>386.18975505567369</v>
      </c>
      <c r="AE81" s="42">
        <v>386.18975505567403</v>
      </c>
      <c r="AF81" s="42"/>
      <c r="AG81" s="49"/>
      <c r="AH81" s="42">
        <v>104.41271846153846</v>
      </c>
      <c r="AI81" s="42">
        <v>104.41271846153801</v>
      </c>
      <c r="AJ81" s="42"/>
      <c r="AK81" s="49"/>
      <c r="AL81" s="42">
        <v>5.7021115519964436</v>
      </c>
      <c r="AM81" s="42"/>
      <c r="AN81" s="25">
        <v>5.7382999999999997</v>
      </c>
      <c r="AO81" s="25">
        <v>5.7382999999999997</v>
      </c>
      <c r="AR81" s="25">
        <v>0.63429720224555564</v>
      </c>
      <c r="AS81" s="25">
        <v>0.63428595802217802</v>
      </c>
      <c r="AT81" s="25">
        <v>0.66029191494963135</v>
      </c>
      <c r="AU81" s="39"/>
      <c r="AV81" s="25">
        <v>111.646036036935</v>
      </c>
      <c r="AW81" s="25">
        <v>111.646036036935</v>
      </c>
      <c r="AY81" s="25">
        <v>2.8</v>
      </c>
      <c r="AZ81" s="25">
        <v>2.5</v>
      </c>
      <c r="BA81" s="25">
        <v>2.8</v>
      </c>
      <c r="BB81" s="25">
        <v>2.5</v>
      </c>
    </row>
    <row r="82" spans="1:54" x14ac:dyDescent="0.35">
      <c r="A82" s="26">
        <v>39447</v>
      </c>
      <c r="B82" s="41">
        <v>82.495703174741735</v>
      </c>
      <c r="C82" s="41">
        <v>82.056664188144438</v>
      </c>
      <c r="D82" s="41">
        <v>82.455033767777806</v>
      </c>
      <c r="E82" s="57"/>
      <c r="F82" s="42">
        <v>77.963035568642468</v>
      </c>
      <c r="G82" s="42"/>
      <c r="H82" s="42">
        <v>97.459758989661964</v>
      </c>
      <c r="I82" s="42"/>
      <c r="J82" s="42">
        <v>78.596964595001467</v>
      </c>
      <c r="K82" s="42"/>
      <c r="L82" s="42">
        <v>75.219862781760341</v>
      </c>
      <c r="M82" s="42"/>
      <c r="N82" s="42">
        <v>73.07786356597849</v>
      </c>
      <c r="O82" s="26"/>
      <c r="P82" s="35"/>
      <c r="Q82" s="42">
        <v>584504</v>
      </c>
      <c r="R82" s="42">
        <v>584504</v>
      </c>
      <c r="S82" s="42"/>
      <c r="T82" s="42">
        <v>-0.52652474393932402</v>
      </c>
      <c r="U82" s="42">
        <v>0.406578037604167</v>
      </c>
      <c r="V82" s="42"/>
      <c r="W82" s="42">
        <v>943113.12060055195</v>
      </c>
      <c r="X82" s="42">
        <v>943113.12060055195</v>
      </c>
      <c r="Y82" s="42"/>
      <c r="Z82" s="41">
        <v>5.1566367739966208E-2</v>
      </c>
      <c r="AA82" s="41">
        <v>5.1566367739966201E-2</v>
      </c>
      <c r="AB82" s="42"/>
      <c r="AC82" s="49"/>
      <c r="AD82" s="42">
        <v>388.1310548684757</v>
      </c>
      <c r="AE82" s="42">
        <v>388.13105486847599</v>
      </c>
      <c r="AF82" s="42"/>
      <c r="AG82" s="49"/>
      <c r="AH82" s="42">
        <v>101.5942924242424</v>
      </c>
      <c r="AI82" s="42">
        <v>101.594292424242</v>
      </c>
      <c r="AJ82" s="42"/>
      <c r="AK82" s="49"/>
      <c r="AL82" s="42">
        <v>5.4667745482814718</v>
      </c>
      <c r="AM82" s="42"/>
      <c r="AN82" s="25">
        <v>5.6875</v>
      </c>
      <c r="AO82" s="25">
        <v>5.6875</v>
      </c>
      <c r="AR82" s="25">
        <v>0.65152011018314038</v>
      </c>
      <c r="AS82" s="25">
        <v>0.65156664826788002</v>
      </c>
      <c r="AT82" s="25">
        <v>0.6717080085172521</v>
      </c>
      <c r="AU82" s="39"/>
      <c r="AV82" s="25">
        <v>112.885379700112</v>
      </c>
      <c r="AW82" s="25">
        <v>112.885379700112</v>
      </c>
      <c r="AY82" s="25">
        <v>3.22</v>
      </c>
      <c r="AZ82" s="25">
        <v>2.7000000000000006</v>
      </c>
      <c r="BA82" s="25">
        <v>3.22</v>
      </c>
      <c r="BB82" s="25">
        <v>2.7000000000000006</v>
      </c>
    </row>
    <row r="83" spans="1:54" x14ac:dyDescent="0.35">
      <c r="A83" s="26">
        <v>39538</v>
      </c>
      <c r="B83" s="41">
        <v>83.242659112947976</v>
      </c>
      <c r="C83" s="41">
        <v>82.858147666145157</v>
      </c>
      <c r="D83" s="41">
        <v>83.2217338100901</v>
      </c>
      <c r="E83" s="57"/>
      <c r="F83" s="42">
        <v>78.592452928550202</v>
      </c>
      <c r="G83" s="42"/>
      <c r="H83" s="42">
        <v>96.980478838972772</v>
      </c>
      <c r="I83" s="42"/>
      <c r="J83" s="42">
        <v>79.533887390403891</v>
      </c>
      <c r="K83" s="42"/>
      <c r="L83" s="42">
        <v>75.989624684363221</v>
      </c>
      <c r="M83" s="42"/>
      <c r="N83" s="42">
        <v>77.88528216257977</v>
      </c>
      <c r="O83" s="26"/>
      <c r="P83" s="35"/>
      <c r="Q83" s="42">
        <v>586690</v>
      </c>
      <c r="R83" s="42">
        <v>586690</v>
      </c>
      <c r="S83" s="42"/>
      <c r="T83" s="42">
        <v>1.86645716696952E-2</v>
      </c>
      <c r="U83" s="42">
        <v>-0.420431297409326</v>
      </c>
      <c r="V83" s="42"/>
      <c r="W83" s="42">
        <v>955064.44013242691</v>
      </c>
      <c r="X83" s="42">
        <v>955064.44013242703</v>
      </c>
      <c r="Y83" s="42"/>
      <c r="Z83" s="41">
        <v>5.1826620108858495E-2</v>
      </c>
      <c r="AA83" s="41">
        <v>5.1826620108858502E-2</v>
      </c>
      <c r="AB83" s="42"/>
      <c r="AC83" s="49"/>
      <c r="AD83" s="42">
        <v>391.92012608748104</v>
      </c>
      <c r="AE83" s="42">
        <v>391.92012608748098</v>
      </c>
      <c r="AF83" s="42"/>
      <c r="AG83" s="49"/>
      <c r="AH83" s="42">
        <v>95.934953846153832</v>
      </c>
      <c r="AI83" s="42">
        <v>95.934953846153803</v>
      </c>
      <c r="AJ83" s="42"/>
      <c r="AK83" s="49"/>
      <c r="AL83" s="42">
        <v>5.0933638211043766</v>
      </c>
      <c r="AM83" s="42"/>
      <c r="AN83" s="25">
        <v>5.3548</v>
      </c>
      <c r="AO83" s="25">
        <v>5.3548</v>
      </c>
      <c r="AR83" s="25">
        <v>0.67754230031801488</v>
      </c>
      <c r="AS83" s="25">
        <v>0.67751013764314005</v>
      </c>
      <c r="AT83" s="25">
        <v>0.69147473969696549</v>
      </c>
      <c r="AU83" s="39"/>
      <c r="AV83" s="25">
        <v>114.00883635114199</v>
      </c>
      <c r="AW83" s="25">
        <v>114.00883635114199</v>
      </c>
      <c r="AY83" s="25">
        <v>3.71</v>
      </c>
      <c r="AZ83" s="25">
        <v>3.3233333333333328</v>
      </c>
      <c r="BA83" s="25">
        <v>3.71</v>
      </c>
      <c r="BB83" s="25">
        <v>3.3233333333333328</v>
      </c>
    </row>
    <row r="84" spans="1:54" x14ac:dyDescent="0.35">
      <c r="A84" s="26">
        <v>39629</v>
      </c>
      <c r="B84" s="41">
        <v>84.397118906450501</v>
      </c>
      <c r="C84" s="41">
        <v>84.058180969160233</v>
      </c>
      <c r="D84" s="41">
        <v>84.478400217256905</v>
      </c>
      <c r="E84" s="57"/>
      <c r="F84" s="42">
        <v>79.5446591249557</v>
      </c>
      <c r="G84" s="42"/>
      <c r="H84" s="42">
        <v>96.706328386708776</v>
      </c>
      <c r="I84" s="42"/>
      <c r="J84" s="42">
        <v>82.317616386275361</v>
      </c>
      <c r="K84" s="42"/>
      <c r="L84" s="42">
        <v>78.381765440821468</v>
      </c>
      <c r="M84" s="42"/>
      <c r="N84" s="42">
        <v>82.676197319470717</v>
      </c>
      <c r="O84" s="26"/>
      <c r="P84" s="35"/>
      <c r="Q84" s="42">
        <v>583541</v>
      </c>
      <c r="R84" s="42">
        <v>583541</v>
      </c>
      <c r="S84" s="42"/>
      <c r="T84" s="42">
        <v>-0.67527480961847997</v>
      </c>
      <c r="U84" s="42">
        <v>-0.74769075989760403</v>
      </c>
      <c r="V84" s="42"/>
      <c r="W84" s="42">
        <v>944566.72920845693</v>
      </c>
      <c r="X84" s="42">
        <v>944566.72920845705</v>
      </c>
      <c r="Y84" s="42"/>
      <c r="Z84" s="41">
        <v>5.3504883896666397E-2</v>
      </c>
      <c r="AA84" s="41">
        <v>5.3504883896666397E-2</v>
      </c>
      <c r="AB84" s="42"/>
      <c r="AC84" s="49"/>
      <c r="AD84" s="42">
        <v>395.69900250510904</v>
      </c>
      <c r="AE84" s="42">
        <v>395.69900250510898</v>
      </c>
      <c r="AF84" s="42"/>
      <c r="AG84" s="49"/>
      <c r="AH84" s="42">
        <v>93.071035384615385</v>
      </c>
      <c r="AI84" s="42">
        <v>93.071035384615399</v>
      </c>
      <c r="AJ84" s="42"/>
      <c r="AK84" s="49"/>
      <c r="AL84" s="42">
        <v>4.9507540071118452</v>
      </c>
      <c r="AM84" s="42"/>
      <c r="AN84" s="25">
        <v>5.0278</v>
      </c>
      <c r="AO84" s="25">
        <v>5.0278</v>
      </c>
      <c r="AR84" s="25">
        <v>0.70524569880666754</v>
      </c>
      <c r="AS84" s="25">
        <v>0.70527092842389205</v>
      </c>
      <c r="AT84" s="25">
        <v>0.71113774991342404</v>
      </c>
      <c r="AU84" s="39"/>
      <c r="AV84" s="25">
        <v>115.266611425627</v>
      </c>
      <c r="AW84" s="25">
        <v>115.266611425627</v>
      </c>
      <c r="AY84" s="25">
        <v>4.41</v>
      </c>
      <c r="AZ84" s="25">
        <v>4.126666666666666</v>
      </c>
      <c r="BA84" s="25">
        <v>4.41</v>
      </c>
      <c r="BB84" s="25">
        <v>4.126666666666666</v>
      </c>
    </row>
    <row r="85" spans="1:54" x14ac:dyDescent="0.35">
      <c r="A85" s="26">
        <v>39721</v>
      </c>
      <c r="B85" s="41">
        <v>85.604770458069765</v>
      </c>
      <c r="C85" s="41">
        <v>85.325865635431668</v>
      </c>
      <c r="D85" s="41">
        <v>85.633337971823906</v>
      </c>
      <c r="E85" s="57"/>
      <c r="F85" s="42">
        <v>80.566568577867571</v>
      </c>
      <c r="G85" s="42"/>
      <c r="H85" s="42">
        <v>96.414618841221383</v>
      </c>
      <c r="I85" s="42"/>
      <c r="J85" s="42">
        <v>85.573780074198126</v>
      </c>
      <c r="K85" s="42"/>
      <c r="L85" s="42">
        <v>80.821324715396202</v>
      </c>
      <c r="M85" s="42"/>
      <c r="N85" s="42">
        <v>87.767590851928844</v>
      </c>
      <c r="O85" s="26"/>
      <c r="P85" s="35"/>
      <c r="Q85" s="42">
        <v>573961</v>
      </c>
      <c r="R85" s="42">
        <v>573961</v>
      </c>
      <c r="S85" s="42"/>
      <c r="T85" s="42">
        <v>-1.0541837880457701</v>
      </c>
      <c r="U85" s="42">
        <v>-1.1688856100721501</v>
      </c>
      <c r="V85" s="42"/>
      <c r="W85" s="42">
        <v>945168.40162649401</v>
      </c>
      <c r="X85" s="42">
        <v>945168.40162649401</v>
      </c>
      <c r="Y85" s="42"/>
      <c r="Z85" s="41">
        <v>5.8554666326538982E-2</v>
      </c>
      <c r="AA85" s="41">
        <v>5.8554666326539002E-2</v>
      </c>
      <c r="AB85" s="42"/>
      <c r="AC85" s="49"/>
      <c r="AD85" s="42">
        <v>398.34703625345998</v>
      </c>
      <c r="AE85" s="42">
        <v>398.34703625345998</v>
      </c>
      <c r="AF85" s="42"/>
      <c r="AG85" s="49"/>
      <c r="AH85" s="42">
        <v>91.695078787878799</v>
      </c>
      <c r="AI85" s="42">
        <v>91.695078787878799</v>
      </c>
      <c r="AJ85" s="42"/>
      <c r="AK85" s="49"/>
      <c r="AL85" s="42">
        <v>4.9818732141755397</v>
      </c>
      <c r="AM85" s="42"/>
      <c r="AN85" s="25">
        <v>5</v>
      </c>
      <c r="AO85" s="25">
        <v>5</v>
      </c>
      <c r="AR85" s="25">
        <v>0.72643695207768766</v>
      </c>
      <c r="AS85" s="25">
        <v>0.72646358089944096</v>
      </c>
      <c r="AT85" s="25">
        <v>0.72605170426949994</v>
      </c>
      <c r="AU85" s="39"/>
      <c r="AV85" s="25">
        <v>115.87087658928699</v>
      </c>
      <c r="AW85" s="25">
        <v>115.87087658928699</v>
      </c>
      <c r="AY85" s="25">
        <v>4.6500000000000004</v>
      </c>
      <c r="AZ85" s="25">
        <v>4.3404589371980675</v>
      </c>
      <c r="BA85" s="25">
        <v>4.6500000000000004</v>
      </c>
      <c r="BB85" s="25">
        <v>4.3404589371980675</v>
      </c>
    </row>
    <row r="86" spans="1:54" x14ac:dyDescent="0.35">
      <c r="A86" s="26">
        <v>39813</v>
      </c>
      <c r="B86" s="41">
        <v>85.71521928500924</v>
      </c>
      <c r="C86" s="41">
        <v>85.476508664566609</v>
      </c>
      <c r="D86" s="41">
        <v>85.640878374143597</v>
      </c>
      <c r="E86" s="57"/>
      <c r="F86" s="42">
        <v>81.438238400160358</v>
      </c>
      <c r="G86" s="42"/>
      <c r="H86" s="42">
        <v>95.375476258637448</v>
      </c>
      <c r="I86" s="42"/>
      <c r="J86" s="42">
        <v>86.792971497137941</v>
      </c>
      <c r="K86" s="42"/>
      <c r="L86" s="42">
        <v>81.793369885897292</v>
      </c>
      <c r="M86" s="42"/>
      <c r="N86" s="42">
        <v>85.9910989045447</v>
      </c>
      <c r="O86" s="26"/>
      <c r="P86" s="35"/>
      <c r="Q86" s="42">
        <v>561816</v>
      </c>
      <c r="R86" s="42">
        <v>561816</v>
      </c>
      <c r="S86" s="42"/>
      <c r="T86" s="42">
        <v>-2.10364917346006</v>
      </c>
      <c r="U86" s="42">
        <v>-1.8519719672752299</v>
      </c>
      <c r="V86" s="42"/>
      <c r="W86" s="42">
        <v>939462.58361763903</v>
      </c>
      <c r="X86" s="42">
        <v>939462.58361763903</v>
      </c>
      <c r="Y86" s="42"/>
      <c r="Z86" s="41">
        <v>6.35292841832195E-2</v>
      </c>
      <c r="AA86" s="41">
        <v>6.35292841832195E-2</v>
      </c>
      <c r="AB86" s="42"/>
      <c r="AC86" s="49"/>
      <c r="AD86" s="42">
        <v>400.68993038996729</v>
      </c>
      <c r="AE86" s="42">
        <v>400.689930389967</v>
      </c>
      <c r="AF86" s="42"/>
      <c r="AG86" s="49"/>
      <c r="AH86" s="42">
        <v>83.942380303030305</v>
      </c>
      <c r="AI86" s="42">
        <v>83.942380303030305</v>
      </c>
      <c r="AJ86" s="42"/>
      <c r="AK86" s="49"/>
      <c r="AL86" s="42">
        <v>2.5835270291952757</v>
      </c>
      <c r="AM86" s="42"/>
      <c r="AN86" s="25">
        <v>3.3672</v>
      </c>
      <c r="AO86" s="25">
        <v>3.3672</v>
      </c>
      <c r="AR86" s="25">
        <v>0.72241258631374938</v>
      </c>
      <c r="AS86" s="25">
        <v>0.72239393340314095</v>
      </c>
      <c r="AT86" s="25">
        <v>0.74428941212837474</v>
      </c>
      <c r="AU86" s="39"/>
      <c r="AV86" s="25">
        <v>115.153000878515</v>
      </c>
      <c r="AW86" s="25">
        <v>115.153000878515</v>
      </c>
      <c r="AY86" s="25">
        <v>3.25</v>
      </c>
      <c r="AZ86" s="25">
        <v>1.5441543026706233</v>
      </c>
      <c r="BA86" s="25">
        <v>3.25</v>
      </c>
      <c r="BB86" s="25">
        <v>1.5441543026706233</v>
      </c>
    </row>
    <row r="87" spans="1:54" x14ac:dyDescent="0.35">
      <c r="A87" s="26">
        <v>39903</v>
      </c>
      <c r="B87" s="41">
        <v>85.696292310301104</v>
      </c>
      <c r="C87" s="41">
        <v>85.530077558307198</v>
      </c>
      <c r="D87" s="41">
        <v>85.727731230902805</v>
      </c>
      <c r="E87" s="57"/>
      <c r="F87" s="42">
        <v>81.841109247229468</v>
      </c>
      <c r="G87" s="42"/>
      <c r="H87" s="42">
        <v>94.864983039964628</v>
      </c>
      <c r="I87" s="42"/>
      <c r="J87" s="42">
        <v>87.992434217385437</v>
      </c>
      <c r="K87" s="42"/>
      <c r="L87" s="42">
        <v>83.009919321765537</v>
      </c>
      <c r="M87" s="42"/>
      <c r="N87" s="42">
        <v>82.010200940971231</v>
      </c>
      <c r="O87" s="26"/>
      <c r="P87" s="35"/>
      <c r="Q87" s="42">
        <v>550451</v>
      </c>
      <c r="R87" s="42">
        <v>550451</v>
      </c>
      <c r="S87" s="42"/>
      <c r="T87" s="42">
        <v>-2.2998282893262498</v>
      </c>
      <c r="U87" s="42">
        <v>-2.14099093685408</v>
      </c>
      <c r="V87" s="42"/>
      <c r="W87" s="42">
        <v>923525.75191568909</v>
      </c>
      <c r="X87" s="42">
        <v>923525.75191568898</v>
      </c>
      <c r="Y87" s="42"/>
      <c r="Z87" s="41">
        <v>7.0716856457047159E-2</v>
      </c>
      <c r="AA87" s="41">
        <v>7.07168564570472E-2</v>
      </c>
      <c r="AB87" s="42"/>
      <c r="AC87" s="49"/>
      <c r="AD87" s="42">
        <v>401.46577711568335</v>
      </c>
      <c r="AE87" s="42">
        <v>401.46577711568301</v>
      </c>
      <c r="AF87" s="42"/>
      <c r="AG87" s="49"/>
      <c r="AH87" s="42">
        <v>77.79096874999999</v>
      </c>
      <c r="AI87" s="42">
        <v>77.790968750000005</v>
      </c>
      <c r="AJ87" s="42"/>
      <c r="AK87" s="49"/>
      <c r="AL87" s="42">
        <v>0.64214279608753799</v>
      </c>
      <c r="AM87" s="42"/>
      <c r="AN87" s="25">
        <v>1.0100327460996674</v>
      </c>
      <c r="AO87" s="25">
        <v>1.0100327460996701</v>
      </c>
      <c r="AR87" s="25">
        <v>0.72660601033444538</v>
      </c>
      <c r="AS87" s="25">
        <v>0.72661089022131198</v>
      </c>
      <c r="AT87" s="25">
        <v>0.76889646138609502</v>
      </c>
      <c r="AU87" s="39"/>
      <c r="AV87" s="25">
        <v>114.28673366774601</v>
      </c>
      <c r="AW87" s="25">
        <v>114.28673366774601</v>
      </c>
      <c r="AY87" s="25">
        <v>2.2799999999999998</v>
      </c>
      <c r="AZ87" s="25">
        <v>1.4821164021164035</v>
      </c>
      <c r="BA87" s="25">
        <v>2.2799999999999998</v>
      </c>
      <c r="BB87" s="25">
        <v>1.4821164021164035</v>
      </c>
    </row>
    <row r="88" spans="1:54" x14ac:dyDescent="0.35">
      <c r="A88" s="26">
        <v>39994</v>
      </c>
      <c r="B88" s="41">
        <v>86.155238907853132</v>
      </c>
      <c r="C88" s="41">
        <v>86.015492446822506</v>
      </c>
      <c r="D88" s="41">
        <v>86.234754655048206</v>
      </c>
      <c r="E88" s="57"/>
      <c r="F88" s="42">
        <v>82.273238148277173</v>
      </c>
      <c r="G88" s="42"/>
      <c r="H88" s="42">
        <v>95.63985405575373</v>
      </c>
      <c r="I88" s="42"/>
      <c r="J88" s="42">
        <v>88.308781505440223</v>
      </c>
      <c r="K88" s="42"/>
      <c r="L88" s="42">
        <v>83.220722552239508</v>
      </c>
      <c r="M88" s="42"/>
      <c r="N88" s="42">
        <v>82.036385423219031</v>
      </c>
      <c r="O88" s="26"/>
      <c r="P88" s="35"/>
      <c r="Q88" s="42">
        <v>548859</v>
      </c>
      <c r="R88" s="42">
        <v>548859</v>
      </c>
      <c r="S88" s="42"/>
      <c r="T88" s="42">
        <v>-1.97890838910931</v>
      </c>
      <c r="U88" s="42">
        <v>-2.09736445589447</v>
      </c>
      <c r="V88" s="42"/>
      <c r="W88" s="42">
        <v>920083.32090529799</v>
      </c>
      <c r="X88" s="42">
        <v>920083.32090529799</v>
      </c>
      <c r="Y88" s="42"/>
      <c r="Z88" s="41">
        <v>7.7638061342037254E-2</v>
      </c>
      <c r="AA88" s="41">
        <v>7.7638061342037296E-2</v>
      </c>
      <c r="AB88" s="42"/>
      <c r="AC88" s="49"/>
      <c r="AD88" s="42">
        <v>402.15751525038633</v>
      </c>
      <c r="AE88" s="42">
        <v>402.15751525038598</v>
      </c>
      <c r="AF88" s="42"/>
      <c r="AG88" s="49"/>
      <c r="AH88" s="42">
        <v>81.309273846153857</v>
      </c>
      <c r="AI88" s="42">
        <v>81.3092738461538</v>
      </c>
      <c r="AJ88" s="42"/>
      <c r="AK88" s="49"/>
      <c r="AL88" s="42">
        <v>0.43140765361328298</v>
      </c>
      <c r="AM88" s="42"/>
      <c r="AN88" s="25">
        <v>6.7431773343393009E-2</v>
      </c>
      <c r="AO88" s="25">
        <v>6.7431773343392995E-2</v>
      </c>
      <c r="AR88" s="25">
        <v>0.71060767773743072</v>
      </c>
      <c r="AS88" s="25">
        <v>0.71057430087007001</v>
      </c>
      <c r="AT88" s="25">
        <v>0.7452150627180304</v>
      </c>
      <c r="AU88" s="39"/>
      <c r="AV88" s="25">
        <v>114.49161619946599</v>
      </c>
      <c r="AW88" s="25">
        <v>114.49161619946599</v>
      </c>
      <c r="AY88" s="25">
        <v>2.38</v>
      </c>
      <c r="AZ88" s="25">
        <v>1.8160783232406068</v>
      </c>
      <c r="BA88" s="25">
        <v>2.38</v>
      </c>
      <c r="BB88" s="25">
        <v>1.8160783232406068</v>
      </c>
    </row>
    <row r="89" spans="1:54" x14ac:dyDescent="0.35">
      <c r="A89" s="26">
        <v>40086</v>
      </c>
      <c r="B89" s="41">
        <v>86.905219620317055</v>
      </c>
      <c r="C89" s="41">
        <v>86.805709148940991</v>
      </c>
      <c r="D89" s="41">
        <v>86.903558207126096</v>
      </c>
      <c r="E89" s="57"/>
      <c r="F89" s="42">
        <v>82.813068423309261</v>
      </c>
      <c r="G89" s="42"/>
      <c r="H89" s="42">
        <v>96.710500320145755</v>
      </c>
      <c r="I89" s="42"/>
      <c r="J89" s="42">
        <v>87.773314662628835</v>
      </c>
      <c r="K89" s="42"/>
      <c r="L89" s="42">
        <v>83.274045836196962</v>
      </c>
      <c r="M89" s="42"/>
      <c r="N89" s="42">
        <v>84.438245286824397</v>
      </c>
      <c r="O89" s="26"/>
      <c r="P89" s="35"/>
      <c r="Q89" s="42">
        <v>549540</v>
      </c>
      <c r="R89" s="42">
        <v>549540</v>
      </c>
      <c r="S89" s="42"/>
      <c r="T89" s="42">
        <v>-1.60743160626503</v>
      </c>
      <c r="U89" s="42">
        <v>-1.82871174849387</v>
      </c>
      <c r="V89" s="42"/>
      <c r="W89" s="42">
        <v>915244.26290979097</v>
      </c>
      <c r="X89" s="42">
        <v>915244.26290979097</v>
      </c>
      <c r="Y89" s="42"/>
      <c r="Z89" s="41">
        <v>7.8474202875315022E-2</v>
      </c>
      <c r="AA89" s="41">
        <v>7.8474202875314994E-2</v>
      </c>
      <c r="AB89" s="42"/>
      <c r="AC89" s="49"/>
      <c r="AD89" s="42">
        <v>400.32471547051233</v>
      </c>
      <c r="AE89" s="42">
        <v>400.32471547051199</v>
      </c>
      <c r="AF89" s="42"/>
      <c r="AG89" s="49"/>
      <c r="AH89" s="42">
        <v>82.911893939393934</v>
      </c>
      <c r="AI89" s="42">
        <v>82.911893939393906</v>
      </c>
      <c r="AJ89" s="42"/>
      <c r="AK89" s="49"/>
      <c r="AL89" s="42">
        <v>0.38143221898006258</v>
      </c>
      <c r="AM89" s="42"/>
      <c r="AN89" s="25">
        <v>-0.34714167121181205</v>
      </c>
      <c r="AO89" s="25">
        <v>-0.347141671211812</v>
      </c>
      <c r="AR89" s="25">
        <v>0.70626942705568541</v>
      </c>
      <c r="AS89" s="25">
        <v>0.70624632996315695</v>
      </c>
      <c r="AT89" s="25">
        <v>0.74083972733990688</v>
      </c>
      <c r="AU89" s="39"/>
      <c r="AV89" s="25">
        <v>114.754916618479</v>
      </c>
      <c r="AW89" s="25">
        <v>114.754916618479</v>
      </c>
      <c r="AY89" s="25">
        <v>2.4</v>
      </c>
      <c r="AZ89" s="25">
        <v>1.8710162025955901</v>
      </c>
      <c r="BA89" s="25">
        <v>2.4</v>
      </c>
      <c r="BB89" s="25">
        <v>1.8710162025955901</v>
      </c>
    </row>
    <row r="90" spans="1:54" x14ac:dyDescent="0.35">
      <c r="A90" s="26">
        <v>40178</v>
      </c>
      <c r="B90" s="41">
        <v>87.559742579154502</v>
      </c>
      <c r="C90" s="41">
        <v>87.486931235567184</v>
      </c>
      <c r="D90" s="41">
        <v>87.453775650775498</v>
      </c>
      <c r="E90" s="57"/>
      <c r="F90" s="42">
        <v>83.424742741043175</v>
      </c>
      <c r="G90" s="42"/>
      <c r="H90" s="42">
        <v>97.154479789446881</v>
      </c>
      <c r="I90" s="42"/>
      <c r="J90" s="42">
        <v>88.325925754594536</v>
      </c>
      <c r="K90" s="42"/>
      <c r="L90" s="42">
        <v>83.844209475466826</v>
      </c>
      <c r="M90" s="42"/>
      <c r="N90" s="42">
        <v>86.397404772051189</v>
      </c>
      <c r="O90" s="26"/>
      <c r="P90" s="35"/>
      <c r="Q90" s="42">
        <v>551372</v>
      </c>
      <c r="R90" s="42">
        <v>551372</v>
      </c>
      <c r="S90" s="42"/>
      <c r="T90" s="42">
        <v>-1.3900727597010001</v>
      </c>
      <c r="U90" s="42">
        <v>-1.93343658125957</v>
      </c>
      <c r="V90" s="42"/>
      <c r="W90" s="42">
        <v>915577.15054647101</v>
      </c>
      <c r="X90" s="42">
        <v>915577.15054647101</v>
      </c>
      <c r="Y90" s="42"/>
      <c r="Z90" s="41">
        <v>7.7726859557320754E-2</v>
      </c>
      <c r="AA90" s="41">
        <v>7.7726859557320796E-2</v>
      </c>
      <c r="AB90" s="42"/>
      <c r="AC90" s="49"/>
      <c r="AD90" s="42">
        <v>401.35601691969936</v>
      </c>
      <c r="AE90" s="42">
        <v>401.35601691969902</v>
      </c>
      <c r="AF90" s="42"/>
      <c r="AG90" s="49"/>
      <c r="AH90" s="42">
        <v>80.353062121212133</v>
      </c>
      <c r="AI90" s="42">
        <v>80.353062121212105</v>
      </c>
      <c r="AJ90" s="42"/>
      <c r="AK90" s="49"/>
      <c r="AL90" s="42">
        <v>0.41766982237712169</v>
      </c>
      <c r="AM90" s="42"/>
      <c r="AN90" s="25">
        <v>-0.76054312325125006</v>
      </c>
      <c r="AO90" s="25">
        <v>-0.76054312325124995</v>
      </c>
      <c r="AR90" s="25">
        <v>0.71307555305012282</v>
      </c>
      <c r="AS90" s="25">
        <v>0.71312563216665403</v>
      </c>
      <c r="AT90" s="25">
        <v>0.74649702632116277</v>
      </c>
      <c r="AU90" s="39"/>
      <c r="AV90" s="25">
        <v>115.481486850256</v>
      </c>
      <c r="AW90" s="25">
        <v>115.481486850256</v>
      </c>
      <c r="AY90" s="25">
        <v>2.48</v>
      </c>
      <c r="AZ90" s="25">
        <v>2.007548625083837</v>
      </c>
      <c r="BA90" s="25">
        <v>2.48</v>
      </c>
      <c r="BB90" s="25">
        <v>2.007548625083837</v>
      </c>
    </row>
    <row r="91" spans="1:54" x14ac:dyDescent="0.35">
      <c r="A91" s="26">
        <v>40268</v>
      </c>
      <c r="B91" s="41">
        <v>88.42602935155999</v>
      </c>
      <c r="C91" s="41">
        <v>88.383355051963534</v>
      </c>
      <c r="D91" s="41">
        <v>88.514135511530895</v>
      </c>
      <c r="E91" s="57"/>
      <c r="F91" s="42">
        <v>84.37347644226476</v>
      </c>
      <c r="G91" s="42"/>
      <c r="H91" s="42">
        <v>97.472183219950907</v>
      </c>
      <c r="I91" s="42"/>
      <c r="J91" s="42">
        <v>89.453888380701997</v>
      </c>
      <c r="K91" s="42"/>
      <c r="L91" s="42">
        <v>85.139229733018524</v>
      </c>
      <c r="M91" s="42"/>
      <c r="N91" s="42">
        <v>87.699371931580927</v>
      </c>
      <c r="O91" s="26"/>
      <c r="P91" s="35"/>
      <c r="Q91" s="42">
        <v>556002</v>
      </c>
      <c r="R91" s="42">
        <v>556002</v>
      </c>
      <c r="S91" s="42"/>
      <c r="T91" s="42">
        <v>-1.0148425253912099</v>
      </c>
      <c r="U91" s="42">
        <v>-1.5946050288070901</v>
      </c>
      <c r="V91" s="42"/>
      <c r="W91" s="42">
        <v>914431.71472077304</v>
      </c>
      <c r="X91" s="42">
        <v>914431.71472077304</v>
      </c>
      <c r="Y91" s="42"/>
      <c r="Z91" s="41">
        <v>8.00958672902502E-2</v>
      </c>
      <c r="AA91" s="41">
        <v>8.00958672902502E-2</v>
      </c>
      <c r="AB91" s="42"/>
      <c r="AC91" s="49"/>
      <c r="AD91" s="42">
        <v>405.41443138774963</v>
      </c>
      <c r="AE91" s="42">
        <v>405.41443138775003</v>
      </c>
      <c r="AF91" s="42"/>
      <c r="AG91" s="49"/>
      <c r="AH91" s="42">
        <v>79.54381250000003</v>
      </c>
      <c r="AI91" s="42">
        <v>79.543812500000001</v>
      </c>
      <c r="AJ91" s="42"/>
      <c r="AK91" s="49"/>
      <c r="AL91" s="42">
        <v>0.4584191054689673</v>
      </c>
      <c r="AM91" s="42"/>
      <c r="AN91" s="25">
        <v>-1.03761352853214</v>
      </c>
      <c r="AO91" s="25">
        <v>-1.03761352853214</v>
      </c>
      <c r="AR91" s="25">
        <v>0.72853945740726789</v>
      </c>
      <c r="AS91" s="25">
        <v>0.72850263925166703</v>
      </c>
      <c r="AT91" s="25">
        <v>0.75070564773288451</v>
      </c>
      <c r="AU91" s="39"/>
      <c r="AV91" s="25">
        <v>116.294869949081</v>
      </c>
      <c r="AW91" s="25">
        <v>116.294869949081</v>
      </c>
      <c r="AY91" s="25">
        <v>2.8</v>
      </c>
      <c r="AZ91" s="25">
        <v>2.3013900433986132</v>
      </c>
      <c r="BA91" s="25">
        <v>2.8</v>
      </c>
      <c r="BB91" s="25">
        <v>2.3013900433986132</v>
      </c>
    </row>
    <row r="92" spans="1:54" x14ac:dyDescent="0.35">
      <c r="A92" s="26">
        <v>40359</v>
      </c>
      <c r="B92" s="41">
        <v>89.134669436435559</v>
      </c>
      <c r="C92" s="41">
        <v>89.128840265352537</v>
      </c>
      <c r="D92" s="41">
        <v>89.209094510666404</v>
      </c>
      <c r="E92" s="57"/>
      <c r="F92" s="42">
        <v>85.190249333830934</v>
      </c>
      <c r="G92" s="42"/>
      <c r="H92" s="42">
        <v>97.77306789035741</v>
      </c>
      <c r="I92" s="42"/>
      <c r="J92" s="42">
        <v>90.264461080003528</v>
      </c>
      <c r="K92" s="42"/>
      <c r="L92" s="42">
        <v>85.883641464566765</v>
      </c>
      <c r="M92" s="42"/>
      <c r="N92" s="42">
        <v>88.993371092202196</v>
      </c>
      <c r="O92" s="26"/>
      <c r="P92" s="35"/>
      <c r="Q92" s="42">
        <v>562353</v>
      </c>
      <c r="R92" s="42">
        <v>562353</v>
      </c>
      <c r="S92" s="42"/>
      <c r="T92" s="42">
        <v>-0.84582322259824405</v>
      </c>
      <c r="U92" s="42">
        <v>-1.38235495310038</v>
      </c>
      <c r="V92" s="42"/>
      <c r="W92" s="42">
        <v>922266.61297044496</v>
      </c>
      <c r="X92" s="42">
        <v>922266.61297044496</v>
      </c>
      <c r="Y92" s="42"/>
      <c r="Z92" s="41">
        <v>7.8523515832849611E-2</v>
      </c>
      <c r="AA92" s="41">
        <v>7.8523515832849597E-2</v>
      </c>
      <c r="AB92" s="42"/>
      <c r="AC92" s="49"/>
      <c r="AD92" s="42">
        <v>404.60007498005371</v>
      </c>
      <c r="AE92" s="42">
        <v>404.60007498005399</v>
      </c>
      <c r="AF92" s="42"/>
      <c r="AG92" s="49"/>
      <c r="AH92" s="42">
        <v>79.899689230769241</v>
      </c>
      <c r="AI92" s="42">
        <v>79.899689230769198</v>
      </c>
      <c r="AJ92" s="42"/>
      <c r="AK92" s="49"/>
      <c r="AL92" s="42">
        <v>0.48644905739344774</v>
      </c>
      <c r="AM92" s="42"/>
      <c r="AN92" s="25">
        <v>-1.16494337677739</v>
      </c>
      <c r="AO92" s="25">
        <v>-1.16494337677739</v>
      </c>
      <c r="AR92" s="25">
        <v>0.73945108477349086</v>
      </c>
      <c r="AS92" s="25">
        <v>0.73948734389313797</v>
      </c>
      <c r="AT92" s="25">
        <v>0.75863069956311247</v>
      </c>
      <c r="AU92" s="39"/>
      <c r="AV92" s="25">
        <v>116.966440118153</v>
      </c>
      <c r="AW92" s="25">
        <v>116.966440118153</v>
      </c>
      <c r="AY92" s="25">
        <v>3.37</v>
      </c>
      <c r="AZ92" s="25">
        <v>2.6505886564059735</v>
      </c>
      <c r="BA92" s="25">
        <v>3.37</v>
      </c>
      <c r="BB92" s="25">
        <v>2.6505886564059735</v>
      </c>
    </row>
    <row r="93" spans="1:54" x14ac:dyDescent="0.35">
      <c r="A93" s="26">
        <v>40451</v>
      </c>
      <c r="B93" s="41">
        <v>89.640229017966007</v>
      </c>
      <c r="C93" s="41">
        <v>89.640210240094063</v>
      </c>
      <c r="D93" s="41">
        <v>89.597692240453995</v>
      </c>
      <c r="E93" s="57"/>
      <c r="F93" s="42">
        <v>85.932502675958176</v>
      </c>
      <c r="G93" s="42"/>
      <c r="H93" s="42">
        <v>97.970621151196539</v>
      </c>
      <c r="I93" s="42"/>
      <c r="J93" s="42">
        <v>91.446282332251812</v>
      </c>
      <c r="K93" s="42"/>
      <c r="L93" s="42">
        <v>86.951887381558365</v>
      </c>
      <c r="M93" s="42"/>
      <c r="N93" s="42">
        <v>88.087525979753764</v>
      </c>
      <c r="O93" s="26"/>
      <c r="P93" s="35"/>
      <c r="Q93" s="42">
        <v>565659</v>
      </c>
      <c r="R93" s="42">
        <v>565659</v>
      </c>
      <c r="S93" s="42"/>
      <c r="T93" s="42">
        <v>-0.69540486897035303</v>
      </c>
      <c r="U93" s="42">
        <v>-1.10085596576599</v>
      </c>
      <c r="V93" s="42"/>
      <c r="W93" s="42">
        <v>926946.94994568999</v>
      </c>
      <c r="X93" s="42">
        <v>926946.94994568999</v>
      </c>
      <c r="Y93" s="42"/>
      <c r="Z93" s="41">
        <v>7.7546458334707608E-2</v>
      </c>
      <c r="AA93" s="41">
        <v>7.7546458334707594E-2</v>
      </c>
      <c r="AB93" s="42"/>
      <c r="AC93" s="49"/>
      <c r="AD93" s="42">
        <v>408.13953443213433</v>
      </c>
      <c r="AE93" s="42">
        <v>408.13953443213398</v>
      </c>
      <c r="AF93" s="42"/>
      <c r="AG93" s="49"/>
      <c r="AH93" s="42">
        <v>81.765445454545443</v>
      </c>
      <c r="AI93" s="42">
        <v>81.7654454545455</v>
      </c>
      <c r="AJ93" s="42"/>
      <c r="AK93" s="49"/>
      <c r="AL93" s="42">
        <v>0.49655030896472185</v>
      </c>
      <c r="AM93" s="42"/>
      <c r="AN93" s="25">
        <v>-1.1938677558088999</v>
      </c>
      <c r="AO93" s="25">
        <v>-1.1938677558088999</v>
      </c>
      <c r="AR93" s="25">
        <v>0.73612846250786801</v>
      </c>
      <c r="AS93" s="25">
        <v>0.73616345215259904</v>
      </c>
      <c r="AT93" s="25">
        <v>0.75781111748773144</v>
      </c>
      <c r="AU93" s="39"/>
      <c r="AV93" s="25">
        <v>117.30847559213299</v>
      </c>
      <c r="AW93" s="25">
        <v>117.30847559213299</v>
      </c>
      <c r="AY93" s="25">
        <v>2.5</v>
      </c>
      <c r="AZ93" s="25">
        <v>2.8352346264846271</v>
      </c>
      <c r="BA93" s="25">
        <v>2.5</v>
      </c>
      <c r="BB93" s="25">
        <v>2.8352346264846271</v>
      </c>
    </row>
    <row r="94" spans="1:54" x14ac:dyDescent="0.35">
      <c r="A94" s="26">
        <v>40543</v>
      </c>
      <c r="B94" s="41">
        <v>90.521516998661809</v>
      </c>
      <c r="C94" s="41">
        <v>90.525806227042665</v>
      </c>
      <c r="D94" s="41">
        <v>90.410176642029199</v>
      </c>
      <c r="E94" s="57"/>
      <c r="F94" s="42">
        <v>86.613344366584101</v>
      </c>
      <c r="G94" s="42"/>
      <c r="H94" s="42">
        <v>98.401924725314004</v>
      </c>
      <c r="I94" s="42"/>
      <c r="J94" s="42">
        <v>93.134616500443187</v>
      </c>
      <c r="K94" s="42"/>
      <c r="L94" s="42">
        <v>88.591661064722004</v>
      </c>
      <c r="M94" s="42"/>
      <c r="N94" s="42">
        <v>90.420147061176522</v>
      </c>
      <c r="O94" s="26"/>
      <c r="P94" s="35"/>
      <c r="Q94" s="42">
        <v>565945</v>
      </c>
      <c r="R94" s="42">
        <v>565945</v>
      </c>
      <c r="S94" s="42"/>
      <c r="T94" s="42">
        <v>-0.67719055515535098</v>
      </c>
      <c r="U94" s="42">
        <v>-1.1575147193663999</v>
      </c>
      <c r="V94" s="42"/>
      <c r="W94" s="42">
        <v>930867.84524806205</v>
      </c>
      <c r="X94" s="42">
        <v>930867.84524806205</v>
      </c>
      <c r="Y94" s="42"/>
      <c r="Z94" s="41">
        <v>7.8632686303384047E-2</v>
      </c>
      <c r="AA94" s="41">
        <v>7.8632686303384006E-2</v>
      </c>
      <c r="AB94" s="42"/>
      <c r="AC94" s="49"/>
      <c r="AD94" s="42">
        <v>409.00272100856199</v>
      </c>
      <c r="AE94" s="42">
        <v>409.00272100856199</v>
      </c>
      <c r="AF94" s="42"/>
      <c r="AG94" s="49"/>
      <c r="AH94" s="42">
        <v>80.312759090909125</v>
      </c>
      <c r="AI94" s="42">
        <v>80.312759090909097</v>
      </c>
      <c r="AJ94" s="42"/>
      <c r="AK94" s="49"/>
      <c r="AL94" s="42">
        <v>0.50958129344612157</v>
      </c>
      <c r="AM94" s="42"/>
      <c r="AN94" s="25">
        <v>-1.17783665341059</v>
      </c>
      <c r="AO94" s="25">
        <v>-1.17783665341059</v>
      </c>
      <c r="AR94" s="25">
        <v>0.74894275805859123</v>
      </c>
      <c r="AS94" s="25">
        <v>0.74890750503329495</v>
      </c>
      <c r="AT94" s="25">
        <v>0.76788225000105037</v>
      </c>
      <c r="AU94" s="39"/>
      <c r="AV94" s="25">
        <v>118.200051006295</v>
      </c>
      <c r="AW94" s="25">
        <v>118.200051006295</v>
      </c>
      <c r="AY94" s="25">
        <v>3.2</v>
      </c>
      <c r="AZ94" s="25">
        <v>3.2715136112828236</v>
      </c>
      <c r="BA94" s="25">
        <v>3.2</v>
      </c>
      <c r="BB94" s="25">
        <v>3.2715136112828236</v>
      </c>
    </row>
    <row r="95" spans="1:54" x14ac:dyDescent="0.35">
      <c r="A95" s="26">
        <v>40633</v>
      </c>
      <c r="B95" s="41">
        <v>91.994297764988303</v>
      </c>
      <c r="C95" s="41">
        <v>91.9935065761548</v>
      </c>
      <c r="D95" s="41">
        <v>92.119748272626197</v>
      </c>
      <c r="E95" s="57"/>
      <c r="F95" s="42">
        <v>87.89902836267207</v>
      </c>
      <c r="G95" s="42"/>
      <c r="H95" s="42">
        <v>99.145304688749306</v>
      </c>
      <c r="I95" s="42"/>
      <c r="J95" s="42">
        <v>94.43845888793669</v>
      </c>
      <c r="K95" s="42"/>
      <c r="L95" s="42">
        <v>90.012412839552226</v>
      </c>
      <c r="M95" s="42"/>
      <c r="N95" s="42">
        <v>95.633348148138339</v>
      </c>
      <c r="O95" s="26"/>
      <c r="P95" s="35"/>
      <c r="Q95" s="42">
        <v>566873</v>
      </c>
      <c r="R95" s="42">
        <v>566873</v>
      </c>
      <c r="S95" s="42"/>
      <c r="T95" s="42">
        <v>-0.42098953326959698</v>
      </c>
      <c r="U95" s="42">
        <v>-1.0035316068117699</v>
      </c>
      <c r="V95" s="42"/>
      <c r="W95" s="42">
        <v>931294.10048271995</v>
      </c>
      <c r="X95" s="42">
        <v>931294.10048271995</v>
      </c>
      <c r="Y95" s="42"/>
      <c r="Z95" s="41">
        <v>7.7784667069550922E-2</v>
      </c>
      <c r="AA95" s="41">
        <v>7.7784667069550895E-2</v>
      </c>
      <c r="AB95" s="42"/>
      <c r="AC95" s="49"/>
      <c r="AD95" s="42">
        <v>412.23662920160865</v>
      </c>
      <c r="AE95" s="42">
        <v>412.23662920160899</v>
      </c>
      <c r="AF95" s="42"/>
      <c r="AG95" s="49"/>
      <c r="AH95" s="42">
        <v>80.80139687499998</v>
      </c>
      <c r="AI95" s="42">
        <v>80.801396874999995</v>
      </c>
      <c r="AJ95" s="42"/>
      <c r="AK95" s="49"/>
      <c r="AL95" s="42">
        <v>0.57712454485123221</v>
      </c>
      <c r="AM95" s="42"/>
      <c r="AN95" s="25">
        <v>-1.1391784610898401</v>
      </c>
      <c r="AO95" s="25">
        <v>-1.1391784610898401</v>
      </c>
      <c r="AR95" s="25">
        <v>0.76795644437294608</v>
      </c>
      <c r="AS95" s="25">
        <v>0.76801178867382702</v>
      </c>
      <c r="AT95" s="25">
        <v>0.77513096990303965</v>
      </c>
      <c r="AU95" s="39"/>
      <c r="AV95" s="25">
        <v>119.217037252163</v>
      </c>
      <c r="AW95" s="25">
        <v>119.217037252163</v>
      </c>
      <c r="AY95" s="25">
        <v>4.2</v>
      </c>
      <c r="AZ95" s="25">
        <v>3.541970249557437</v>
      </c>
      <c r="BA95" s="25">
        <v>4.2</v>
      </c>
      <c r="BB95" s="25">
        <v>3.541970249557437</v>
      </c>
    </row>
    <row r="96" spans="1:54" x14ac:dyDescent="0.35">
      <c r="A96" s="26">
        <v>40724</v>
      </c>
      <c r="B96" s="41">
        <v>93.06244520341248</v>
      </c>
      <c r="C96" s="41">
        <v>93.057247875172493</v>
      </c>
      <c r="D96" s="41">
        <v>93.115147922292493</v>
      </c>
      <c r="E96" s="57"/>
      <c r="F96" s="42">
        <v>89.045184007914557</v>
      </c>
      <c r="G96" s="42"/>
      <c r="H96" s="42">
        <v>99.252190423451523</v>
      </c>
      <c r="I96" s="42"/>
      <c r="J96" s="42">
        <v>95.45140681522156</v>
      </c>
      <c r="K96" s="42"/>
      <c r="L96" s="42">
        <v>91.677922759859129</v>
      </c>
      <c r="M96" s="42"/>
      <c r="N96" s="42">
        <v>98.193904667250706</v>
      </c>
      <c r="O96" s="26"/>
      <c r="P96" s="35"/>
      <c r="Q96" s="42">
        <v>566601</v>
      </c>
      <c r="R96" s="42">
        <v>566601</v>
      </c>
      <c r="S96" s="42"/>
      <c r="T96" s="42">
        <v>-0.418938640051153</v>
      </c>
      <c r="U96" s="42">
        <v>-0.84353817510931495</v>
      </c>
      <c r="V96" s="42"/>
      <c r="W96" s="42">
        <v>921374.46455619705</v>
      </c>
      <c r="X96" s="42">
        <v>921374.46455619705</v>
      </c>
      <c r="Y96" s="42"/>
      <c r="Z96" s="41">
        <v>7.9400334263169101E-2</v>
      </c>
      <c r="AA96" s="41">
        <v>7.9400334263169101E-2</v>
      </c>
      <c r="AB96" s="42"/>
      <c r="AC96" s="49"/>
      <c r="AD96" s="42">
        <v>412.87153241422834</v>
      </c>
      <c r="AE96" s="42">
        <v>412.871532414228</v>
      </c>
      <c r="AF96" s="42"/>
      <c r="AG96" s="49"/>
      <c r="AH96" s="42">
        <v>79.44979230769232</v>
      </c>
      <c r="AI96" s="42">
        <v>79.449792307692306</v>
      </c>
      <c r="AJ96" s="42"/>
      <c r="AK96" s="49"/>
      <c r="AL96" s="42">
        <v>0.55141103950236448</v>
      </c>
      <c r="AM96" s="42"/>
      <c r="AN96" s="25">
        <v>-1.0863220542388501</v>
      </c>
      <c r="AO96" s="25">
        <v>-1.0863220542388501</v>
      </c>
      <c r="AR96" s="25">
        <v>0.78601194951893671</v>
      </c>
      <c r="AS96" s="25">
        <v>0.78598894375808204</v>
      </c>
      <c r="AT96" s="25">
        <v>0.7868070262403819</v>
      </c>
      <c r="AU96" s="39"/>
      <c r="AV96" s="25">
        <v>120.249769943743</v>
      </c>
      <c r="AW96" s="25">
        <v>120.249769943743</v>
      </c>
      <c r="AY96" s="25">
        <v>3.3</v>
      </c>
      <c r="AZ96" s="25">
        <v>3.3752125041428935</v>
      </c>
      <c r="BA96" s="25">
        <v>3.3</v>
      </c>
      <c r="BB96" s="25">
        <v>3.3752125041428935</v>
      </c>
    </row>
    <row r="97" spans="1:54" x14ac:dyDescent="0.35">
      <c r="A97" s="26">
        <v>40816</v>
      </c>
      <c r="B97" s="41">
        <v>93.909356898373503</v>
      </c>
      <c r="C97" s="41">
        <v>93.911815582581639</v>
      </c>
      <c r="D97" s="41">
        <v>93.838225645778607</v>
      </c>
      <c r="E97" s="57"/>
      <c r="F97" s="42">
        <v>89.716067623097899</v>
      </c>
      <c r="G97" s="42"/>
      <c r="H97" s="42">
        <v>99.597899019596809</v>
      </c>
      <c r="I97" s="42"/>
      <c r="J97" s="42">
        <v>97.154990460796498</v>
      </c>
      <c r="K97" s="42"/>
      <c r="L97" s="42">
        <v>93.237267525628724</v>
      </c>
      <c r="M97" s="42"/>
      <c r="N97" s="42">
        <v>100.16056109785018</v>
      </c>
      <c r="O97" s="26"/>
      <c r="P97" s="35"/>
      <c r="Q97" s="42">
        <v>567586</v>
      </c>
      <c r="R97" s="42">
        <v>567586</v>
      </c>
      <c r="S97" s="42"/>
      <c r="T97" s="42">
        <v>-0.85071532031114405</v>
      </c>
      <c r="U97" s="42">
        <v>-1.3289127717406199</v>
      </c>
      <c r="V97" s="42"/>
      <c r="W97" s="42">
        <v>926981.87100272195</v>
      </c>
      <c r="X97" s="42">
        <v>926981.87100272195</v>
      </c>
      <c r="Y97" s="42"/>
      <c r="Z97" s="41">
        <v>8.3307127378076329E-2</v>
      </c>
      <c r="AA97" s="41">
        <v>8.3307127378076301E-2</v>
      </c>
      <c r="AB97" s="42"/>
      <c r="AC97" s="49"/>
      <c r="AD97" s="42">
        <v>414.72351038336029</v>
      </c>
      <c r="AE97" s="42">
        <v>414.72351038336001</v>
      </c>
      <c r="AF97" s="42"/>
      <c r="AG97" s="49"/>
      <c r="AH97" s="42">
        <v>79.23896060606063</v>
      </c>
      <c r="AI97" s="42">
        <v>79.238960606060601</v>
      </c>
      <c r="AJ97" s="42"/>
      <c r="AK97" s="49"/>
      <c r="AL97" s="42">
        <v>0.51448394324793989</v>
      </c>
      <c r="AM97" s="42"/>
      <c r="AN97" s="25">
        <v>-0.99791994328461997</v>
      </c>
      <c r="AO97" s="25">
        <v>-0.99791994328461997</v>
      </c>
      <c r="AR97" s="25">
        <v>0.79767405379552214</v>
      </c>
      <c r="AS97" s="25">
        <v>0.79763645735829003</v>
      </c>
      <c r="AT97" s="25">
        <v>0.80013560883206691</v>
      </c>
      <c r="AU97" s="39"/>
      <c r="AV97" s="25">
        <v>120.717464782203</v>
      </c>
      <c r="AW97" s="25">
        <v>120.717464782203</v>
      </c>
      <c r="AY97" s="25">
        <v>4.2</v>
      </c>
      <c r="AZ97" s="25">
        <v>3.4898805472146432</v>
      </c>
      <c r="BA97" s="25">
        <v>4.2</v>
      </c>
      <c r="BB97" s="25">
        <v>3.4898805472146432</v>
      </c>
    </row>
    <row r="98" spans="1:54" x14ac:dyDescent="0.35">
      <c r="A98" s="26">
        <v>40908</v>
      </c>
      <c r="B98" s="41">
        <v>94.686708340202642</v>
      </c>
      <c r="C98" s="41">
        <v>94.688509019800975</v>
      </c>
      <c r="D98" s="41">
        <v>94.600499579476406</v>
      </c>
      <c r="E98" s="57"/>
      <c r="F98" s="42">
        <v>90.285856165490827</v>
      </c>
      <c r="G98" s="42"/>
      <c r="H98" s="42">
        <v>99.986566152783453</v>
      </c>
      <c r="I98" s="42"/>
      <c r="J98" s="42">
        <v>97.130999868235691</v>
      </c>
      <c r="K98" s="42"/>
      <c r="L98" s="42">
        <v>93.53244024427697</v>
      </c>
      <c r="M98" s="42"/>
      <c r="N98" s="42">
        <v>104.67357603587401</v>
      </c>
      <c r="O98" s="26"/>
      <c r="P98" s="35"/>
      <c r="Q98" s="42">
        <v>568056</v>
      </c>
      <c r="R98" s="42">
        <v>568056</v>
      </c>
      <c r="S98" s="42"/>
      <c r="T98" s="42">
        <v>-0.81159749621928401</v>
      </c>
      <c r="U98" s="42">
        <v>-0.86699934574916004</v>
      </c>
      <c r="V98" s="42"/>
      <c r="W98" s="42">
        <v>926028.89004279301</v>
      </c>
      <c r="X98" s="42">
        <v>926028.89004279301</v>
      </c>
      <c r="Y98" s="42"/>
      <c r="Z98" s="41">
        <v>8.3893599735317473E-2</v>
      </c>
      <c r="AA98" s="41">
        <v>8.3893599735317501E-2</v>
      </c>
      <c r="AB98" s="42"/>
      <c r="AC98" s="49"/>
      <c r="AD98" s="42">
        <v>417.46763452855731</v>
      </c>
      <c r="AE98" s="42">
        <v>417.46763452855703</v>
      </c>
      <c r="AF98" s="42"/>
      <c r="AG98" s="49"/>
      <c r="AH98" s="42">
        <v>80.333807692307715</v>
      </c>
      <c r="AI98" s="42">
        <v>80.333807692307701</v>
      </c>
      <c r="AJ98" s="42"/>
      <c r="AK98" s="49"/>
      <c r="AL98" s="42">
        <v>0.51527225305103352</v>
      </c>
      <c r="AM98" s="42"/>
      <c r="AN98" s="25">
        <v>-1.1126664519135001</v>
      </c>
      <c r="AO98" s="25">
        <v>-1.1126664519135001</v>
      </c>
      <c r="AR98" s="25">
        <v>0.79097785093980599</v>
      </c>
      <c r="AS98" s="25">
        <v>0.79098248277391703</v>
      </c>
      <c r="AT98" s="25">
        <v>0.78934274870073684</v>
      </c>
      <c r="AU98" s="39"/>
      <c r="AV98" s="25">
        <v>121.31238609946099</v>
      </c>
      <c r="AW98" s="25">
        <v>121.31238609946099</v>
      </c>
      <c r="AY98" s="25">
        <v>4.2</v>
      </c>
      <c r="AZ98" s="25">
        <v>3.2213697643305537</v>
      </c>
      <c r="BA98" s="25">
        <v>4.2</v>
      </c>
      <c r="BB98" s="25">
        <v>3.2213697643305537</v>
      </c>
    </row>
    <row r="99" spans="1:54" x14ac:dyDescent="0.35">
      <c r="A99" s="26">
        <v>40999</v>
      </c>
      <c r="B99" s="41">
        <v>95.182137334191268</v>
      </c>
      <c r="C99" s="41">
        <v>95.181431290268662</v>
      </c>
      <c r="D99" s="41">
        <v>95.296592807966107</v>
      </c>
      <c r="E99" s="57"/>
      <c r="F99" s="42">
        <v>90.985418117336522</v>
      </c>
      <c r="G99" s="42"/>
      <c r="H99" s="42">
        <v>100.23511354884067</v>
      </c>
      <c r="I99" s="42"/>
      <c r="J99" s="42">
        <v>98.059611428300613</v>
      </c>
      <c r="K99" s="42"/>
      <c r="L99" s="42">
        <v>94.339803451250759</v>
      </c>
      <c r="M99" s="42"/>
      <c r="N99" s="42">
        <v>104.588259703292</v>
      </c>
      <c r="O99" s="26"/>
      <c r="P99" s="35"/>
      <c r="Q99" s="42">
        <v>573416</v>
      </c>
      <c r="R99" s="42">
        <v>573416</v>
      </c>
      <c r="S99" s="42"/>
      <c r="T99" s="42">
        <v>-0.763778875577525</v>
      </c>
      <c r="U99" s="42">
        <v>-1.13062084547412</v>
      </c>
      <c r="V99" s="42"/>
      <c r="W99" s="42">
        <v>934861.01197808108</v>
      </c>
      <c r="X99" s="42">
        <v>934861.01197808096</v>
      </c>
      <c r="Y99" s="42"/>
      <c r="Z99" s="41">
        <v>8.2032648119373164E-2</v>
      </c>
      <c r="AA99" s="41">
        <v>8.2032648119373205E-2</v>
      </c>
      <c r="AB99" s="42"/>
      <c r="AC99" s="49"/>
      <c r="AD99" s="42">
        <v>419.67199516678465</v>
      </c>
      <c r="AE99" s="42">
        <v>419.671995166785</v>
      </c>
      <c r="AF99" s="42"/>
      <c r="AG99" s="49"/>
      <c r="AH99" s="42">
        <v>81.18530769230766</v>
      </c>
      <c r="AI99" s="42">
        <v>81.185307692307703</v>
      </c>
      <c r="AJ99" s="42"/>
      <c r="AK99" s="49"/>
      <c r="AL99" s="42">
        <v>0.48954295986522967</v>
      </c>
      <c r="AM99" s="42"/>
      <c r="AN99" s="25">
        <v>-1.36099459772691</v>
      </c>
      <c r="AO99" s="25">
        <v>-1.36099459772691</v>
      </c>
      <c r="AR99" s="25">
        <v>0.78450970750098625</v>
      </c>
      <c r="AS99" s="25">
        <v>0.78445519594833202</v>
      </c>
      <c r="AT99" s="25">
        <v>0.780878497950383</v>
      </c>
      <c r="AU99" s="39"/>
      <c r="AV99" s="25">
        <v>122.02619926173</v>
      </c>
      <c r="AW99" s="25">
        <v>122.02619926173</v>
      </c>
      <c r="AY99" s="25">
        <v>3.5</v>
      </c>
      <c r="AZ99" s="25">
        <v>2.6732813585155633</v>
      </c>
      <c r="BA99" s="25">
        <v>3.5</v>
      </c>
      <c r="BB99" s="25">
        <v>2.6732813585155633</v>
      </c>
    </row>
    <row r="100" spans="1:54" x14ac:dyDescent="0.35">
      <c r="A100" s="26">
        <v>41090</v>
      </c>
      <c r="B100" s="41">
        <v>95.663798716510868</v>
      </c>
      <c r="C100" s="41">
        <v>95.660410600235465</v>
      </c>
      <c r="D100" s="41">
        <v>95.693222687763793</v>
      </c>
      <c r="E100" s="57"/>
      <c r="F100" s="42">
        <v>91.8677291989964</v>
      </c>
      <c r="G100" s="42"/>
      <c r="H100" s="42">
        <v>99.987448421289017</v>
      </c>
      <c r="I100" s="42"/>
      <c r="J100" s="42">
        <v>98.600120471227925</v>
      </c>
      <c r="K100" s="42"/>
      <c r="L100" s="42">
        <v>95.203000636290156</v>
      </c>
      <c r="M100" s="42"/>
      <c r="N100" s="42">
        <v>104.38455886280967</v>
      </c>
      <c r="O100" s="26"/>
      <c r="P100" s="35"/>
      <c r="Q100" s="42">
        <v>573112</v>
      </c>
      <c r="R100" s="42">
        <v>573112</v>
      </c>
      <c r="S100" s="42"/>
      <c r="T100" s="42">
        <v>-0.51659876689193496</v>
      </c>
      <c r="U100" s="42">
        <v>-0.91693196702532997</v>
      </c>
      <c r="V100" s="42"/>
      <c r="W100" s="42">
        <v>941326.41535241099</v>
      </c>
      <c r="X100" s="42">
        <v>941326.41535241099</v>
      </c>
      <c r="Y100" s="42"/>
      <c r="Z100" s="41">
        <v>7.9823090210007941E-2</v>
      </c>
      <c r="AA100" s="41">
        <v>7.9823090210007899E-2</v>
      </c>
      <c r="AB100" s="42"/>
      <c r="AC100" s="49"/>
      <c r="AD100" s="42">
        <v>421.17547650100624</v>
      </c>
      <c r="AE100" s="42">
        <v>421.17547650100602</v>
      </c>
      <c r="AF100" s="42"/>
      <c r="AG100" s="49"/>
      <c r="AH100" s="42">
        <v>83.181383076923055</v>
      </c>
      <c r="AI100" s="42">
        <v>83.181383076923098</v>
      </c>
      <c r="AJ100" s="42"/>
      <c r="AK100" s="49"/>
      <c r="AL100" s="42">
        <v>0.46182854023688996</v>
      </c>
      <c r="AM100" s="42"/>
      <c r="AN100" s="25">
        <v>-1.5741964883615398</v>
      </c>
      <c r="AO100" s="25">
        <v>-1.57419648836154</v>
      </c>
      <c r="AR100" s="25">
        <v>0.77647425286413263</v>
      </c>
      <c r="AS100" s="25">
        <v>0.77648309280210304</v>
      </c>
      <c r="AT100" s="25">
        <v>0.77474241603774885</v>
      </c>
      <c r="AU100" s="39"/>
      <c r="AV100" s="25">
        <v>122.593054423144</v>
      </c>
      <c r="AW100" s="25">
        <v>122.593054423144</v>
      </c>
      <c r="AY100" s="25">
        <v>3</v>
      </c>
      <c r="AZ100" s="25">
        <v>2.7328072825683072</v>
      </c>
      <c r="BA100" s="25">
        <v>3</v>
      </c>
      <c r="BB100" s="25">
        <v>2.7328072825683072</v>
      </c>
    </row>
    <row r="101" spans="1:54" x14ac:dyDescent="0.35">
      <c r="A101" s="26">
        <v>41182</v>
      </c>
      <c r="B101" s="41">
        <v>96.194163566149101</v>
      </c>
      <c r="C101" s="41">
        <v>96.196430097793311</v>
      </c>
      <c r="D101" s="41">
        <v>96.132768307259497</v>
      </c>
      <c r="E101" s="57"/>
      <c r="F101" s="42">
        <v>92.676386381833836</v>
      </c>
      <c r="G101" s="42"/>
      <c r="H101" s="42">
        <v>100.11610909768801</v>
      </c>
      <c r="I101" s="42"/>
      <c r="J101" s="42">
        <v>99.22605962712997</v>
      </c>
      <c r="K101" s="42"/>
      <c r="L101" s="42">
        <v>96.120006675809506</v>
      </c>
      <c r="M101" s="42"/>
      <c r="N101" s="42">
        <v>103.68406862024834</v>
      </c>
      <c r="O101" s="26"/>
      <c r="P101" s="35"/>
      <c r="Q101" s="42">
        <v>579051</v>
      </c>
      <c r="R101" s="42">
        <v>579051</v>
      </c>
      <c r="S101" s="42"/>
      <c r="T101" s="42">
        <v>-0.67918439630438998</v>
      </c>
      <c r="U101" s="42">
        <v>-0.94478104261317797</v>
      </c>
      <c r="V101" s="42"/>
      <c r="W101" s="42">
        <v>950828.36595991708</v>
      </c>
      <c r="X101" s="42">
        <v>950828.36595991696</v>
      </c>
      <c r="Y101" s="42"/>
      <c r="Z101" s="41">
        <v>7.8497129996822512E-2</v>
      </c>
      <c r="AA101" s="41">
        <v>7.8497129996822498E-2</v>
      </c>
      <c r="AB101" s="42"/>
      <c r="AC101" s="49"/>
      <c r="AD101" s="42">
        <v>422.27996584489938</v>
      </c>
      <c r="AE101" s="42">
        <v>422.27996584489898</v>
      </c>
      <c r="AF101" s="42"/>
      <c r="AG101" s="49"/>
      <c r="AH101" s="42">
        <v>84.087635384615396</v>
      </c>
      <c r="AI101" s="42">
        <v>84.087635384615396</v>
      </c>
      <c r="AJ101" s="42"/>
      <c r="AK101" s="49"/>
      <c r="AL101" s="42">
        <v>0.40539150376968036</v>
      </c>
      <c r="AM101" s="42"/>
      <c r="AN101" s="25">
        <v>-1.8107211233839302</v>
      </c>
      <c r="AO101" s="25">
        <v>-1.81072112338393</v>
      </c>
      <c r="AR101" s="25">
        <v>0.77372804471122725</v>
      </c>
      <c r="AS101" s="25">
        <v>0.773750224657893</v>
      </c>
      <c r="AT101" s="25">
        <v>0.77394858954913237</v>
      </c>
      <c r="AU101" s="39"/>
      <c r="AV101" s="25">
        <v>122.827984867686</v>
      </c>
      <c r="AW101" s="25">
        <v>122.827984867686</v>
      </c>
      <c r="AY101" s="25">
        <v>3</v>
      </c>
      <c r="AZ101" s="25">
        <v>2.6338769922366665</v>
      </c>
      <c r="BA101" s="25">
        <v>3</v>
      </c>
      <c r="BB101" s="25">
        <v>2.6338769922366665</v>
      </c>
    </row>
    <row r="102" spans="1:54" x14ac:dyDescent="0.35">
      <c r="A102" s="26">
        <v>41274</v>
      </c>
      <c r="B102" s="41">
        <v>97.149588237328274</v>
      </c>
      <c r="C102" s="41">
        <v>97.150019606673666</v>
      </c>
      <c r="D102" s="41">
        <v>97.111015754146393</v>
      </c>
      <c r="E102" s="57"/>
      <c r="F102" s="42">
        <v>93.816040280062069</v>
      </c>
      <c r="G102" s="42"/>
      <c r="H102" s="42">
        <v>100.38646114579967</v>
      </c>
      <c r="I102" s="42"/>
      <c r="J102" s="42">
        <v>100.72040635118499</v>
      </c>
      <c r="K102" s="42"/>
      <c r="L102" s="42">
        <v>97.57722386782774</v>
      </c>
      <c r="M102" s="42"/>
      <c r="N102" s="42">
        <v>105.585725028642</v>
      </c>
      <c r="O102" s="26"/>
      <c r="P102" s="35"/>
      <c r="Q102" s="42">
        <v>578215</v>
      </c>
      <c r="R102" s="42">
        <v>578215</v>
      </c>
      <c r="S102" s="42"/>
      <c r="T102" s="42">
        <v>-0.64328980687176696</v>
      </c>
      <c r="U102" s="42">
        <v>-0.87510464336692695</v>
      </c>
      <c r="V102" s="42"/>
      <c r="W102" s="42">
        <v>953674.025016253</v>
      </c>
      <c r="X102" s="42">
        <v>953674.025016253</v>
      </c>
      <c r="Y102" s="42"/>
      <c r="Z102" s="41">
        <v>7.8030375544778041E-2</v>
      </c>
      <c r="AA102" s="41">
        <v>7.8030375544778E-2</v>
      </c>
      <c r="AB102" s="42"/>
      <c r="AC102" s="49"/>
      <c r="AD102" s="42">
        <v>423.07543443336471</v>
      </c>
      <c r="AE102" s="42">
        <v>423.07543443336499</v>
      </c>
      <c r="AF102" s="42"/>
      <c r="AG102" s="49"/>
      <c r="AH102" s="42">
        <v>83.635049999999978</v>
      </c>
      <c r="AI102" s="42">
        <v>83.635050000000007</v>
      </c>
      <c r="AJ102" s="42"/>
      <c r="AK102" s="49"/>
      <c r="AL102" s="42">
        <v>0.3995446106726312</v>
      </c>
      <c r="AM102" s="42"/>
      <c r="AN102" s="25">
        <v>-1.9377650961403998</v>
      </c>
      <c r="AO102" s="25">
        <v>-1.9377650961404</v>
      </c>
      <c r="AR102" s="25">
        <v>0.77591266488393695</v>
      </c>
      <c r="AS102" s="25">
        <v>0.77593535443149497</v>
      </c>
      <c r="AT102" s="25">
        <v>0.77409636239810542</v>
      </c>
      <c r="AU102" s="39"/>
      <c r="AV102" s="25">
        <v>123.53973229313399</v>
      </c>
      <c r="AW102" s="25">
        <v>123.53973229313399</v>
      </c>
      <c r="AY102" s="25">
        <v>2.9</v>
      </c>
      <c r="AZ102" s="25">
        <v>2.8395493192289529</v>
      </c>
      <c r="BA102" s="25">
        <v>2.9</v>
      </c>
      <c r="BB102" s="25">
        <v>2.8395493192289529</v>
      </c>
    </row>
    <row r="103" spans="1:54" x14ac:dyDescent="0.35">
      <c r="A103" s="26">
        <v>41364</v>
      </c>
      <c r="B103" s="41">
        <v>97.857615628033201</v>
      </c>
      <c r="C103" s="41">
        <v>97.856884215332187</v>
      </c>
      <c r="D103" s="41">
        <v>97.925467879824694</v>
      </c>
      <c r="E103" s="57"/>
      <c r="F103" s="42">
        <v>94.495103354167554</v>
      </c>
      <c r="G103" s="42"/>
      <c r="H103" s="42">
        <v>100.248015600486</v>
      </c>
      <c r="I103" s="42"/>
      <c r="J103" s="42">
        <v>101.83121152557135</v>
      </c>
      <c r="K103" s="42"/>
      <c r="L103" s="42">
        <v>98.933191776568663</v>
      </c>
      <c r="M103" s="42"/>
      <c r="N103" s="42">
        <v>108.31090314648567</v>
      </c>
      <c r="O103" s="26"/>
      <c r="P103" s="35"/>
      <c r="Q103" s="42">
        <v>579749</v>
      </c>
      <c r="R103" s="42">
        <v>579749</v>
      </c>
      <c r="S103" s="42"/>
      <c r="T103" s="42">
        <v>-0.57731214174321599</v>
      </c>
      <c r="U103" s="42">
        <v>-0.95846549451068896</v>
      </c>
      <c r="V103" s="42"/>
      <c r="W103" s="42">
        <v>954520.36813753797</v>
      </c>
      <c r="X103" s="42">
        <v>954520.36813753797</v>
      </c>
      <c r="Y103" s="42"/>
      <c r="Z103" s="41">
        <v>7.8338129868913531E-2</v>
      </c>
      <c r="AA103" s="41">
        <v>7.8338129868913503E-2</v>
      </c>
      <c r="AB103" s="42"/>
      <c r="AC103" s="49"/>
      <c r="AD103" s="42">
        <v>423.15051623566734</v>
      </c>
      <c r="AE103" s="42">
        <v>423.150516235667</v>
      </c>
      <c r="AF103" s="42"/>
      <c r="AG103" s="49"/>
      <c r="AH103" s="42">
        <v>80.442884375000006</v>
      </c>
      <c r="AI103" s="42">
        <v>80.442884375000006</v>
      </c>
      <c r="AJ103" s="42"/>
      <c r="AK103" s="49"/>
      <c r="AL103" s="42">
        <v>0.40498563397612486</v>
      </c>
      <c r="AM103" s="42"/>
      <c r="AN103" s="25">
        <v>-1.9458377933321001</v>
      </c>
      <c r="AO103" s="25">
        <v>-1.9458377933321001</v>
      </c>
      <c r="AR103" s="25">
        <v>0.79327096477283698</v>
      </c>
      <c r="AS103" s="25">
        <v>0.793275555227409</v>
      </c>
      <c r="AT103" s="25">
        <v>0.79142885144213582</v>
      </c>
      <c r="AU103" s="39"/>
      <c r="AV103" s="25">
        <v>124.10878371363</v>
      </c>
      <c r="AW103" s="25">
        <v>124.10878371363</v>
      </c>
      <c r="AY103" s="25">
        <v>3.1</v>
      </c>
      <c r="AZ103" s="25">
        <v>2.7984394444997864</v>
      </c>
      <c r="BA103" s="25">
        <v>3.1</v>
      </c>
      <c r="BB103" s="25">
        <v>2.7984394444997864</v>
      </c>
    </row>
    <row r="104" spans="1:54" x14ac:dyDescent="0.35">
      <c r="A104" s="26">
        <v>41455</v>
      </c>
      <c r="B104" s="41">
        <v>98.265499148786446</v>
      </c>
      <c r="C104" s="41">
        <v>98.263861926537288</v>
      </c>
      <c r="D104" s="41">
        <v>98.272716538371398</v>
      </c>
      <c r="E104" s="57"/>
      <c r="F104" s="42">
        <v>95.049696586992908</v>
      </c>
      <c r="G104" s="42"/>
      <c r="H104" s="42">
        <v>100.28555245092001</v>
      </c>
      <c r="I104" s="42"/>
      <c r="J104" s="42">
        <v>102.75498305401567</v>
      </c>
      <c r="K104" s="42"/>
      <c r="L104" s="42">
        <v>99.859672779075538</v>
      </c>
      <c r="M104" s="42"/>
      <c r="N104" s="42">
        <v>107.83206238079266</v>
      </c>
      <c r="O104" s="26"/>
      <c r="P104" s="35"/>
      <c r="Q104" s="42">
        <v>583605</v>
      </c>
      <c r="R104" s="42">
        <v>583605</v>
      </c>
      <c r="S104" s="42"/>
      <c r="T104" s="42">
        <v>-0.29451242107113401</v>
      </c>
      <c r="U104" s="42">
        <v>-0.89828018569752599</v>
      </c>
      <c r="V104" s="42"/>
      <c r="W104" s="42">
        <v>957089.586040642</v>
      </c>
      <c r="X104" s="42">
        <v>957089.586040642</v>
      </c>
      <c r="Y104" s="42"/>
      <c r="Z104" s="41">
        <v>7.7370306979520964E-2</v>
      </c>
      <c r="AA104" s="41">
        <v>7.7370306979521006E-2</v>
      </c>
      <c r="AB104" s="42"/>
      <c r="AC104" s="49"/>
      <c r="AD104" s="42">
        <v>425.89002239074938</v>
      </c>
      <c r="AE104" s="42">
        <v>425.89002239074898</v>
      </c>
      <c r="AF104" s="42"/>
      <c r="AG104" s="49"/>
      <c r="AH104" s="42">
        <v>80.515092307692328</v>
      </c>
      <c r="AI104" s="42">
        <v>80.515092307692299</v>
      </c>
      <c r="AJ104" s="42"/>
      <c r="AK104" s="49"/>
      <c r="AL104" s="42">
        <v>0.41174128749790317</v>
      </c>
      <c r="AM104" s="42"/>
      <c r="AN104" s="25">
        <v>-1.8979740222486901</v>
      </c>
      <c r="AO104" s="25">
        <v>-1.8979740222486901</v>
      </c>
      <c r="AR104" s="25">
        <v>0.78607646491260863</v>
      </c>
      <c r="AS104" s="25">
        <v>0.78606778031131697</v>
      </c>
      <c r="AT104" s="25">
        <v>0.78827621549753546</v>
      </c>
      <c r="AU104" s="39"/>
      <c r="AV104" s="25">
        <v>124.336002491556</v>
      </c>
      <c r="AW104" s="25">
        <v>124.336002491556</v>
      </c>
      <c r="AY104" s="25">
        <v>2.6</v>
      </c>
      <c r="AZ104" s="25">
        <v>2.5464188172083371</v>
      </c>
      <c r="BA104" s="25">
        <v>2.6</v>
      </c>
      <c r="BB104" s="25">
        <v>2.5464188172083371</v>
      </c>
    </row>
    <row r="105" spans="1:54" x14ac:dyDescent="0.35">
      <c r="A105" s="26">
        <v>41547</v>
      </c>
      <c r="B105" s="41">
        <v>98.764525508191653</v>
      </c>
      <c r="C105" s="41">
        <v>98.766218305938096</v>
      </c>
      <c r="D105" s="41">
        <v>98.742106498262501</v>
      </c>
      <c r="E105" s="57"/>
      <c r="F105" s="42">
        <v>95.587202015662101</v>
      </c>
      <c r="G105" s="42"/>
      <c r="H105" s="42">
        <v>100.46384519171301</v>
      </c>
      <c r="I105" s="42"/>
      <c r="J105" s="42">
        <v>103.29672038594468</v>
      </c>
      <c r="K105" s="42"/>
      <c r="L105" s="42">
        <v>100.641496184456</v>
      </c>
      <c r="M105" s="42"/>
      <c r="N105" s="42">
        <v>108.30902917239065</v>
      </c>
      <c r="O105" s="26"/>
      <c r="P105" s="35"/>
      <c r="Q105" s="42">
        <v>588076</v>
      </c>
      <c r="R105" s="42">
        <v>588076</v>
      </c>
      <c r="S105" s="42"/>
      <c r="T105" s="42">
        <v>0.42139297073492299</v>
      </c>
      <c r="U105" s="42">
        <v>-0.56672391674040901</v>
      </c>
      <c r="V105" s="42"/>
      <c r="W105" s="42">
        <v>968420.17226466397</v>
      </c>
      <c r="X105" s="42">
        <v>968420.17226466397</v>
      </c>
      <c r="Y105" s="42"/>
      <c r="Z105" s="41">
        <v>7.6062477544599522E-2</v>
      </c>
      <c r="AA105" s="41">
        <v>7.6062477544599494E-2</v>
      </c>
      <c r="AB105" s="42"/>
      <c r="AC105" s="49"/>
      <c r="AD105" s="42">
        <v>426.4116193296797</v>
      </c>
      <c r="AE105" s="42">
        <v>426.41161932967998</v>
      </c>
      <c r="AF105" s="42"/>
      <c r="AG105" s="49"/>
      <c r="AH105" s="42">
        <v>81.208398484848459</v>
      </c>
      <c r="AI105" s="42">
        <v>81.208398484848502</v>
      </c>
      <c r="AJ105" s="42"/>
      <c r="AK105" s="49"/>
      <c r="AL105" s="42">
        <v>0.40989056551765785</v>
      </c>
      <c r="AM105" s="42"/>
      <c r="AN105" s="25">
        <v>-1.7840967341519001</v>
      </c>
      <c r="AO105" s="25">
        <v>-1.7840967341519001</v>
      </c>
      <c r="AR105" s="25">
        <v>0.78686274407179813</v>
      </c>
      <c r="AS105" s="25">
        <v>0.78685398527671802</v>
      </c>
      <c r="AT105" s="25">
        <v>0.78797093510898264</v>
      </c>
      <c r="AU105" s="39"/>
      <c r="AV105" s="25">
        <v>124.84924967380501</v>
      </c>
      <c r="AW105" s="25">
        <v>124.84924967380501</v>
      </c>
      <c r="AY105" s="25">
        <v>2.8</v>
      </c>
      <c r="AZ105" s="25">
        <v>2.5748216030053102</v>
      </c>
      <c r="BA105" s="25">
        <v>2.8</v>
      </c>
      <c r="BB105" s="25">
        <v>2.5748216030053102</v>
      </c>
    </row>
    <row r="106" spans="1:54" x14ac:dyDescent="0.35">
      <c r="A106" s="26">
        <v>41639</v>
      </c>
      <c r="B106" s="41">
        <v>99.146596846839785</v>
      </c>
      <c r="C106" s="41">
        <v>99.146433378456507</v>
      </c>
      <c r="D106" s="41">
        <v>99.137340308859706</v>
      </c>
      <c r="E106" s="57"/>
      <c r="F106" s="42">
        <v>96.207681363896867</v>
      </c>
      <c r="G106" s="42"/>
      <c r="H106" s="42">
        <v>100.75954480485967</v>
      </c>
      <c r="I106" s="42"/>
      <c r="J106" s="42">
        <v>103.58094772548134</v>
      </c>
      <c r="K106" s="42"/>
      <c r="L106" s="42">
        <v>101.17450742798</v>
      </c>
      <c r="M106" s="42"/>
      <c r="N106" s="42">
        <v>107.92792037377366</v>
      </c>
      <c r="O106" s="26"/>
      <c r="P106" s="35"/>
      <c r="Q106" s="42">
        <v>591954</v>
      </c>
      <c r="R106" s="42">
        <v>591954</v>
      </c>
      <c r="S106" s="42"/>
      <c r="T106" s="42">
        <v>0.82099562521645097</v>
      </c>
      <c r="U106" s="42">
        <v>-0.476956814822044</v>
      </c>
      <c r="V106" s="42"/>
      <c r="W106" s="42">
        <v>970123.14540548797</v>
      </c>
      <c r="X106" s="42">
        <v>970123.14540548797</v>
      </c>
      <c r="Y106" s="42"/>
      <c r="Z106" s="41">
        <v>7.2084765291135389E-2</v>
      </c>
      <c r="AA106" s="41">
        <v>7.2084765291135403E-2</v>
      </c>
      <c r="AB106" s="42"/>
      <c r="AC106" s="49"/>
      <c r="AD106" s="42">
        <v>428.00719895093238</v>
      </c>
      <c r="AE106" s="42">
        <v>428.00719895093198</v>
      </c>
      <c r="AF106" s="42"/>
      <c r="AG106" s="49"/>
      <c r="AH106" s="42">
        <v>83.550871212121223</v>
      </c>
      <c r="AI106" s="42">
        <v>83.550871212121194</v>
      </c>
      <c r="AJ106" s="42"/>
      <c r="AK106" s="49"/>
      <c r="AL106" s="42">
        <v>0.42419457910782155</v>
      </c>
      <c r="AM106" s="42"/>
      <c r="AN106" s="25">
        <v>-1.6425161304337399</v>
      </c>
      <c r="AO106" s="25">
        <v>-1.6425161304337399</v>
      </c>
      <c r="AR106" s="25">
        <v>0.7714759100025832</v>
      </c>
      <c r="AS106" s="25">
        <v>0.77148855611012102</v>
      </c>
      <c r="AT106" s="25">
        <v>0.77264865144274131</v>
      </c>
      <c r="AU106" s="39"/>
      <c r="AV106" s="25">
        <v>125.256733727842</v>
      </c>
      <c r="AW106" s="25">
        <v>125.256733727842</v>
      </c>
      <c r="AY106" s="25">
        <v>2.8</v>
      </c>
      <c r="AZ106" s="25">
        <v>2.8319255146371565</v>
      </c>
      <c r="BA106" s="25">
        <v>2.8</v>
      </c>
      <c r="BB106" s="25">
        <v>2.8319255146371565</v>
      </c>
    </row>
    <row r="107" spans="1:54" x14ac:dyDescent="0.35">
      <c r="A107" s="26">
        <v>41729</v>
      </c>
      <c r="B107" s="41">
        <v>99.624765675672165</v>
      </c>
      <c r="C107" s="41">
        <v>99.624002375244672</v>
      </c>
      <c r="D107" s="41">
        <v>99.631496133959999</v>
      </c>
      <c r="E107" s="57"/>
      <c r="F107" s="42">
        <v>96.764707253090293</v>
      </c>
      <c r="G107" s="42"/>
      <c r="H107" s="42">
        <v>100.755076567846</v>
      </c>
      <c r="I107" s="42"/>
      <c r="J107" s="42">
        <v>103.69936834356334</v>
      </c>
      <c r="K107" s="42"/>
      <c r="L107" s="42">
        <v>101.51265990722599</v>
      </c>
      <c r="M107" s="42"/>
      <c r="N107" s="42">
        <v>109.70499586388199</v>
      </c>
      <c r="O107" s="26"/>
      <c r="P107" s="35"/>
      <c r="Q107" s="42">
        <v>596696</v>
      </c>
      <c r="R107" s="42">
        <v>596696</v>
      </c>
      <c r="S107" s="42"/>
      <c r="T107" s="42">
        <v>1.0175328220166999</v>
      </c>
      <c r="U107" s="42">
        <v>-0.49456366767193299</v>
      </c>
      <c r="V107" s="42"/>
      <c r="W107" s="42">
        <v>978937.26678985602</v>
      </c>
      <c r="X107" s="42">
        <v>978937.26678985602</v>
      </c>
      <c r="Y107" s="42"/>
      <c r="Z107" s="41">
        <v>6.7425944202177318E-2</v>
      </c>
      <c r="AA107" s="41">
        <v>6.7425944202177304E-2</v>
      </c>
      <c r="AB107" s="42"/>
      <c r="AC107" s="49"/>
      <c r="AD107" s="42">
        <v>428.95336751740865</v>
      </c>
      <c r="AE107" s="42">
        <v>428.95336751740899</v>
      </c>
      <c r="AF107" s="42"/>
      <c r="AG107" s="49"/>
      <c r="AH107" s="42">
        <v>85.572229687499998</v>
      </c>
      <c r="AI107" s="42">
        <v>85.572229687499998</v>
      </c>
      <c r="AJ107" s="42"/>
      <c r="AK107" s="49"/>
      <c r="AL107" s="42">
        <v>0.42478082622024216</v>
      </c>
      <c r="AM107" s="42"/>
      <c r="AN107" s="25">
        <v>-1.4798382667725101</v>
      </c>
      <c r="AO107" s="25">
        <v>-1.4798382667725101</v>
      </c>
      <c r="AR107" s="25">
        <v>0.76471064327003702</v>
      </c>
      <c r="AS107" s="25">
        <v>0.764685545599466</v>
      </c>
      <c r="AT107" s="25">
        <v>0.76815358141968959</v>
      </c>
      <c r="AU107" s="39"/>
      <c r="AV107" s="25">
        <v>125.619605369951</v>
      </c>
      <c r="AW107" s="25">
        <v>125.619605369951</v>
      </c>
      <c r="AY107" s="25">
        <v>2.2999999999999998</v>
      </c>
      <c r="AZ107" s="25">
        <v>2.2293252935517534</v>
      </c>
      <c r="BA107" s="25">
        <v>2.2999999999999998</v>
      </c>
      <c r="BB107" s="25">
        <v>2.2293252935517534</v>
      </c>
    </row>
    <row r="108" spans="1:54" x14ac:dyDescent="0.35">
      <c r="A108" s="26">
        <v>41820</v>
      </c>
      <c r="B108" s="41">
        <v>99.973293046464349</v>
      </c>
      <c r="C108" s="41">
        <v>99.972480538306669</v>
      </c>
      <c r="D108" s="41">
        <v>99.977122710937707</v>
      </c>
      <c r="E108" s="57"/>
      <c r="F108" s="42">
        <v>97.454720344831529</v>
      </c>
      <c r="G108" s="42"/>
      <c r="H108" s="42">
        <v>101.19838795177533</v>
      </c>
      <c r="I108" s="42"/>
      <c r="J108" s="42">
        <v>102.71207476837634</v>
      </c>
      <c r="K108" s="42"/>
      <c r="L108" s="42">
        <v>101.102670109502</v>
      </c>
      <c r="M108" s="42"/>
      <c r="N108" s="42">
        <v>108.99811502756233</v>
      </c>
      <c r="O108" s="26"/>
      <c r="P108" s="35"/>
      <c r="Q108" s="42">
        <v>602310</v>
      </c>
      <c r="R108" s="42">
        <v>602310</v>
      </c>
      <c r="S108" s="42"/>
      <c r="T108" s="42">
        <v>0.875900617982591</v>
      </c>
      <c r="U108" s="42">
        <v>-0.388642785018743</v>
      </c>
      <c r="V108" s="42"/>
      <c r="W108" s="42">
        <v>988360.65884627402</v>
      </c>
      <c r="X108" s="42">
        <v>988360.65884627402</v>
      </c>
      <c r="Y108" s="42"/>
      <c r="Z108" s="41">
        <v>6.2779527033407431E-2</v>
      </c>
      <c r="AA108" s="41">
        <v>6.2779527033407403E-2</v>
      </c>
      <c r="AB108" s="42"/>
      <c r="AC108" s="49"/>
      <c r="AD108" s="42">
        <v>429.53078690145168</v>
      </c>
      <c r="AE108" s="42">
        <v>429.53078690145202</v>
      </c>
      <c r="AF108" s="42"/>
      <c r="AG108" s="49"/>
      <c r="AH108" s="42">
        <v>86.910458461538454</v>
      </c>
      <c r="AI108" s="42">
        <v>86.910458461538497</v>
      </c>
      <c r="AJ108" s="42"/>
      <c r="AK108" s="49"/>
      <c r="AL108" s="42">
        <v>0.42950658068938663</v>
      </c>
      <c r="AM108" s="42"/>
      <c r="AN108" s="25">
        <v>-1.3079275937700301</v>
      </c>
      <c r="AO108" s="25">
        <v>-1.3079275937700301</v>
      </c>
      <c r="AR108" s="25">
        <v>0.75652355931874848</v>
      </c>
      <c r="AS108" s="25">
        <v>0.75652355931874804</v>
      </c>
      <c r="AT108" s="25">
        <v>0.76195250795868941</v>
      </c>
      <c r="AU108" s="39"/>
      <c r="AV108" s="25">
        <v>126.004771801399</v>
      </c>
      <c r="AW108" s="25">
        <v>126.004771801399</v>
      </c>
      <c r="AY108" s="25">
        <v>2.41</v>
      </c>
      <c r="AZ108" s="25">
        <v>2.0569242311717968</v>
      </c>
      <c r="BA108" s="25">
        <v>2.41</v>
      </c>
      <c r="BB108" s="25">
        <v>2.0569242311717968</v>
      </c>
    </row>
    <row r="109" spans="1:54" x14ac:dyDescent="0.35">
      <c r="A109" s="26">
        <v>41912</v>
      </c>
      <c r="B109" s="41">
        <v>100.15199773370834</v>
      </c>
      <c r="C109" s="41">
        <v>100.15327697697201</v>
      </c>
      <c r="D109" s="41">
        <v>100.163074616019</v>
      </c>
      <c r="E109" s="57"/>
      <c r="F109" s="42">
        <v>97.968238382284653</v>
      </c>
      <c r="G109" s="42"/>
      <c r="H109" s="42">
        <v>100.999749108183</v>
      </c>
      <c r="I109" s="42"/>
      <c r="J109" s="42">
        <v>102.32973951927801</v>
      </c>
      <c r="K109" s="42"/>
      <c r="L109" s="42">
        <v>101.19989440998268</v>
      </c>
      <c r="M109" s="42"/>
      <c r="N109" s="42">
        <v>108.44631265416335</v>
      </c>
      <c r="O109" s="26"/>
      <c r="P109" s="35"/>
      <c r="Q109" s="42">
        <v>607213</v>
      </c>
      <c r="R109" s="42">
        <v>607213</v>
      </c>
      <c r="S109" s="42"/>
      <c r="T109" s="42">
        <v>0.88513587522384396</v>
      </c>
      <c r="U109" s="42">
        <v>-0.23933038240111301</v>
      </c>
      <c r="V109" s="42"/>
      <c r="W109" s="42">
        <v>991614.52546024206</v>
      </c>
      <c r="X109" s="42">
        <v>991614.52546024194</v>
      </c>
      <c r="Y109" s="42"/>
      <c r="Z109" s="41">
        <v>5.9694533824779406E-2</v>
      </c>
      <c r="AA109" s="41">
        <v>5.9694533824779399E-2</v>
      </c>
      <c r="AB109" s="42"/>
      <c r="AC109" s="49"/>
      <c r="AD109" s="42">
        <v>432.55645264492136</v>
      </c>
      <c r="AE109" s="42">
        <v>432.55645264492102</v>
      </c>
      <c r="AF109" s="42"/>
      <c r="AG109" s="49"/>
      <c r="AH109" s="42">
        <v>88.03740454545455</v>
      </c>
      <c r="AI109" s="42">
        <v>88.037404545454507</v>
      </c>
      <c r="AJ109" s="42"/>
      <c r="AK109" s="49"/>
      <c r="AL109" s="42">
        <v>0.45149599195604773</v>
      </c>
      <c r="AM109" s="42"/>
      <c r="AN109" s="25">
        <v>-1.1457423877323101</v>
      </c>
      <c r="AO109" s="25">
        <v>-1.1457423877323101</v>
      </c>
      <c r="AR109" s="25">
        <v>0.74702570375291799</v>
      </c>
      <c r="AS109" s="25">
        <v>0.74703364887329005</v>
      </c>
      <c r="AT109" s="25">
        <v>0.7554104615475602</v>
      </c>
      <c r="AU109" s="39"/>
      <c r="AV109" s="25">
        <v>126.194440017424</v>
      </c>
      <c r="AW109" s="25">
        <v>126.194440017424</v>
      </c>
      <c r="AY109" s="25">
        <v>2.4</v>
      </c>
      <c r="AZ109" s="25">
        <v>2.1248729237613602</v>
      </c>
      <c r="BA109" s="25">
        <v>2.4</v>
      </c>
      <c r="BB109" s="25">
        <v>2.1248729237613602</v>
      </c>
    </row>
    <row r="110" spans="1:54" x14ac:dyDescent="0.35">
      <c r="A110" s="26">
        <v>42004</v>
      </c>
      <c r="B110" s="41">
        <v>100.05529627480689</v>
      </c>
      <c r="C110" s="41">
        <v>100.05515141292996</v>
      </c>
      <c r="D110" s="41">
        <v>100.062431578592</v>
      </c>
      <c r="E110" s="57"/>
      <c r="F110" s="42">
        <v>98.524750257619743</v>
      </c>
      <c r="G110" s="42"/>
      <c r="H110" s="42">
        <v>100.49825026859567</v>
      </c>
      <c r="I110" s="42"/>
      <c r="J110" s="42">
        <v>101.90284528843866</v>
      </c>
      <c r="K110" s="42"/>
      <c r="L110" s="42">
        <v>101.34941512299498</v>
      </c>
      <c r="M110" s="42"/>
      <c r="N110" s="42">
        <v>105.70833037062567</v>
      </c>
      <c r="O110" s="26"/>
      <c r="P110" s="35"/>
      <c r="Q110" s="42">
        <v>611220</v>
      </c>
      <c r="R110" s="42">
        <v>611220</v>
      </c>
      <c r="S110" s="42"/>
      <c r="T110" s="42">
        <v>0.88911473754987502</v>
      </c>
      <c r="U110" s="42">
        <v>-0.29359080493364298</v>
      </c>
      <c r="V110" s="42"/>
      <c r="W110" s="42">
        <v>997518.56062426395</v>
      </c>
      <c r="X110" s="42">
        <v>997518.56062426395</v>
      </c>
      <c r="Y110" s="42"/>
      <c r="Z110" s="41">
        <v>5.6878340938063002E-2</v>
      </c>
      <c r="AA110" s="41">
        <v>5.6878340938063002E-2</v>
      </c>
      <c r="AB110" s="42"/>
      <c r="AC110" s="49"/>
      <c r="AD110" s="42">
        <v>436.55525500619768</v>
      </c>
      <c r="AE110" s="42">
        <v>436.55525500619802</v>
      </c>
      <c r="AF110" s="42"/>
      <c r="AG110" s="49"/>
      <c r="AH110" s="42">
        <v>87.311537878787831</v>
      </c>
      <c r="AI110" s="42">
        <v>87.311537878787902</v>
      </c>
      <c r="AJ110" s="42"/>
      <c r="AK110" s="49"/>
      <c r="AL110" s="42">
        <v>0.43956431302333815</v>
      </c>
      <c r="AM110" s="42"/>
      <c r="AN110" s="25">
        <v>-0.99307704801930008</v>
      </c>
      <c r="AO110" s="25">
        <v>-0.99307704801929997</v>
      </c>
      <c r="AR110" s="25">
        <v>0.74100676314344949</v>
      </c>
      <c r="AS110" s="25">
        <v>0.74102157012206804</v>
      </c>
      <c r="AT110" s="25">
        <v>0.75520777108639814</v>
      </c>
      <c r="AU110" s="39"/>
      <c r="AV110" s="25">
        <v>126.274879498302</v>
      </c>
      <c r="AW110" s="25">
        <v>126.274879498302</v>
      </c>
      <c r="AY110" s="25">
        <v>1.93</v>
      </c>
      <c r="AZ110" s="25">
        <v>1.7035599242557735</v>
      </c>
      <c r="BA110" s="25">
        <v>1.93</v>
      </c>
      <c r="BB110" s="25">
        <v>1.7035599242557735</v>
      </c>
    </row>
    <row r="111" spans="1:54" x14ac:dyDescent="0.35">
      <c r="A111" s="26">
        <v>42094</v>
      </c>
      <c r="B111" s="41">
        <v>99.778467664330705</v>
      </c>
      <c r="C111" s="41">
        <v>99.777496852314627</v>
      </c>
      <c r="D111" s="41">
        <v>99.740830630068103</v>
      </c>
      <c r="E111" s="57"/>
      <c r="F111" s="42">
        <v>99.113898515407811</v>
      </c>
      <c r="G111" s="42"/>
      <c r="H111" s="42">
        <v>100.22634401683337</v>
      </c>
      <c r="I111" s="42"/>
      <c r="J111" s="42">
        <v>100.68620961844766</v>
      </c>
      <c r="K111" s="42"/>
      <c r="L111" s="42">
        <v>100.36854766685701</v>
      </c>
      <c r="M111" s="42"/>
      <c r="N111" s="42">
        <v>100.82882088449401</v>
      </c>
      <c r="O111" s="26"/>
      <c r="P111" s="35"/>
      <c r="Q111" s="42">
        <v>613076</v>
      </c>
      <c r="R111" s="42">
        <v>613076</v>
      </c>
      <c r="S111" s="42"/>
      <c r="T111" s="42">
        <v>0.69003503392301901</v>
      </c>
      <c r="U111" s="42">
        <v>-0.31859679736112601</v>
      </c>
      <c r="V111" s="42"/>
      <c r="W111" s="42">
        <v>1000270.53613336</v>
      </c>
      <c r="X111" s="42">
        <v>1000270.53613336</v>
      </c>
      <c r="Y111" s="42"/>
      <c r="Z111" s="41">
        <v>5.5255424699386692E-2</v>
      </c>
      <c r="AA111" s="41">
        <v>5.5255424699386699E-2</v>
      </c>
      <c r="AB111" s="42"/>
      <c r="AC111" s="49"/>
      <c r="AD111" s="42">
        <v>440.60988826910403</v>
      </c>
      <c r="AE111" s="42">
        <v>440.60988826910398</v>
      </c>
      <c r="AF111" s="42"/>
      <c r="AG111" s="49"/>
      <c r="AH111" s="42">
        <v>89.392121874999987</v>
      </c>
      <c r="AI111" s="42">
        <v>89.392121875000001</v>
      </c>
      <c r="AJ111" s="42"/>
      <c r="AK111" s="49"/>
      <c r="AL111" s="42">
        <v>0.444090587972163</v>
      </c>
      <c r="AM111" s="42"/>
      <c r="AN111" s="25">
        <v>-0.83499741522441995</v>
      </c>
      <c r="AO111" s="25">
        <v>-0.83499741522441995</v>
      </c>
      <c r="AR111" s="25">
        <v>0.7214767196018721</v>
      </c>
      <c r="AS111" s="25">
        <v>0.72146583209529702</v>
      </c>
      <c r="AT111" s="25">
        <v>0.74820173286378511</v>
      </c>
      <c r="AU111" s="39"/>
      <c r="AV111" s="25">
        <v>126.004342866076</v>
      </c>
      <c r="AW111" s="25">
        <v>126.004342866076</v>
      </c>
      <c r="AY111" s="25">
        <v>1.7</v>
      </c>
      <c r="AZ111" s="25">
        <v>1.181763764837799</v>
      </c>
      <c r="BA111" s="25">
        <v>1.7</v>
      </c>
      <c r="BB111" s="25">
        <v>1.181763764837799</v>
      </c>
    </row>
    <row r="112" spans="1:54" x14ac:dyDescent="0.35">
      <c r="A112" s="26">
        <v>42185</v>
      </c>
      <c r="B112" s="41">
        <v>99.963026204700938</v>
      </c>
      <c r="C112" s="41">
        <v>99.962573449858766</v>
      </c>
      <c r="D112" s="41">
        <v>99.974068619788895</v>
      </c>
      <c r="E112" s="57"/>
      <c r="F112" s="42">
        <v>99.585440285652609</v>
      </c>
      <c r="G112" s="42"/>
      <c r="H112" s="42">
        <v>100.00931946211328</v>
      </c>
      <c r="I112" s="42"/>
      <c r="J112" s="42">
        <v>100.35607948280067</v>
      </c>
      <c r="K112" s="42"/>
      <c r="L112" s="42">
        <v>100.17216989113068</v>
      </c>
      <c r="M112" s="42"/>
      <c r="N112" s="42">
        <v>101.88285834928134</v>
      </c>
      <c r="O112" s="26"/>
      <c r="P112" s="35"/>
      <c r="Q112" s="42">
        <v>615875</v>
      </c>
      <c r="R112" s="42">
        <v>615875</v>
      </c>
      <c r="S112" s="42"/>
      <c r="T112" s="42">
        <v>0.88863179852984697</v>
      </c>
      <c r="U112" s="42">
        <v>-0.237610649843361</v>
      </c>
      <c r="V112" s="42"/>
      <c r="W112" s="42">
        <v>998975.23646365595</v>
      </c>
      <c r="X112" s="42">
        <v>998975.23646365595</v>
      </c>
      <c r="Y112" s="42"/>
      <c r="Z112" s="41">
        <v>5.5974062566527163E-2</v>
      </c>
      <c r="AA112" s="41">
        <v>5.5974062566527198E-2</v>
      </c>
      <c r="AB112" s="42"/>
      <c r="AC112" s="49"/>
      <c r="AD112" s="42">
        <v>443.13061058790998</v>
      </c>
      <c r="AE112" s="42">
        <v>443.13061058790998</v>
      </c>
      <c r="AF112" s="42"/>
      <c r="AG112" s="49"/>
      <c r="AH112" s="42">
        <v>91.205161538461525</v>
      </c>
      <c r="AI112" s="42">
        <v>91.205161538461496</v>
      </c>
      <c r="AJ112" s="42"/>
      <c r="AK112" s="49"/>
      <c r="AL112" s="42">
        <v>0.45712848910837123</v>
      </c>
      <c r="AM112" s="42"/>
      <c r="AN112" s="25">
        <v>-0.69833026553740996</v>
      </c>
      <c r="AO112" s="25">
        <v>-0.69833026553740996</v>
      </c>
      <c r="AR112" s="25">
        <v>0.715433691316956</v>
      </c>
      <c r="AS112" s="25">
        <v>0.71542272078423097</v>
      </c>
      <c r="AT112" s="25">
        <v>0.7384365359869568</v>
      </c>
      <c r="AU112" s="39"/>
      <c r="AV112" s="25">
        <v>126.816370843878</v>
      </c>
      <c r="AW112" s="25">
        <v>126.816370843878</v>
      </c>
      <c r="AY112" s="25">
        <v>1.3</v>
      </c>
      <c r="AZ112" s="25">
        <v>1.1947961687177366</v>
      </c>
      <c r="BA112" s="25">
        <v>1.3</v>
      </c>
      <c r="BB112" s="25">
        <v>1.1947961687177366</v>
      </c>
    </row>
    <row r="113" spans="1:54" x14ac:dyDescent="0.35">
      <c r="A113" s="26">
        <v>42277</v>
      </c>
      <c r="B113" s="41">
        <v>100.11509828079068</v>
      </c>
      <c r="C113" s="41">
        <v>100.11623070181766</v>
      </c>
      <c r="D113" s="41">
        <v>100.140759088815</v>
      </c>
      <c r="E113" s="57"/>
      <c r="F113" s="42">
        <v>100.25423534777133</v>
      </c>
      <c r="G113" s="42"/>
      <c r="H113" s="42">
        <v>99.991113374832864</v>
      </c>
      <c r="I113" s="42"/>
      <c r="J113" s="42">
        <v>99.795544526002161</v>
      </c>
      <c r="K113" s="42"/>
      <c r="L113" s="42">
        <v>99.895452916912177</v>
      </c>
      <c r="M113" s="42"/>
      <c r="N113" s="42">
        <v>99.959740185872974</v>
      </c>
      <c r="O113" s="26"/>
      <c r="P113" s="35"/>
      <c r="Q113" s="42">
        <v>618263</v>
      </c>
      <c r="R113" s="42">
        <v>618263</v>
      </c>
      <c r="S113" s="42"/>
      <c r="T113" s="42">
        <v>0.98986278717215803</v>
      </c>
      <c r="U113" s="42">
        <v>0.22011176674291</v>
      </c>
      <c r="V113" s="42"/>
      <c r="W113" s="42">
        <v>999329.08647688397</v>
      </c>
      <c r="X113" s="42">
        <v>999329.08647688397</v>
      </c>
      <c r="Y113" s="42"/>
      <c r="Z113" s="41">
        <v>5.3096624695783343E-2</v>
      </c>
      <c r="AA113" s="41">
        <v>5.3096624695783301E-2</v>
      </c>
      <c r="AB113" s="42"/>
      <c r="AC113" s="49"/>
      <c r="AD113" s="42">
        <v>444.52048298641103</v>
      </c>
      <c r="AE113" s="42">
        <v>444.52048298641103</v>
      </c>
      <c r="AF113" s="42"/>
      <c r="AG113" s="49"/>
      <c r="AH113" s="42">
        <v>92.868804545454552</v>
      </c>
      <c r="AI113" s="42">
        <v>92.868804545454594</v>
      </c>
      <c r="AJ113" s="42"/>
      <c r="AK113" s="49"/>
      <c r="AL113" s="42">
        <v>0.46664752567647427</v>
      </c>
      <c r="AM113" s="42"/>
      <c r="AN113" s="25">
        <v>-0.58030175247994009</v>
      </c>
      <c r="AO113" s="25">
        <v>-0.58030175247993998</v>
      </c>
      <c r="AR113" s="25">
        <v>0.7095358591048968</v>
      </c>
      <c r="AS113" s="25">
        <v>0.70953585910489703</v>
      </c>
      <c r="AT113" s="25">
        <v>0.73721746392468823</v>
      </c>
      <c r="AU113" s="39"/>
      <c r="AV113" s="25">
        <v>126.994772433265</v>
      </c>
      <c r="AW113" s="25">
        <v>126.994772433265</v>
      </c>
      <c r="AY113" s="25">
        <v>1.6</v>
      </c>
      <c r="AZ113" s="25">
        <v>1.4668407504949599</v>
      </c>
      <c r="BA113" s="25">
        <v>1.6</v>
      </c>
      <c r="BB113" s="25">
        <v>1.4668407504949599</v>
      </c>
    </row>
    <row r="114" spans="1:54" x14ac:dyDescent="0.35">
      <c r="A114" s="26">
        <v>42369</v>
      </c>
      <c r="B114" s="41">
        <v>100.12983756824367</v>
      </c>
      <c r="C114" s="41">
        <v>100.12973559755635</v>
      </c>
      <c r="D114" s="41">
        <v>100.144341661328</v>
      </c>
      <c r="E114" s="57"/>
      <c r="F114" s="42">
        <v>101.03059023268766</v>
      </c>
      <c r="G114" s="42"/>
      <c r="H114" s="42">
        <v>99.7848790630336</v>
      </c>
      <c r="I114" s="42"/>
      <c r="J114" s="42">
        <v>99.151041463025663</v>
      </c>
      <c r="K114" s="42"/>
      <c r="L114" s="42">
        <v>99.55901918695433</v>
      </c>
      <c r="M114" s="42"/>
      <c r="N114" s="42">
        <v>97.166943958177924</v>
      </c>
      <c r="O114" s="26"/>
      <c r="P114" s="35"/>
      <c r="Q114" s="42">
        <v>621968</v>
      </c>
      <c r="R114" s="42">
        <v>621968</v>
      </c>
      <c r="S114" s="42"/>
      <c r="T114" s="42">
        <v>0.89232234133328503</v>
      </c>
      <c r="U114" s="42">
        <v>-0.70796909611087</v>
      </c>
      <c r="V114" s="42"/>
      <c r="W114" s="42">
        <v>1019031.8430905001</v>
      </c>
      <c r="X114" s="42">
        <v>1019031.8430905</v>
      </c>
      <c r="Y114" s="42"/>
      <c r="Z114" s="41">
        <v>5.070637857441504E-2</v>
      </c>
      <c r="AA114" s="41">
        <v>5.0706378574414998E-2</v>
      </c>
      <c r="AB114" s="42"/>
      <c r="AC114" s="49"/>
      <c r="AD114" s="42">
        <v>445.93372828300932</v>
      </c>
      <c r="AE114" s="42">
        <v>445.93372828300897</v>
      </c>
      <c r="AF114" s="42"/>
      <c r="AG114" s="49"/>
      <c r="AH114" s="42">
        <v>92.134557575757555</v>
      </c>
      <c r="AI114" s="42">
        <v>92.134557575757597</v>
      </c>
      <c r="AJ114" s="42"/>
      <c r="AK114" s="49"/>
      <c r="AL114" s="42">
        <v>0.46126085586134219</v>
      </c>
      <c r="AM114" s="42"/>
      <c r="AN114" s="25">
        <v>-0.46878779516105795</v>
      </c>
      <c r="AO114" s="25">
        <v>-0.46878779516105801</v>
      </c>
      <c r="AR114" s="25">
        <v>0.69997826233493576</v>
      </c>
      <c r="AS114" s="25">
        <v>0.69999900006120397</v>
      </c>
      <c r="AT114" s="25">
        <v>0.73528822165360719</v>
      </c>
      <c r="AU114" s="39"/>
      <c r="AV114" s="25">
        <v>127.115758386683</v>
      </c>
      <c r="AW114" s="25">
        <v>127.115758386683</v>
      </c>
      <c r="AY114" s="25">
        <v>1.3</v>
      </c>
      <c r="AZ114" s="25">
        <v>1.2905237090286532</v>
      </c>
      <c r="BA114" s="25">
        <v>1.3</v>
      </c>
      <c r="BB114" s="25">
        <v>1.2905237090286532</v>
      </c>
    </row>
    <row r="115" spans="1:54" x14ac:dyDescent="0.35">
      <c r="A115" s="26">
        <v>42460</v>
      </c>
      <c r="B115" s="41">
        <v>100.14438342490566</v>
      </c>
      <c r="C115" s="41">
        <v>100.14326132220235</v>
      </c>
      <c r="D115" s="41">
        <v>100.093688167891</v>
      </c>
      <c r="E115" s="57"/>
      <c r="F115" s="42">
        <v>101.64504779686699</v>
      </c>
      <c r="G115" s="42"/>
      <c r="H115" s="42">
        <v>99.60394421867359</v>
      </c>
      <c r="I115" s="42"/>
      <c r="J115" s="42">
        <v>98.164665302543895</v>
      </c>
      <c r="K115" s="42"/>
      <c r="L115" s="42">
        <v>98.872707093699674</v>
      </c>
      <c r="M115" s="42"/>
      <c r="N115" s="42">
        <v>95.36275764661093</v>
      </c>
      <c r="O115" s="26"/>
      <c r="P115" s="35"/>
      <c r="Q115" s="42">
        <v>625099</v>
      </c>
      <c r="R115" s="42">
        <v>625099</v>
      </c>
      <c r="S115" s="42"/>
      <c r="T115" s="42">
        <v>0.66893157031176198</v>
      </c>
      <c r="U115" s="42">
        <v>6.6082561328228206E-2</v>
      </c>
      <c r="V115" s="42"/>
      <c r="W115" s="42">
        <v>1013945.8094433299</v>
      </c>
      <c r="X115" s="42">
        <v>1013945.80944333</v>
      </c>
      <c r="Y115" s="42"/>
      <c r="Z115" s="41">
        <v>5.0640055460106859E-2</v>
      </c>
      <c r="AA115" s="41">
        <v>5.06400554601069E-2</v>
      </c>
      <c r="AB115" s="42"/>
      <c r="AC115" s="49"/>
      <c r="AD115" s="42">
        <v>451.68968435438364</v>
      </c>
      <c r="AE115" s="42">
        <v>451.68968435438399</v>
      </c>
      <c r="AF115" s="42"/>
      <c r="AG115" s="49"/>
      <c r="AH115" s="42">
        <v>86.998107692307741</v>
      </c>
      <c r="AI115" s="42">
        <v>86.998107692307698</v>
      </c>
      <c r="AJ115" s="42"/>
      <c r="AK115" s="49"/>
      <c r="AL115" s="42">
        <v>0.45997480651967931</v>
      </c>
      <c r="AM115" s="42"/>
      <c r="AN115" s="25">
        <v>-0.35774691296572103</v>
      </c>
      <c r="AO115" s="25">
        <v>-0.35774691296572098</v>
      </c>
      <c r="AR115" s="25">
        <v>0.71383426802272254</v>
      </c>
      <c r="AS115" s="25">
        <v>0.71380270581144101</v>
      </c>
      <c r="AT115" s="25">
        <v>0.75427186140321645</v>
      </c>
      <c r="AU115" s="39"/>
      <c r="AV115" s="25">
        <v>127.197295852446</v>
      </c>
      <c r="AW115" s="25">
        <v>127.197295852446</v>
      </c>
      <c r="AY115" s="25">
        <v>1.5</v>
      </c>
      <c r="AZ115" s="25">
        <v>1.4081096049117867</v>
      </c>
      <c r="BA115" s="25">
        <v>1.5</v>
      </c>
      <c r="BB115" s="25">
        <v>1.4081096049117867</v>
      </c>
    </row>
    <row r="116" spans="1:54" x14ac:dyDescent="0.35">
      <c r="A116" s="26">
        <v>42551</v>
      </c>
      <c r="B116" s="41">
        <v>100.31956107118434</v>
      </c>
      <c r="C116" s="41">
        <v>100.31956424469301</v>
      </c>
      <c r="D116" s="41">
        <v>100.33092122503299</v>
      </c>
      <c r="E116" s="57"/>
      <c r="F116" s="42">
        <v>102.17646260313734</v>
      </c>
      <c r="G116" s="42"/>
      <c r="H116" s="42">
        <v>99.208673763294698</v>
      </c>
      <c r="I116" s="42"/>
      <c r="J116" s="42">
        <v>97.580402453800147</v>
      </c>
      <c r="K116" s="42"/>
      <c r="L116" s="42">
        <v>98.484660984524226</v>
      </c>
      <c r="M116" s="42"/>
      <c r="N116" s="42">
        <v>96.84892340321899</v>
      </c>
      <c r="O116" s="26"/>
      <c r="P116" s="35"/>
      <c r="Q116" s="42">
        <v>629697</v>
      </c>
      <c r="R116" s="42">
        <v>629697</v>
      </c>
      <c r="S116" s="42"/>
      <c r="T116" s="42">
        <v>0.633033835036379</v>
      </c>
      <c r="U116" s="42">
        <v>-0.18297423434007601</v>
      </c>
      <c r="V116" s="42"/>
      <c r="W116" s="42">
        <v>1016518.2548548201</v>
      </c>
      <c r="X116" s="42">
        <v>1016518.25485482</v>
      </c>
      <c r="Y116" s="42"/>
      <c r="Z116" s="41">
        <v>4.9156124195284499E-2</v>
      </c>
      <c r="AA116" s="41">
        <v>4.9156124195284499E-2</v>
      </c>
      <c r="AB116" s="42"/>
      <c r="AC116" s="49"/>
      <c r="AD116" s="42">
        <v>454.12214446511371</v>
      </c>
      <c r="AE116" s="42">
        <v>454.12214446511399</v>
      </c>
      <c r="AF116" s="42"/>
      <c r="AG116" s="49"/>
      <c r="AH116" s="42">
        <v>85.581083076923093</v>
      </c>
      <c r="AI116" s="42">
        <v>85.581083076923093</v>
      </c>
      <c r="AJ116" s="42"/>
      <c r="AK116" s="49"/>
      <c r="AL116" s="42">
        <v>0.43348125877183091</v>
      </c>
      <c r="AM116" s="42"/>
      <c r="AN116" s="25">
        <v>-0.24114595820602602</v>
      </c>
      <c r="AO116" s="25">
        <v>-0.241145958206026</v>
      </c>
      <c r="AR116" s="25">
        <v>0.72842619652318097</v>
      </c>
      <c r="AS116" s="25">
        <v>0.72841909278455397</v>
      </c>
      <c r="AT116" s="25">
        <v>0.76333667222020063</v>
      </c>
      <c r="AU116" s="39"/>
      <c r="AV116" s="25">
        <v>127.73309313756801</v>
      </c>
      <c r="AW116" s="25">
        <v>127.73309313756801</v>
      </c>
      <c r="AY116" s="25">
        <v>1.7</v>
      </c>
      <c r="AZ116" s="25">
        <v>1.5354544995855199</v>
      </c>
      <c r="BA116" s="25">
        <v>1.7</v>
      </c>
      <c r="BB116" s="25">
        <v>1.5354544995855199</v>
      </c>
    </row>
    <row r="117" spans="1:54" x14ac:dyDescent="0.35">
      <c r="A117" s="26">
        <v>42643</v>
      </c>
      <c r="B117" s="41">
        <v>100.81769419122467</v>
      </c>
      <c r="C117" s="41">
        <v>100.81853202111067</v>
      </c>
      <c r="D117" s="41">
        <v>100.842577266405</v>
      </c>
      <c r="E117" s="57"/>
      <c r="F117" s="42">
        <v>102.95648864481335</v>
      </c>
      <c r="G117" s="42"/>
      <c r="H117" s="42">
        <v>99.182338762166737</v>
      </c>
      <c r="I117" s="42"/>
      <c r="J117" s="42">
        <v>97.440067069550992</v>
      </c>
      <c r="K117" s="42"/>
      <c r="L117" s="42">
        <v>98.706531954226932</v>
      </c>
      <c r="M117" s="42"/>
      <c r="N117" s="42">
        <v>97.785896929421725</v>
      </c>
      <c r="O117" s="26"/>
      <c r="P117" s="35"/>
      <c r="Q117" s="42">
        <v>632477</v>
      </c>
      <c r="R117" s="42">
        <v>632477</v>
      </c>
      <c r="S117" s="42"/>
      <c r="T117" s="42">
        <v>-0.12592822447472299</v>
      </c>
      <c r="U117" s="42">
        <v>2.0178085676154998E-2</v>
      </c>
      <c r="V117" s="42"/>
      <c r="W117" s="42">
        <v>1018859.04173344</v>
      </c>
      <c r="X117" s="42">
        <v>1018859.04173344</v>
      </c>
      <c r="Y117" s="42"/>
      <c r="Z117" s="41">
        <v>4.8340296816716123E-2</v>
      </c>
      <c r="AA117" s="41">
        <v>4.8340296816716102E-2</v>
      </c>
      <c r="AB117" s="42"/>
      <c r="AC117" s="49"/>
      <c r="AD117" s="42">
        <v>456.0749952810873</v>
      </c>
      <c r="AE117" s="42">
        <v>456.07499528108701</v>
      </c>
      <c r="AF117" s="42"/>
      <c r="AG117" s="49"/>
      <c r="AH117" s="42">
        <v>78.850371212121232</v>
      </c>
      <c r="AI117" s="42">
        <v>78.850371212121203</v>
      </c>
      <c r="AJ117" s="42"/>
      <c r="AK117" s="49"/>
      <c r="AL117" s="42">
        <v>0.20206256193742556</v>
      </c>
      <c r="AM117" s="42"/>
      <c r="AN117" s="25">
        <v>-0.49947654088465804</v>
      </c>
      <c r="AO117" s="25">
        <v>-0.49947654088465798</v>
      </c>
      <c r="AR117" s="25">
        <v>0.75866006641232298</v>
      </c>
      <c r="AS117" s="25">
        <v>0.75866722226809502</v>
      </c>
      <c r="AT117" s="25">
        <v>0.79462399668518879</v>
      </c>
      <c r="AU117" s="39"/>
      <c r="AV117" s="25">
        <v>128.03551963912801</v>
      </c>
      <c r="AW117" s="25">
        <v>128.03551963912801</v>
      </c>
      <c r="AY117" s="25">
        <v>1.7</v>
      </c>
      <c r="AZ117" s="25">
        <v>1.7661002699234498</v>
      </c>
      <c r="BA117" s="25">
        <v>1.7</v>
      </c>
      <c r="BB117" s="25">
        <v>1.7661002699234498</v>
      </c>
    </row>
    <row r="118" spans="1:54" x14ac:dyDescent="0.35">
      <c r="A118" s="26">
        <v>42735</v>
      </c>
      <c r="B118" s="41">
        <v>101.35232967072068</v>
      </c>
      <c r="C118" s="41">
        <v>101.35221434915032</v>
      </c>
      <c r="D118" s="41">
        <v>101.37699610351299</v>
      </c>
      <c r="E118" s="57"/>
      <c r="F118" s="42">
        <v>103.43765174022035</v>
      </c>
      <c r="G118" s="42"/>
      <c r="H118" s="42">
        <v>99.731881142309234</v>
      </c>
      <c r="I118" s="42"/>
      <c r="J118" s="42">
        <v>97.339916282349236</v>
      </c>
      <c r="K118" s="42"/>
      <c r="L118" s="42">
        <v>98.873089935447069</v>
      </c>
      <c r="M118" s="42"/>
      <c r="N118" s="42">
        <v>100.0114382819193</v>
      </c>
      <c r="O118" s="26"/>
      <c r="P118" s="35"/>
      <c r="Q118" s="42">
        <v>636392</v>
      </c>
      <c r="R118" s="42">
        <v>636392</v>
      </c>
      <c r="S118" s="42"/>
      <c r="T118" s="42">
        <v>7.2104635293457495E-2</v>
      </c>
      <c r="U118" s="42">
        <v>-2.2405572887440502E-2</v>
      </c>
      <c r="V118" s="42"/>
      <c r="W118" s="42">
        <v>1022857.0407424499</v>
      </c>
      <c r="X118" s="42">
        <v>1022857.04074245</v>
      </c>
      <c r="Y118" s="42"/>
      <c r="Z118" s="41">
        <v>4.7383292688437564E-2</v>
      </c>
      <c r="AA118" s="41">
        <v>4.7383292688437599E-2</v>
      </c>
      <c r="AB118" s="42"/>
      <c r="AC118" s="49"/>
      <c r="AD118" s="42">
        <v>458.32244990424437</v>
      </c>
      <c r="AE118" s="42">
        <v>458.32244990424402</v>
      </c>
      <c r="AF118" s="42"/>
      <c r="AG118" s="49"/>
      <c r="AH118" s="42">
        <v>76.623536923076927</v>
      </c>
      <c r="AI118" s="42">
        <v>76.623536923076898</v>
      </c>
      <c r="AJ118" s="42"/>
      <c r="AK118" s="49"/>
      <c r="AL118" s="42">
        <v>0.2026077021307767</v>
      </c>
      <c r="AM118" s="42"/>
      <c r="AN118" s="25">
        <v>-0.70425924045353705</v>
      </c>
      <c r="AO118" s="25">
        <v>-0.70425924045353705</v>
      </c>
      <c r="AR118" s="25">
        <v>0.77919341507458217</v>
      </c>
      <c r="AS118" s="25">
        <v>0.77922745217358302</v>
      </c>
      <c r="AT118" s="25">
        <v>0.81132386131304857</v>
      </c>
      <c r="AU118" s="39"/>
      <c r="AV118" s="25">
        <v>128.59738983009299</v>
      </c>
      <c r="AW118" s="25">
        <v>128.59738983009299</v>
      </c>
      <c r="AY118" s="25">
        <v>2.2000000000000002</v>
      </c>
      <c r="AZ118" s="25">
        <v>2.4293341619440096</v>
      </c>
      <c r="BA118" s="25">
        <v>2.2000000000000002</v>
      </c>
      <c r="BB118" s="25">
        <v>2.4293341619440096</v>
      </c>
    </row>
    <row r="119" spans="1:54" x14ac:dyDescent="0.35">
      <c r="A119" s="26">
        <v>42825</v>
      </c>
      <c r="B119" s="41">
        <v>102.29643820315334</v>
      </c>
      <c r="C119" s="41">
        <v>102.29553062499866</v>
      </c>
      <c r="D119" s="41">
        <v>102.233239431109</v>
      </c>
      <c r="E119" s="57"/>
      <c r="F119" s="42">
        <v>104.18363571217701</v>
      </c>
      <c r="G119" s="42"/>
      <c r="H119" s="42">
        <v>100.31444970661032</v>
      </c>
      <c r="I119" s="42"/>
      <c r="J119" s="42">
        <v>98.469572648219128</v>
      </c>
      <c r="K119" s="42"/>
      <c r="L119" s="42">
        <v>100.01694698977984</v>
      </c>
      <c r="M119" s="42"/>
      <c r="N119" s="42">
        <v>103.54664598284266</v>
      </c>
      <c r="O119" s="26"/>
      <c r="P119" s="35"/>
      <c r="Q119" s="42">
        <v>642463</v>
      </c>
      <c r="R119" s="42">
        <v>642463</v>
      </c>
      <c r="S119" s="42"/>
      <c r="T119" s="42">
        <v>-6.6773156643998396E-2</v>
      </c>
      <c r="U119" s="42">
        <v>-0.239141754370398</v>
      </c>
      <c r="V119" s="42"/>
      <c r="W119" s="42">
        <v>1029282.6495280799</v>
      </c>
      <c r="X119" s="42">
        <v>1029282.64952808</v>
      </c>
      <c r="Y119" s="42"/>
      <c r="Z119" s="41">
        <v>4.5607956281539255E-2</v>
      </c>
      <c r="AA119" s="41">
        <v>4.5607956281539297E-2</v>
      </c>
      <c r="AB119" s="42"/>
      <c r="AC119" s="49"/>
      <c r="AD119" s="42">
        <v>460.8623537379363</v>
      </c>
      <c r="AE119" s="42">
        <v>460.86235373793602</v>
      </c>
      <c r="AF119" s="42"/>
      <c r="AG119" s="49"/>
      <c r="AH119" s="42">
        <v>77.053801538461514</v>
      </c>
      <c r="AI119" s="42">
        <v>77.053801538461499</v>
      </c>
      <c r="AJ119" s="42"/>
      <c r="AK119" s="49"/>
      <c r="AL119" s="42">
        <v>0.21511064702705468</v>
      </c>
      <c r="AM119" s="42"/>
      <c r="AN119" s="25">
        <v>-0.65104043527111799</v>
      </c>
      <c r="AO119" s="25">
        <v>-0.65104043527111799</v>
      </c>
      <c r="AR119" s="25">
        <v>0.78952554640715855</v>
      </c>
      <c r="AS119" s="25">
        <v>0.78952175777403</v>
      </c>
      <c r="AT119" s="25">
        <v>0.81605095296627406</v>
      </c>
      <c r="AU119" s="39"/>
      <c r="AV119" s="25">
        <v>129.23640854585301</v>
      </c>
      <c r="AW119" s="25">
        <v>129.23640854585301</v>
      </c>
      <c r="AY119" s="25">
        <v>2.2000000000000002</v>
      </c>
      <c r="AZ119" s="25">
        <v>2.5776958521780369</v>
      </c>
      <c r="BA119" s="25">
        <v>2.2000000000000002</v>
      </c>
      <c r="BB119" s="25">
        <v>2.5776958521780369</v>
      </c>
    </row>
    <row r="120" spans="1:54" x14ac:dyDescent="0.35">
      <c r="A120" s="26">
        <v>42916</v>
      </c>
      <c r="B120" s="41">
        <v>103.07428410145967</v>
      </c>
      <c r="C120" s="41">
        <v>103.07437432837567</v>
      </c>
      <c r="D120" s="41">
        <v>103.090342955125</v>
      </c>
      <c r="E120" s="57"/>
      <c r="F120" s="42">
        <v>105.05823858604266</v>
      </c>
      <c r="G120" s="42"/>
      <c r="H120" s="42">
        <v>101.15896386460467</v>
      </c>
      <c r="I120" s="42"/>
      <c r="J120" s="42">
        <v>99.491686600387538</v>
      </c>
      <c r="K120" s="42"/>
      <c r="L120" s="42">
        <v>101.23245196482269</v>
      </c>
      <c r="M120" s="42"/>
      <c r="N120" s="42">
        <v>102.40481783064</v>
      </c>
      <c r="O120" s="26"/>
      <c r="P120" s="35"/>
      <c r="Q120" s="42">
        <v>647944</v>
      </c>
      <c r="R120" s="42">
        <v>647944</v>
      </c>
      <c r="S120" s="42"/>
      <c r="T120" s="42">
        <v>0.26632334836709198</v>
      </c>
      <c r="U120" s="42">
        <v>-0.56953541940010499</v>
      </c>
      <c r="V120" s="42"/>
      <c r="W120" s="42">
        <v>1034753.72126958</v>
      </c>
      <c r="X120" s="42">
        <v>1034753.72126958</v>
      </c>
      <c r="Y120" s="42"/>
      <c r="Z120" s="41">
        <v>4.4243442579474435E-2</v>
      </c>
      <c r="AA120" s="41">
        <v>4.42434425794744E-2</v>
      </c>
      <c r="AB120" s="42"/>
      <c r="AC120" s="49"/>
      <c r="AD120" s="42">
        <v>464.40497104608335</v>
      </c>
      <c r="AE120" s="42">
        <v>464.40497104608301</v>
      </c>
      <c r="AF120" s="42"/>
      <c r="AG120" s="49"/>
      <c r="AH120" s="42">
        <v>77.968176923076925</v>
      </c>
      <c r="AI120" s="42">
        <v>77.968176923076896</v>
      </c>
      <c r="AJ120" s="42"/>
      <c r="AK120" s="49"/>
      <c r="AL120" s="42">
        <v>0.21895591104065615</v>
      </c>
      <c r="AM120" s="42"/>
      <c r="AN120" s="25">
        <v>-0.61991549027328197</v>
      </c>
      <c r="AO120" s="25">
        <v>-0.61991549027328197</v>
      </c>
      <c r="AR120" s="25">
        <v>0.78588949111337958</v>
      </c>
      <c r="AS120" s="25">
        <v>0.785893147625779</v>
      </c>
      <c r="AT120" s="25">
        <v>0.81407601134388996</v>
      </c>
      <c r="AU120" s="39"/>
      <c r="AV120" s="25">
        <v>129.69893237426001</v>
      </c>
      <c r="AW120" s="25">
        <v>129.69893237426001</v>
      </c>
      <c r="AY120" s="25">
        <v>2.4</v>
      </c>
      <c r="AZ120" s="25">
        <v>2.5814129404766435</v>
      </c>
      <c r="BA120" s="25">
        <v>2.4</v>
      </c>
      <c r="BB120" s="25">
        <v>2.5814129404766435</v>
      </c>
    </row>
    <row r="121" spans="1:54" x14ac:dyDescent="0.35">
      <c r="A121" s="26">
        <v>43008</v>
      </c>
      <c r="B121" s="41">
        <v>103.64340388172434</v>
      </c>
      <c r="C121" s="41">
        <v>103.64390768092467</v>
      </c>
      <c r="D121" s="41">
        <v>103.67024483275701</v>
      </c>
      <c r="E121" s="57"/>
      <c r="F121" s="42">
        <v>105.68952946663767</v>
      </c>
      <c r="G121" s="42"/>
      <c r="H121" s="42">
        <v>101.64037237606567</v>
      </c>
      <c r="I121" s="42"/>
      <c r="J121" s="42">
        <v>99.910077989586298</v>
      </c>
      <c r="K121" s="42"/>
      <c r="L121" s="42">
        <v>101.81625123765167</v>
      </c>
      <c r="M121" s="42"/>
      <c r="N121" s="42">
        <v>102.45460503668534</v>
      </c>
      <c r="O121" s="26"/>
      <c r="P121" s="35"/>
      <c r="Q121" s="42">
        <v>652329</v>
      </c>
      <c r="R121" s="42">
        <v>652329</v>
      </c>
      <c r="S121" s="42"/>
      <c r="T121" s="42">
        <v>0.26183194239956498</v>
      </c>
      <c r="U121" s="42">
        <v>0.23401902160479399</v>
      </c>
      <c r="V121" s="42"/>
      <c r="W121" s="42">
        <v>1024523.1582670001</v>
      </c>
      <c r="X121" s="42">
        <v>1024523.158267</v>
      </c>
      <c r="Y121" s="42"/>
      <c r="Z121" s="41">
        <v>4.2674753271333292E-2</v>
      </c>
      <c r="AA121" s="41">
        <v>4.2674753271333299E-2</v>
      </c>
      <c r="AB121" s="42"/>
      <c r="AC121" s="49"/>
      <c r="AD121" s="42">
        <v>466.81471975867231</v>
      </c>
      <c r="AE121" s="42">
        <v>466.81471975867203</v>
      </c>
      <c r="AF121" s="42"/>
      <c r="AG121" s="49"/>
      <c r="AH121" s="42">
        <v>76.54802769230767</v>
      </c>
      <c r="AI121" s="42">
        <v>76.548027692307699</v>
      </c>
      <c r="AJ121" s="42"/>
      <c r="AK121" s="49"/>
      <c r="AL121" s="42">
        <v>0.25210192710567475</v>
      </c>
      <c r="AM121" s="42"/>
      <c r="AN121" s="25">
        <v>-0.54918706825424801</v>
      </c>
      <c r="AO121" s="25">
        <v>-0.54918706825424801</v>
      </c>
      <c r="AR121" s="25">
        <v>0.79269202055480104</v>
      </c>
      <c r="AS121" s="25">
        <v>0.79269568773239496</v>
      </c>
      <c r="AT121" s="25">
        <v>0.82563956665653038</v>
      </c>
      <c r="AU121" s="39"/>
      <c r="AV121" s="25">
        <v>130.042755061062</v>
      </c>
      <c r="AW121" s="25">
        <v>130.042755061062</v>
      </c>
      <c r="AY121" s="25">
        <v>2.4</v>
      </c>
      <c r="AZ121" s="25">
        <v>2.5453003999511838</v>
      </c>
      <c r="BA121" s="25">
        <v>2.4</v>
      </c>
      <c r="BB121" s="25">
        <v>2.5453003999511838</v>
      </c>
    </row>
    <row r="122" spans="1:54" x14ac:dyDescent="0.35">
      <c r="A122" s="26">
        <v>43100</v>
      </c>
      <c r="B122" s="41">
        <v>104.42746809553834</v>
      </c>
      <c r="C122" s="41">
        <v>104.427334741263</v>
      </c>
      <c r="D122" s="41">
        <v>104.454947673666</v>
      </c>
      <c r="E122" s="57"/>
      <c r="F122" s="42">
        <v>106.25178912121767</v>
      </c>
      <c r="G122" s="42"/>
      <c r="H122" s="42">
        <v>102.24082283607834</v>
      </c>
      <c r="I122" s="42"/>
      <c r="J122" s="42">
        <v>101.25784662847367</v>
      </c>
      <c r="K122" s="42"/>
      <c r="L122" s="42">
        <v>103.08120074606835</v>
      </c>
      <c r="M122" s="42"/>
      <c r="N122" s="42">
        <v>105.16819006326601</v>
      </c>
      <c r="O122" s="26"/>
      <c r="P122" s="35"/>
      <c r="Q122" s="42">
        <v>657225</v>
      </c>
      <c r="R122" s="42">
        <v>657225</v>
      </c>
      <c r="S122" s="42"/>
      <c r="T122" s="42">
        <v>0.46107345293781299</v>
      </c>
      <c r="U122" s="42">
        <v>0.178227521541578</v>
      </c>
      <c r="V122" s="42"/>
      <c r="W122" s="42">
        <v>1026860.8709173499</v>
      </c>
      <c r="X122" s="42">
        <v>1026860.8709173501</v>
      </c>
      <c r="Y122" s="42"/>
      <c r="Z122" s="41">
        <v>4.3543151894628894E-2</v>
      </c>
      <c r="AA122" s="41">
        <v>4.3543151894628901E-2</v>
      </c>
      <c r="AB122" s="42"/>
      <c r="AC122" s="49"/>
      <c r="AD122" s="42">
        <v>470.21626821755626</v>
      </c>
      <c r="AE122" s="42">
        <v>470.21626821755598</v>
      </c>
      <c r="AF122" s="42"/>
      <c r="AG122" s="49"/>
      <c r="AH122" s="42">
        <v>77.708216923076932</v>
      </c>
      <c r="AI122" s="42">
        <v>77.708216923076904</v>
      </c>
      <c r="AJ122" s="42"/>
      <c r="AK122" s="49"/>
      <c r="AL122" s="42">
        <v>0.44011760163098057</v>
      </c>
      <c r="AM122" s="42"/>
      <c r="AN122" s="25">
        <v>-0.32484538807813595</v>
      </c>
      <c r="AO122" s="25">
        <v>-0.32484538807813601</v>
      </c>
      <c r="AR122" s="25">
        <v>0.79909318319708667</v>
      </c>
      <c r="AS122" s="25">
        <v>0.79908942011029505</v>
      </c>
      <c r="AT122" s="25">
        <v>0.82567504340423559</v>
      </c>
      <c r="AU122" s="39"/>
      <c r="AV122" s="25">
        <v>130.70390541536699</v>
      </c>
      <c r="AW122" s="25">
        <v>130.70390541536699</v>
      </c>
      <c r="AY122" s="25">
        <v>2.6</v>
      </c>
      <c r="AZ122" s="25">
        <v>2.717021207252357</v>
      </c>
      <c r="BA122" s="25">
        <v>2.6</v>
      </c>
      <c r="BB122" s="25">
        <v>2.717021207252357</v>
      </c>
    </row>
    <row r="123" spans="1:54" x14ac:dyDescent="0.35">
      <c r="A123" s="26">
        <v>43190</v>
      </c>
      <c r="B123" s="41">
        <v>105.07027152304333</v>
      </c>
      <c r="C123" s="41">
        <v>105.069695000197</v>
      </c>
      <c r="D123" s="41">
        <v>104.997349103576</v>
      </c>
      <c r="E123" s="57"/>
      <c r="F123" s="42">
        <v>106.85308026847467</v>
      </c>
      <c r="G123" s="42"/>
      <c r="H123" s="42">
        <v>102.58350134038101</v>
      </c>
      <c r="I123" s="42"/>
      <c r="J123" s="42">
        <v>101.67630831336233</v>
      </c>
      <c r="K123" s="42"/>
      <c r="L123" s="42">
        <v>103.73875588899433</v>
      </c>
      <c r="M123" s="42"/>
      <c r="N123" s="42">
        <v>107.56407962991135</v>
      </c>
      <c r="O123" s="26"/>
      <c r="P123" s="35"/>
      <c r="Q123" s="42">
        <v>657741</v>
      </c>
      <c r="R123" s="42">
        <v>657741</v>
      </c>
      <c r="S123" s="42"/>
      <c r="T123" s="42">
        <v>0.35680989987982498</v>
      </c>
      <c r="U123" s="42">
        <v>-0.123418305730449</v>
      </c>
      <c r="V123" s="42"/>
      <c r="W123" s="42">
        <v>1031883.36802201</v>
      </c>
      <c r="X123" s="42">
        <v>1031883.36802201</v>
      </c>
      <c r="Y123" s="42"/>
      <c r="Z123" s="41">
        <v>4.2022003965883521E-2</v>
      </c>
      <c r="AA123" s="41">
        <v>4.20220039658835E-2</v>
      </c>
      <c r="AB123" s="42"/>
      <c r="AC123" s="49"/>
      <c r="AD123" s="42">
        <v>474.77272341720436</v>
      </c>
      <c r="AE123" s="42">
        <v>474.77272341720402</v>
      </c>
      <c r="AF123" s="42"/>
      <c r="AG123" s="49"/>
      <c r="AH123" s="42">
        <v>79.033741538461527</v>
      </c>
      <c r="AI123" s="42">
        <v>79.033741538461499</v>
      </c>
      <c r="AJ123" s="42"/>
      <c r="AK123" s="49"/>
      <c r="AL123" s="42">
        <v>0.50387554400366674</v>
      </c>
      <c r="AM123" s="42"/>
      <c r="AN123" s="25">
        <v>-0.167591451500823</v>
      </c>
      <c r="AO123" s="25">
        <v>-0.167591451500823</v>
      </c>
      <c r="AR123" s="25">
        <v>0.80725503269651566</v>
      </c>
      <c r="AS123" s="25">
        <v>0.80726253139325199</v>
      </c>
      <c r="AT123" s="25">
        <v>0.8271593691422785</v>
      </c>
      <c r="AU123" s="39"/>
      <c r="AV123" s="25">
        <v>131.43832203618899</v>
      </c>
      <c r="AW123" s="25">
        <v>131.43832203618899</v>
      </c>
      <c r="AY123" s="25">
        <v>2.5</v>
      </c>
      <c r="AZ123" s="25">
        <v>2.4396786818528402</v>
      </c>
      <c r="BA123" s="25">
        <v>2.5</v>
      </c>
      <c r="BB123" s="25">
        <v>2.4396786818528402</v>
      </c>
    </row>
    <row r="124" spans="1:54" x14ac:dyDescent="0.35">
      <c r="A124" s="26">
        <v>43281</v>
      </c>
      <c r="B124" s="41">
        <v>105.57389246108902</v>
      </c>
      <c r="C124" s="41">
        <v>105.57398711281968</v>
      </c>
      <c r="D124" s="41">
        <v>105.599437820326</v>
      </c>
      <c r="E124" s="57"/>
      <c r="F124" s="42">
        <v>107.40956450419567</v>
      </c>
      <c r="G124" s="42"/>
      <c r="H124" s="42">
        <v>102.92099843703068</v>
      </c>
      <c r="I124" s="42"/>
      <c r="J124" s="42">
        <v>101.76963812980399</v>
      </c>
      <c r="K124" s="42"/>
      <c r="L124" s="42">
        <v>104.06338285363366</v>
      </c>
      <c r="M124" s="42"/>
      <c r="N124" s="42">
        <v>108.68369423447666</v>
      </c>
      <c r="O124" s="26"/>
      <c r="P124" s="35"/>
      <c r="Q124" s="42">
        <v>659172</v>
      </c>
      <c r="R124" s="42">
        <v>659172</v>
      </c>
      <c r="S124" s="42"/>
      <c r="T124" s="42">
        <v>0.24623042615724999</v>
      </c>
      <c r="U124" s="42">
        <v>5.13222495279494E-2</v>
      </c>
      <c r="V124" s="42"/>
      <c r="W124" s="42">
        <v>1033618.99092256</v>
      </c>
      <c r="X124" s="42">
        <v>1033618.99092256</v>
      </c>
      <c r="Y124" s="42"/>
      <c r="Z124" s="41">
        <v>4.0420492389406378E-2</v>
      </c>
      <c r="AA124" s="41">
        <v>4.0420492389406398E-2</v>
      </c>
      <c r="AB124" s="42"/>
      <c r="AC124" s="49"/>
      <c r="AD124" s="42">
        <v>477.40304579965732</v>
      </c>
      <c r="AE124" s="42">
        <v>477.40304579965698</v>
      </c>
      <c r="AF124" s="42"/>
      <c r="AG124" s="49"/>
      <c r="AH124" s="42">
        <v>79.101027692307696</v>
      </c>
      <c r="AI124" s="42">
        <v>79.101027692307696</v>
      </c>
      <c r="AJ124" s="42"/>
      <c r="AK124" s="49"/>
      <c r="AL124" s="42">
        <v>0.52727983352730001</v>
      </c>
      <c r="AM124" s="42"/>
      <c r="AN124" s="25">
        <v>-0.10757867567740198</v>
      </c>
      <c r="AO124" s="25">
        <v>-0.10757867567740199</v>
      </c>
      <c r="AR124" s="25">
        <v>0.81024846877722734</v>
      </c>
      <c r="AS124" s="25">
        <v>0.81024107379897403</v>
      </c>
      <c r="AT124" s="25">
        <v>0.82732228707385236</v>
      </c>
      <c r="AU124" s="39"/>
      <c r="AV124" s="25">
        <v>132.13297615626601</v>
      </c>
      <c r="AW124" s="25">
        <v>132.13297615626601</v>
      </c>
      <c r="AY124" s="25">
        <v>2.4</v>
      </c>
      <c r="AZ124" s="25">
        <v>2.4860103785103767</v>
      </c>
      <c r="BA124" s="25">
        <v>2.4</v>
      </c>
      <c r="BB124" s="25">
        <v>2.4860103785103767</v>
      </c>
    </row>
    <row r="125" spans="1:54" x14ac:dyDescent="0.35">
      <c r="A125" s="26">
        <v>43373</v>
      </c>
      <c r="B125" s="41">
        <v>106.236500267427</v>
      </c>
      <c r="C125" s="41">
        <v>106.23668552183166</v>
      </c>
      <c r="D125" s="41">
        <v>106.26594400099199</v>
      </c>
      <c r="E125" s="57"/>
      <c r="F125" s="42">
        <v>108.24279599584467</v>
      </c>
      <c r="G125" s="42"/>
      <c r="H125" s="42">
        <v>102.870190775683</v>
      </c>
      <c r="I125" s="42"/>
      <c r="J125" s="42">
        <v>101.96923454179699</v>
      </c>
      <c r="K125" s="42"/>
      <c r="L125" s="42">
        <v>104.47118451420367</v>
      </c>
      <c r="M125" s="42"/>
      <c r="N125" s="42">
        <v>111.76746180876501</v>
      </c>
      <c r="O125" s="26"/>
      <c r="P125" s="35"/>
      <c r="Q125" s="42">
        <v>661262</v>
      </c>
      <c r="R125" s="42">
        <v>661262</v>
      </c>
      <c r="S125" s="42"/>
      <c r="T125" s="42">
        <v>0.48034350157830302</v>
      </c>
      <c r="U125" s="42">
        <v>-0.375450245797669</v>
      </c>
      <c r="V125" s="42"/>
      <c r="W125" s="42">
        <v>1042713.1419682</v>
      </c>
      <c r="X125" s="42">
        <v>1042713.1419682</v>
      </c>
      <c r="Y125" s="42"/>
      <c r="Z125" s="41">
        <v>4.0802006695805616E-2</v>
      </c>
      <c r="AA125" s="41">
        <v>4.0802006695805602E-2</v>
      </c>
      <c r="AB125" s="42"/>
      <c r="AC125" s="49"/>
      <c r="AD125" s="42">
        <v>482.10254419131337</v>
      </c>
      <c r="AE125" s="42">
        <v>482.10254419131297</v>
      </c>
      <c r="AF125" s="42"/>
      <c r="AG125" s="49"/>
      <c r="AH125" s="42">
        <v>77.813970769230735</v>
      </c>
      <c r="AI125" s="42">
        <v>77.813970769230806</v>
      </c>
      <c r="AJ125" s="42"/>
      <c r="AK125" s="49"/>
      <c r="AL125" s="42">
        <v>0.67427841977087721</v>
      </c>
      <c r="AM125" s="42"/>
      <c r="AN125" s="25">
        <v>0.10387998100478102</v>
      </c>
      <c r="AO125" s="25">
        <v>0.10387998100478101</v>
      </c>
      <c r="AR125" s="25">
        <v>0.81983898035155944</v>
      </c>
      <c r="AS125" s="25">
        <v>0.81983150343626099</v>
      </c>
      <c r="AT125" s="25">
        <v>0.8328400634145936</v>
      </c>
      <c r="AU125" s="39"/>
      <c r="AV125" s="25">
        <v>132.999473388811</v>
      </c>
      <c r="AW125" s="25">
        <v>132.999473388811</v>
      </c>
      <c r="AY125" s="25">
        <v>2.5</v>
      </c>
      <c r="AZ125" s="25">
        <v>2.6759360893479265</v>
      </c>
      <c r="BA125" s="25">
        <v>2.5</v>
      </c>
      <c r="BB125" s="25">
        <v>2.6759360893479265</v>
      </c>
    </row>
    <row r="126" spans="1:54" x14ac:dyDescent="0.35">
      <c r="A126" s="26">
        <v>43465</v>
      </c>
      <c r="B126" s="41">
        <v>106.805596725803</v>
      </c>
      <c r="C126" s="41">
        <v>106.80545514311967</v>
      </c>
      <c r="D126" s="41">
        <v>106.82470879420799</v>
      </c>
      <c r="E126" s="57"/>
      <c r="F126" s="42">
        <v>108.88511913679433</v>
      </c>
      <c r="G126" s="42"/>
      <c r="H126" s="42">
        <v>103.17098061803</v>
      </c>
      <c r="I126" s="42"/>
      <c r="J126" s="42">
        <v>101.96435550638533</v>
      </c>
      <c r="K126" s="42"/>
      <c r="L126" s="42">
        <v>104.96916267209799</v>
      </c>
      <c r="M126" s="42"/>
      <c r="N126" s="42">
        <v>114.01215793958166</v>
      </c>
      <c r="O126" s="26"/>
      <c r="P126" s="35"/>
      <c r="Q126" s="42">
        <v>662120</v>
      </c>
      <c r="R126" s="42">
        <v>662120</v>
      </c>
      <c r="S126" s="42"/>
      <c r="T126" s="42">
        <v>0.23880719953111701</v>
      </c>
      <c r="U126" s="42">
        <v>-9.5114393143039405E-2</v>
      </c>
      <c r="V126" s="42"/>
      <c r="W126" s="42">
        <v>1041964.9773444301</v>
      </c>
      <c r="X126" s="42">
        <v>1041964.9773444301</v>
      </c>
      <c r="Y126" s="42"/>
      <c r="Z126" s="41">
        <v>4.0218132170533015E-2</v>
      </c>
      <c r="AA126" s="41">
        <v>4.0218132170533001E-2</v>
      </c>
      <c r="AB126" s="42"/>
      <c r="AC126" s="49"/>
      <c r="AD126" s="42">
        <v>486.80528000875637</v>
      </c>
      <c r="AE126" s="42">
        <v>486.80528000875597</v>
      </c>
      <c r="AF126" s="42"/>
      <c r="AG126" s="49"/>
      <c r="AH126" s="42">
        <v>77.843365151515144</v>
      </c>
      <c r="AI126" s="42">
        <v>77.843365151515201</v>
      </c>
      <c r="AJ126" s="42"/>
      <c r="AK126" s="49"/>
      <c r="AL126" s="42">
        <v>0.70816313395868058</v>
      </c>
      <c r="AM126" s="42"/>
      <c r="AN126" s="25">
        <v>0.24166957848790505</v>
      </c>
      <c r="AO126" s="25">
        <v>0.24166957848790499</v>
      </c>
      <c r="AR126" s="25">
        <v>0.81626033633022899</v>
      </c>
      <c r="AS126" s="25">
        <v>0.81626752245600098</v>
      </c>
      <c r="AT126" s="25">
        <v>0.82880503085521762</v>
      </c>
      <c r="AU126" s="39"/>
      <c r="AV126" s="25">
        <v>133.55038656591</v>
      </c>
      <c r="AW126" s="25">
        <v>133.55038656591</v>
      </c>
      <c r="AY126" s="25">
        <v>2.6</v>
      </c>
      <c r="AZ126" s="25">
        <v>2.7140589507350668</v>
      </c>
      <c r="BA126" s="25">
        <v>2.6</v>
      </c>
      <c r="BB126" s="25">
        <v>2.7140589507350668</v>
      </c>
    </row>
    <row r="127" spans="1:54" x14ac:dyDescent="0.35">
      <c r="A127" s="26">
        <v>43555</v>
      </c>
      <c r="B127" s="41">
        <v>107.05260954971432</v>
      </c>
      <c r="C127" s="41">
        <v>107.05237900440834</v>
      </c>
      <c r="D127" s="41">
        <v>106.96369848153699</v>
      </c>
      <c r="E127" s="57"/>
      <c r="F127" s="42">
        <v>109.48862619794367</v>
      </c>
      <c r="G127" s="42"/>
      <c r="H127" s="42">
        <v>103.53242634704168</v>
      </c>
      <c r="I127" s="42"/>
      <c r="J127" s="42">
        <v>102.66258414535766</v>
      </c>
      <c r="K127" s="42"/>
      <c r="L127" s="42">
        <v>105.88035951880734</v>
      </c>
      <c r="M127" s="42"/>
      <c r="N127" s="42">
        <v>109.30185234548968</v>
      </c>
      <c r="O127" s="26"/>
      <c r="P127" s="35"/>
      <c r="Q127" s="42">
        <v>665456</v>
      </c>
      <c r="R127" s="42">
        <v>665456</v>
      </c>
      <c r="S127" s="42"/>
      <c r="T127" s="42">
        <v>-4.8969090035819098E-2</v>
      </c>
      <c r="U127" s="42">
        <v>-0.335697228276014</v>
      </c>
      <c r="V127" s="42"/>
      <c r="W127" s="42">
        <v>1059089.99595307</v>
      </c>
      <c r="X127" s="42">
        <v>1059089.99595307</v>
      </c>
      <c r="Y127" s="42"/>
      <c r="Z127" s="41">
        <v>3.8268889294931656E-2</v>
      </c>
      <c r="AA127" s="41">
        <v>3.8268889294931697E-2</v>
      </c>
      <c r="AB127" s="42"/>
      <c r="AC127" s="49"/>
      <c r="AD127" s="42">
        <v>491.88825943437337</v>
      </c>
      <c r="AE127" s="42">
        <v>491.88825943437303</v>
      </c>
      <c r="AF127" s="42"/>
      <c r="AG127" s="49"/>
      <c r="AH127" s="42">
        <v>78.730029687500007</v>
      </c>
      <c r="AI127" s="42">
        <v>78.730029687499993</v>
      </c>
      <c r="AJ127" s="42"/>
      <c r="AK127" s="49"/>
      <c r="AL127" s="42">
        <v>0.70629378180053026</v>
      </c>
      <c r="AM127" s="42"/>
      <c r="AN127" s="25">
        <v>0.280989237503672</v>
      </c>
      <c r="AO127" s="25">
        <v>0.280989237503672</v>
      </c>
      <c r="AR127" s="25">
        <v>0.81075741498863563</v>
      </c>
      <c r="AS127" s="25">
        <v>0.81070131262425305</v>
      </c>
      <c r="AT127" s="25">
        <v>0.82918338670949776</v>
      </c>
      <c r="AU127" s="39"/>
      <c r="AV127" s="25">
        <v>133.60279976827701</v>
      </c>
      <c r="AW127" s="25">
        <v>133.60279976827701</v>
      </c>
      <c r="AY127" s="25">
        <v>2.6</v>
      </c>
      <c r="AZ127" s="25">
        <v>2.7331364493732102</v>
      </c>
      <c r="BA127" s="25">
        <v>2.6</v>
      </c>
      <c r="BB127" s="25">
        <v>2.7331364493732102</v>
      </c>
    </row>
    <row r="128" spans="1:54" x14ac:dyDescent="0.35">
      <c r="A128" s="26">
        <v>43646</v>
      </c>
      <c r="B128" s="41">
        <v>107.71999727140133</v>
      </c>
      <c r="C128" s="41">
        <v>107.71991158581433</v>
      </c>
      <c r="D128" s="41">
        <v>107.777659903979</v>
      </c>
      <c r="E128" s="57"/>
      <c r="F128" s="42">
        <v>110.24915601588533</v>
      </c>
      <c r="G128" s="42"/>
      <c r="H128" s="42">
        <v>103.35499328580367</v>
      </c>
      <c r="I128" s="42"/>
      <c r="J128" s="42">
        <v>102.89993829218065</v>
      </c>
      <c r="K128" s="42"/>
      <c r="L128" s="42">
        <v>105.96022700206667</v>
      </c>
      <c r="M128" s="42"/>
      <c r="N128" s="42">
        <v>115.28321379956266</v>
      </c>
      <c r="O128" s="26"/>
      <c r="P128" s="35"/>
      <c r="Q128" s="42">
        <v>666875</v>
      </c>
      <c r="R128" s="42">
        <v>666875</v>
      </c>
      <c r="S128" s="42"/>
      <c r="T128" s="42">
        <v>4.0185377166020601E-2</v>
      </c>
      <c r="U128" s="42">
        <v>-0.62288885815200501</v>
      </c>
      <c r="V128" s="42"/>
      <c r="W128" s="42">
        <v>1058579.2849433201</v>
      </c>
      <c r="X128" s="42">
        <v>1058579.2849433201</v>
      </c>
      <c r="Y128" s="42"/>
      <c r="Z128" s="41">
        <v>3.8829636956427362E-2</v>
      </c>
      <c r="AA128" s="41">
        <v>3.8829636956427403E-2</v>
      </c>
      <c r="AB128" s="42"/>
      <c r="AC128" s="49"/>
      <c r="AD128" s="42">
        <v>496.23045507828397</v>
      </c>
      <c r="AE128" s="42">
        <v>496.23045507828402</v>
      </c>
      <c r="AF128" s="42"/>
      <c r="AG128" s="49"/>
      <c r="AH128" s="42">
        <v>78.457547692307671</v>
      </c>
      <c r="AI128" s="42">
        <v>78.457547692307699</v>
      </c>
      <c r="AJ128" s="42"/>
      <c r="AK128" s="49"/>
      <c r="AL128" s="42">
        <v>0.70847069264498441</v>
      </c>
      <c r="AM128" s="42"/>
      <c r="AN128" s="25">
        <v>0.307192479563348</v>
      </c>
      <c r="AO128" s="25">
        <v>0.307192479563348</v>
      </c>
      <c r="AR128" s="25">
        <v>0.81988327993753196</v>
      </c>
      <c r="AS128" s="25">
        <v>0.81987586424888903</v>
      </c>
      <c r="AT128" s="25">
        <v>0.83932487461664307</v>
      </c>
      <c r="AU128" s="39"/>
      <c r="AV128" s="25">
        <v>134.61504958651099</v>
      </c>
      <c r="AW128" s="25">
        <v>134.61504958651099</v>
      </c>
      <c r="AY128" s="25">
        <v>2.5</v>
      </c>
      <c r="AZ128" s="25">
        <v>2.6212425518623501</v>
      </c>
      <c r="BA128" s="25">
        <v>2.5</v>
      </c>
      <c r="BB128" s="25">
        <v>2.6212425518623501</v>
      </c>
    </row>
    <row r="129" spans="1:54" x14ac:dyDescent="0.35">
      <c r="A129" s="26">
        <v>43738</v>
      </c>
      <c r="B129" s="41">
        <v>108.18176282915533</v>
      </c>
      <c r="C129" s="41">
        <v>108.18177810424702</v>
      </c>
      <c r="D129" s="41">
        <v>108.20287939372299</v>
      </c>
      <c r="E129" s="57"/>
      <c r="F129" s="42">
        <v>110.89346431353634</v>
      </c>
      <c r="G129" s="42"/>
      <c r="H129" s="42">
        <v>103.489907715417</v>
      </c>
      <c r="I129" s="42"/>
      <c r="J129" s="42">
        <v>103.62407614447868</v>
      </c>
      <c r="K129" s="42"/>
      <c r="L129" s="42">
        <v>106.69262597925866</v>
      </c>
      <c r="M129" s="42"/>
      <c r="N129" s="42">
        <v>114.93619772117734</v>
      </c>
      <c r="O129" s="26"/>
      <c r="P129" s="35"/>
      <c r="Q129" s="42">
        <v>670547</v>
      </c>
      <c r="R129" s="42">
        <v>670547</v>
      </c>
      <c r="S129" s="42"/>
      <c r="T129" s="42">
        <v>-5.1156856380545498E-2</v>
      </c>
      <c r="U129" s="42">
        <v>-0.40902707152256901</v>
      </c>
      <c r="V129" s="42"/>
      <c r="W129" s="42">
        <v>1053706.2636359502</v>
      </c>
      <c r="X129" s="42">
        <v>1053706.2636359499</v>
      </c>
      <c r="Y129" s="42"/>
      <c r="Z129" s="41">
        <v>3.8715189689738624E-2</v>
      </c>
      <c r="AA129" s="41">
        <v>3.8715189689738597E-2</v>
      </c>
      <c r="AB129" s="42"/>
      <c r="AC129" s="49"/>
      <c r="AD129" s="42">
        <v>499.94303999413165</v>
      </c>
      <c r="AE129" s="42">
        <v>499.94303999413199</v>
      </c>
      <c r="AF129" s="42"/>
      <c r="AG129" s="49"/>
      <c r="AH129" s="42">
        <v>75.795746969696992</v>
      </c>
      <c r="AI129" s="42">
        <v>75.795746969697007</v>
      </c>
      <c r="AJ129" s="42"/>
      <c r="AK129" s="49"/>
      <c r="AL129" s="42">
        <v>0.68982020949674172</v>
      </c>
      <c r="AM129" s="42"/>
      <c r="AN129" s="25">
        <v>0.33657188376022501</v>
      </c>
      <c r="AO129" s="25">
        <v>0.33657188376022501</v>
      </c>
      <c r="AR129" s="25">
        <v>0.83367765179866582</v>
      </c>
      <c r="AS129" s="25">
        <v>0.83369252863313603</v>
      </c>
      <c r="AT129" s="25">
        <v>0.85569613250751975</v>
      </c>
      <c r="AU129" s="39"/>
      <c r="AV129" s="25">
        <v>135.090878001318</v>
      </c>
      <c r="AW129" s="25">
        <v>135.090878001318</v>
      </c>
      <c r="AY129" s="25">
        <v>2.754</v>
      </c>
      <c r="AZ129" s="25">
        <v>2.9781745842670602</v>
      </c>
      <c r="BA129" s="25">
        <v>2.754</v>
      </c>
      <c r="BB129" s="25">
        <v>2.9781745842670602</v>
      </c>
    </row>
    <row r="130" spans="1:54" x14ac:dyDescent="0.35">
      <c r="A130" s="26">
        <v>43830</v>
      </c>
      <c r="B130" s="41">
        <v>108.31687318506134</v>
      </c>
      <c r="C130" s="41">
        <v>108.31675761846367</v>
      </c>
      <c r="D130" s="41">
        <v>108.32215602212101</v>
      </c>
      <c r="E130" s="57"/>
      <c r="F130" s="42">
        <v>111.44409589092601</v>
      </c>
      <c r="G130" s="42"/>
      <c r="H130" s="42">
        <v>103.620077307212</v>
      </c>
      <c r="I130" s="42"/>
      <c r="J130" s="42">
        <v>103.70690349302066</v>
      </c>
      <c r="K130" s="42"/>
      <c r="L130" s="42">
        <v>106.92808836206501</v>
      </c>
      <c r="M130" s="42"/>
      <c r="N130" s="42">
        <v>112.12469071572765</v>
      </c>
      <c r="O130" s="26"/>
      <c r="P130" s="35"/>
      <c r="Q130" s="42">
        <v>670587</v>
      </c>
      <c r="R130" s="42">
        <v>670587</v>
      </c>
      <c r="S130" s="42"/>
      <c r="T130" s="42">
        <v>-0.47911647070749902</v>
      </c>
      <c r="U130" s="42">
        <v>-0.249886797330446</v>
      </c>
      <c r="V130" s="42"/>
      <c r="W130" s="42">
        <v>1051419.6756257499</v>
      </c>
      <c r="X130" s="42">
        <v>1051419.6756257501</v>
      </c>
      <c r="Y130" s="42"/>
      <c r="Z130" s="41">
        <v>3.737451629723576E-2</v>
      </c>
      <c r="AA130" s="41">
        <v>3.7374516297235802E-2</v>
      </c>
      <c r="AB130" s="42"/>
      <c r="AC130" s="49"/>
      <c r="AD130" s="42">
        <v>502.25852586065099</v>
      </c>
      <c r="AE130" s="42">
        <v>502.25852586065099</v>
      </c>
      <c r="AF130" s="42"/>
      <c r="AG130" s="49"/>
      <c r="AH130" s="42">
        <v>79.403969696969696</v>
      </c>
      <c r="AI130" s="42">
        <v>79.403969696969696</v>
      </c>
      <c r="AJ130" s="42"/>
      <c r="AK130" s="49"/>
      <c r="AL130" s="42">
        <v>0.68001003340448052</v>
      </c>
      <c r="AM130" s="42"/>
      <c r="AN130" s="25">
        <v>0.36694561471422599</v>
      </c>
      <c r="AO130" s="25">
        <v>0.36694561471422599</v>
      </c>
      <c r="AR130" s="25">
        <v>0.81579975720163089</v>
      </c>
      <c r="AS130" s="25">
        <v>0.81585606993257498</v>
      </c>
      <c r="AT130" s="25">
        <v>0.8400003718049649</v>
      </c>
      <c r="AU130" s="39"/>
      <c r="AV130" s="25">
        <v>135.824018608475</v>
      </c>
      <c r="AW130" s="25">
        <v>135.824018608475</v>
      </c>
      <c r="AY130" s="25">
        <v>2.4180000000000001</v>
      </c>
      <c r="AZ130" s="25">
        <v>2.5033196655575636</v>
      </c>
      <c r="BA130" s="25">
        <v>2.4180000000000001</v>
      </c>
      <c r="BB130" s="25">
        <v>2.5033196655575636</v>
      </c>
    </row>
    <row r="131" spans="1:54" x14ac:dyDescent="0.35">
      <c r="A131" s="26">
        <v>43921</v>
      </c>
      <c r="B131" s="41">
        <v>108.87454677189233</v>
      </c>
      <c r="C131" s="41">
        <v>108.87442004616334</v>
      </c>
      <c r="D131" s="41">
        <v>108.767350076038</v>
      </c>
      <c r="E131" s="57"/>
      <c r="F131" s="42">
        <v>112.16404338985433</v>
      </c>
      <c r="G131" s="42"/>
      <c r="H131" s="42">
        <v>103.97904673645566</v>
      </c>
      <c r="I131" s="42"/>
      <c r="J131" s="42">
        <v>104.05060340625901</v>
      </c>
      <c r="K131" s="42"/>
      <c r="L131" s="42">
        <v>107.27329850352901</v>
      </c>
      <c r="M131" s="42"/>
      <c r="N131" s="42">
        <v>112.82474712832834</v>
      </c>
      <c r="O131" s="26"/>
      <c r="P131" s="35"/>
      <c r="Q131" s="42">
        <v>652180</v>
      </c>
      <c r="R131" s="42">
        <v>652180</v>
      </c>
      <c r="S131" s="42"/>
      <c r="T131" s="42">
        <v>-0.55373587994619999</v>
      </c>
      <c r="U131" s="42">
        <v>-0.94178959770902904</v>
      </c>
      <c r="V131" s="42"/>
      <c r="W131" s="42">
        <v>1028944.3576177601</v>
      </c>
      <c r="X131" s="42">
        <v>1028944.35761776</v>
      </c>
      <c r="Y131" s="42"/>
      <c r="Z131" s="41">
        <v>4.1026955283414636E-2</v>
      </c>
      <c r="AA131" s="41">
        <v>4.1026955283414601E-2</v>
      </c>
      <c r="AB131" s="42"/>
      <c r="AC131" s="49"/>
      <c r="AD131" s="42">
        <v>504.30444795511931</v>
      </c>
      <c r="AE131" s="42">
        <v>504.30444795511897</v>
      </c>
      <c r="AF131" s="42"/>
      <c r="AG131" s="49"/>
      <c r="AH131" s="42">
        <v>79.231538461538477</v>
      </c>
      <c r="AI131" s="42">
        <v>79.231538461538506</v>
      </c>
      <c r="AJ131" s="42"/>
      <c r="AK131" s="49"/>
      <c r="AL131" s="42">
        <v>0.49130054852532884</v>
      </c>
      <c r="AM131" s="42"/>
      <c r="AN131" s="25">
        <v>0.23434675637272401</v>
      </c>
      <c r="AO131" s="25">
        <v>0.23434675637272401</v>
      </c>
      <c r="AR131" s="25">
        <v>0.81036439784284908</v>
      </c>
      <c r="AS131" s="25">
        <v>0.81035288021968699</v>
      </c>
      <c r="AT131" s="25">
        <v>0.84278422665320318</v>
      </c>
      <c r="AU131" s="39"/>
      <c r="AV131" s="25">
        <v>136.35213855389699</v>
      </c>
      <c r="AW131" s="25">
        <v>136.35213855389699</v>
      </c>
      <c r="AY131" s="25">
        <v>2.222</v>
      </c>
      <c r="AZ131" s="25">
        <v>2.675356959461817</v>
      </c>
      <c r="BA131" s="25">
        <v>2.222</v>
      </c>
      <c r="BB131" s="25">
        <v>2.675356959461817</v>
      </c>
    </row>
    <row r="132" spans="1:54" x14ac:dyDescent="0.35">
      <c r="A132" s="26">
        <v>44012</v>
      </c>
      <c r="B132" s="41">
        <v>108.33472927075034</v>
      </c>
      <c r="C132" s="41">
        <v>108.33463514757733</v>
      </c>
      <c r="D132" s="41">
        <v>108.442866798586</v>
      </c>
      <c r="E132" s="57"/>
      <c r="F132" s="42">
        <v>112.33882600351899</v>
      </c>
      <c r="G132" s="42"/>
      <c r="H132" s="42">
        <v>103.85903654470833</v>
      </c>
      <c r="I132" s="42"/>
      <c r="J132" s="42">
        <v>104.34059364040434</v>
      </c>
      <c r="K132" s="42"/>
      <c r="L132" s="42">
        <v>107.74332688255866</v>
      </c>
      <c r="M132" s="42"/>
      <c r="N132" s="42">
        <v>102.511280994809</v>
      </c>
      <c r="O132" s="26"/>
      <c r="P132" s="35"/>
      <c r="Q132" s="42">
        <v>522356</v>
      </c>
      <c r="R132" s="42">
        <v>522356</v>
      </c>
      <c r="S132" s="42"/>
      <c r="T132" s="42">
        <v>-4.2400300012122099</v>
      </c>
      <c r="U132" s="42">
        <v>-1.5753313172166601</v>
      </c>
      <c r="V132" s="42"/>
      <c r="W132" s="42">
        <v>845934.54488226702</v>
      </c>
      <c r="X132" s="42">
        <v>845934.54488226702</v>
      </c>
      <c r="Y132" s="42"/>
      <c r="Z132" s="41">
        <v>4.0847424386270231E-2</v>
      </c>
      <c r="AA132" s="41">
        <v>4.0847424386270197E-2</v>
      </c>
      <c r="AB132" s="42"/>
      <c r="AC132" s="49"/>
      <c r="AD132" s="42">
        <v>490.22620073456068</v>
      </c>
      <c r="AE132" s="42">
        <v>490.22620073456102</v>
      </c>
      <c r="AF132" s="42"/>
      <c r="AG132" s="49"/>
      <c r="AH132" s="42">
        <v>77.416984615384578</v>
      </c>
      <c r="AI132" s="42">
        <v>77.416984615384607</v>
      </c>
      <c r="AJ132" s="42"/>
      <c r="AK132" s="49"/>
      <c r="AL132" s="42">
        <v>6.4903233407516109E-2</v>
      </c>
      <c r="AM132" s="42"/>
      <c r="AN132" s="25">
        <v>-0.53443524595899705</v>
      </c>
      <c r="AO132" s="25">
        <v>-0.53443524595899705</v>
      </c>
      <c r="AR132" s="25">
        <v>0.79942922481137657</v>
      </c>
      <c r="AS132" s="25">
        <v>0.79949973931455798</v>
      </c>
      <c r="AT132" s="25">
        <v>0.84812666016863225</v>
      </c>
      <c r="AU132" s="39"/>
      <c r="AV132" s="25">
        <v>135.962501391324</v>
      </c>
      <c r="AW132" s="25">
        <v>135.962501391324</v>
      </c>
      <c r="AZ132" s="25">
        <v>3.0786650622291032</v>
      </c>
      <c r="BA132" s="25">
        <v>2.5569648730721832</v>
      </c>
      <c r="BB132" s="25">
        <v>3.0786650622291032</v>
      </c>
    </row>
    <row r="133" spans="1:54" x14ac:dyDescent="0.35">
      <c r="A133" s="26">
        <v>44104</v>
      </c>
      <c r="B133" s="41">
        <v>108.84020666741833</v>
      </c>
      <c r="C133" s="41">
        <v>108.84014548346033</v>
      </c>
      <c r="D133" s="41">
        <v>108.830475200649</v>
      </c>
      <c r="E133" s="57"/>
      <c r="F133" s="42">
        <v>112.47956167427435</v>
      </c>
      <c r="G133" s="42"/>
      <c r="H133" s="42">
        <v>104.60932502111332</v>
      </c>
      <c r="I133" s="42"/>
      <c r="J133" s="42">
        <v>103.96234955772566</v>
      </c>
      <c r="K133" s="42"/>
      <c r="L133" s="42">
        <v>107.6366994518</v>
      </c>
      <c r="M133" s="42"/>
      <c r="N133" s="42">
        <v>105.09145296729633</v>
      </c>
      <c r="O133" s="26"/>
      <c r="P133" s="35"/>
      <c r="Q133" s="42">
        <v>610972</v>
      </c>
      <c r="R133" s="42">
        <v>610972</v>
      </c>
      <c r="S133" s="42"/>
      <c r="T133" s="42">
        <v>-2.0189732281137802</v>
      </c>
      <c r="U133" s="42">
        <v>-0.169112715062189</v>
      </c>
      <c r="V133" s="42"/>
      <c r="W133" s="42">
        <v>912370.987757002</v>
      </c>
      <c r="X133" s="42">
        <v>912370.987757002</v>
      </c>
      <c r="Y133" s="42"/>
      <c r="Z133" s="41">
        <v>4.9594934208546798E-2</v>
      </c>
      <c r="AA133" s="41">
        <v>4.9594934208546798E-2</v>
      </c>
      <c r="AB133" s="42"/>
      <c r="AC133" s="49"/>
      <c r="AD133" s="42">
        <v>506.78791581601837</v>
      </c>
      <c r="AE133" s="42">
        <v>506.78791581601803</v>
      </c>
      <c r="AF133" s="42"/>
      <c r="AG133" s="49"/>
      <c r="AH133" s="42">
        <v>77.450487878787897</v>
      </c>
      <c r="AI133" s="42">
        <v>77.453536363636402</v>
      </c>
      <c r="AJ133" s="42"/>
      <c r="AK133" s="49"/>
      <c r="AL133" s="42">
        <v>5.2329946289477972E-2</v>
      </c>
      <c r="AM133" s="42"/>
      <c r="AN133" s="25">
        <v>-0.75116520563677702</v>
      </c>
      <c r="AO133" s="25">
        <v>-0.75116520563677702</v>
      </c>
      <c r="AR133" s="25">
        <v>0.79831566710352464</v>
      </c>
      <c r="AS133" s="25">
        <v>0.79834560906724505</v>
      </c>
      <c r="AT133" s="25">
        <v>0.83443478273239491</v>
      </c>
      <c r="AU133" s="39"/>
      <c r="AV133" s="25">
        <v>136.10441316028201</v>
      </c>
      <c r="AW133" s="25">
        <v>136.10441316028201</v>
      </c>
      <c r="AZ133" s="25">
        <v>3.1319434989788966</v>
      </c>
      <c r="BA133" s="25">
        <v>2.6012149257761243</v>
      </c>
      <c r="BB133" s="25">
        <v>3.1319434989788966</v>
      </c>
    </row>
    <row r="134" spans="1:54" x14ac:dyDescent="0.35">
      <c r="A134" s="26">
        <v>44196</v>
      </c>
      <c r="B134" s="41">
        <v>108.885076963976</v>
      </c>
      <c r="C134" s="41">
        <v>108.88497746521067</v>
      </c>
      <c r="D134" s="41">
        <v>108.886475749985</v>
      </c>
      <c r="E134" s="57"/>
      <c r="F134" s="42">
        <v>113.00515693635732</v>
      </c>
      <c r="G134" s="42"/>
      <c r="H134" s="42">
        <v>104.84833996295833</v>
      </c>
      <c r="I134" s="42"/>
      <c r="J134" s="42">
        <v>103.20353645069467</v>
      </c>
      <c r="K134" s="42"/>
      <c r="L134" s="42">
        <v>107.31681337875601</v>
      </c>
      <c r="M134" s="42"/>
      <c r="N134" s="42">
        <v>102.07296184380333</v>
      </c>
      <c r="O134" s="26"/>
      <c r="P134" s="35"/>
      <c r="Q134" s="42">
        <v>619330</v>
      </c>
      <c r="R134" s="42">
        <v>619330</v>
      </c>
      <c r="S134" s="42"/>
      <c r="T134" s="42">
        <v>-1.71937788014653</v>
      </c>
      <c r="U134" s="42">
        <v>0.17520395859983301</v>
      </c>
      <c r="V134" s="42"/>
      <c r="W134" s="42">
        <v>973826.02981453598</v>
      </c>
      <c r="X134" s="42">
        <v>973826.02981453598</v>
      </c>
      <c r="Y134" s="42"/>
      <c r="Z134" s="41">
        <v>5.2592199118012356E-2</v>
      </c>
      <c r="AA134" s="41">
        <v>5.2592199118012398E-2</v>
      </c>
      <c r="AB134" s="42"/>
      <c r="AC134" s="49"/>
      <c r="AD134" s="42">
        <v>521.84468433111397</v>
      </c>
      <c r="AE134" s="42">
        <v>521.84468433111397</v>
      </c>
      <c r="AF134" s="42"/>
      <c r="AG134" s="49"/>
      <c r="AH134" s="42">
        <v>77.959993939393939</v>
      </c>
      <c r="AI134" s="42">
        <v>77.966816666666702</v>
      </c>
      <c r="AJ134" s="42"/>
      <c r="AK134" s="49"/>
      <c r="AL134" s="42">
        <v>4.4807314900789152E-2</v>
      </c>
      <c r="AM134" s="42"/>
      <c r="AN134" s="25">
        <v>-0.98807905001880003</v>
      </c>
      <c r="AO134" s="25">
        <v>-0.98807905001880003</v>
      </c>
      <c r="AR134" s="25">
        <v>0.80778746622391695</v>
      </c>
      <c r="AS134" s="25">
        <v>0.807719556848424</v>
      </c>
      <c r="AT134" s="25">
        <v>0.83997055663087783</v>
      </c>
      <c r="AU134" s="39"/>
      <c r="AV134" s="25">
        <v>136.36766288832001</v>
      </c>
      <c r="AW134" s="25">
        <v>136.36766288832001</v>
      </c>
      <c r="AZ134" s="25">
        <v>3.4145577808828835</v>
      </c>
      <c r="BA134" s="25">
        <v>2.8359383454565337</v>
      </c>
      <c r="BB134" s="25">
        <v>3.4145577808828835</v>
      </c>
    </row>
    <row r="135" spans="1:54" x14ac:dyDescent="0.35">
      <c r="A135" s="26">
        <v>44286</v>
      </c>
      <c r="B135" s="41">
        <v>109.62172416416466</v>
      </c>
      <c r="C135" s="41">
        <v>109.621629636004</v>
      </c>
      <c r="D135" s="41">
        <v>109.498341167383</v>
      </c>
      <c r="E135" s="57"/>
      <c r="F135" s="42">
        <v>113.98604921653468</v>
      </c>
      <c r="G135" s="42"/>
      <c r="H135" s="42">
        <v>104.77256289359234</v>
      </c>
      <c r="I135" s="42"/>
      <c r="J135" s="42">
        <v>103.16417897301399</v>
      </c>
      <c r="K135" s="42"/>
      <c r="L135" s="42">
        <v>107.47615161472265</v>
      </c>
      <c r="M135" s="42"/>
      <c r="N135" s="42">
        <v>106.27266899917167</v>
      </c>
      <c r="O135" s="26"/>
      <c r="P135" s="35"/>
      <c r="Q135" s="42">
        <v>612665</v>
      </c>
      <c r="R135" s="42">
        <v>612665</v>
      </c>
      <c r="S135" s="42"/>
      <c r="T135" s="42">
        <v>-1.8989207256410801</v>
      </c>
      <c r="U135" s="42">
        <v>0.53571733448126402</v>
      </c>
      <c r="V135" s="42"/>
      <c r="W135" s="42">
        <v>952555.24477064505</v>
      </c>
      <c r="X135" s="42">
        <v>952555.24477064505</v>
      </c>
      <c r="Y135" s="42"/>
      <c r="Z135" s="41">
        <v>4.9069488659072305E-2</v>
      </c>
      <c r="AA135" s="41">
        <v>4.9069488659072298E-2</v>
      </c>
      <c r="AB135" s="42"/>
      <c r="AC135" s="49"/>
      <c r="AD135" s="42">
        <v>525.88677666474996</v>
      </c>
      <c r="AE135" s="42">
        <v>525.88677666474996</v>
      </c>
      <c r="AF135" s="42"/>
      <c r="AG135" s="49"/>
      <c r="AH135" s="42">
        <v>80.475570312500039</v>
      </c>
      <c r="AI135" s="42">
        <v>80.482731250000001</v>
      </c>
      <c r="AJ135" s="42"/>
      <c r="AK135" s="49"/>
      <c r="AL135" s="42">
        <v>4.4583477558962269E-2</v>
      </c>
      <c r="AM135" s="42"/>
      <c r="AN135" s="25">
        <v>-1.1920709185193998</v>
      </c>
      <c r="AO135" s="25">
        <v>-1.1920709185194001</v>
      </c>
      <c r="AR135" s="25">
        <v>0.80252061125680951</v>
      </c>
      <c r="AS135" s="25">
        <v>0.80260600542279303</v>
      </c>
      <c r="AT135" s="25">
        <v>0.82501034821300312</v>
      </c>
      <c r="AU135" s="39"/>
      <c r="AV135" s="25">
        <v>137.79295586993601</v>
      </c>
      <c r="AW135" s="25">
        <v>137.79295586993601</v>
      </c>
      <c r="AZ135" s="25">
        <v>2.9821807365305868</v>
      </c>
      <c r="BA135" s="25">
        <v>2.4768304555157199</v>
      </c>
      <c r="BB135" s="25">
        <v>2.9821807365305868</v>
      </c>
    </row>
    <row r="136" spans="1:54" x14ac:dyDescent="0.35">
      <c r="A136" s="26">
        <v>44377</v>
      </c>
      <c r="B136" s="41">
        <v>110.44568353913733</v>
      </c>
      <c r="C136" s="41">
        <v>110.44558664538901</v>
      </c>
      <c r="D136" s="41">
        <v>110.61786579135401</v>
      </c>
      <c r="E136" s="57"/>
      <c r="F136" s="42">
        <v>114.39296034535967</v>
      </c>
      <c r="G136" s="42"/>
      <c r="H136" s="42">
        <v>105.87932700360834</v>
      </c>
      <c r="I136" s="42"/>
      <c r="J136" s="42">
        <v>103.52957836025166</v>
      </c>
      <c r="K136" s="42"/>
      <c r="L136" s="42">
        <v>107.76595557520733</v>
      </c>
      <c r="M136" s="42"/>
      <c r="N136" s="42">
        <v>111.43747063473133</v>
      </c>
      <c r="O136" s="26"/>
      <c r="P136" s="35"/>
      <c r="Q136" s="42">
        <v>655443</v>
      </c>
      <c r="R136" s="42">
        <v>655443</v>
      </c>
      <c r="S136" s="42"/>
      <c r="T136" s="42">
        <v>3.9010414443333599E-2</v>
      </c>
      <c r="U136" s="42">
        <v>1.1160078861563101</v>
      </c>
      <c r="V136" s="42"/>
      <c r="W136" s="42">
        <v>1006521.0502639799</v>
      </c>
      <c r="X136" s="42">
        <v>1006521.0502639801</v>
      </c>
      <c r="Y136" s="42"/>
      <c r="Z136" s="41">
        <v>4.6692031402780505E-2</v>
      </c>
      <c r="AA136" s="41">
        <v>4.6692031402780498E-2</v>
      </c>
      <c r="AB136" s="42"/>
      <c r="AC136" s="49"/>
      <c r="AD136" s="42">
        <v>531.5174696682476</v>
      </c>
      <c r="AE136" s="42">
        <v>531.51746966824805</v>
      </c>
      <c r="AF136" s="42"/>
      <c r="AG136" s="49"/>
      <c r="AH136" s="42">
        <v>81.7804</v>
      </c>
      <c r="AI136" s="42">
        <v>81.786427692307697</v>
      </c>
      <c r="AJ136" s="42"/>
      <c r="AK136" s="49"/>
      <c r="AL136" s="42">
        <v>5.0606924728148969E-2</v>
      </c>
      <c r="AM136" s="42"/>
      <c r="AN136" s="25">
        <v>-1.34708187433878</v>
      </c>
      <c r="AO136" s="25">
        <v>-1.34708187433878</v>
      </c>
      <c r="AR136" s="25">
        <v>0.814089043773909</v>
      </c>
      <c r="AS136" s="25">
        <v>0.814089043773909</v>
      </c>
      <c r="AT136" s="25">
        <v>0.82910866095129643</v>
      </c>
      <c r="AU136" s="39"/>
      <c r="AV136" s="25">
        <v>138.991469252901</v>
      </c>
      <c r="AW136" s="25">
        <v>138.991469252901</v>
      </c>
      <c r="AZ136" s="25">
        <v>2.7653976909254534</v>
      </c>
      <c r="BA136" s="25">
        <v>2.2967827330497412</v>
      </c>
      <c r="BB136" s="25">
        <v>2.7653976909254534</v>
      </c>
    </row>
    <row r="137" spans="1:54" x14ac:dyDescent="0.35">
      <c r="A137" s="26">
        <v>44469</v>
      </c>
      <c r="B137" s="41">
        <v>111.89016102234767</v>
      </c>
      <c r="C137" s="41">
        <v>111.89007498351434</v>
      </c>
      <c r="D137" s="41">
        <v>111.825054138231</v>
      </c>
      <c r="E137" s="57"/>
      <c r="F137" s="42">
        <v>115.19159055345966</v>
      </c>
      <c r="G137" s="42"/>
      <c r="H137" s="42">
        <v>107.72571692129668</v>
      </c>
      <c r="I137" s="42"/>
      <c r="J137" s="42">
        <v>104.09638904206565</v>
      </c>
      <c r="K137" s="42"/>
      <c r="L137" s="42">
        <v>108.42060462391468</v>
      </c>
      <c r="M137" s="42"/>
      <c r="N137" s="42">
        <v>115.524953446437</v>
      </c>
      <c r="O137" s="26"/>
      <c r="P137" s="35"/>
      <c r="Q137" s="42">
        <v>666498</v>
      </c>
      <c r="R137" s="42">
        <v>666498</v>
      </c>
      <c r="S137" s="42"/>
      <c r="T137" s="42">
        <v>0.93214669467865197</v>
      </c>
      <c r="U137" s="42">
        <v>0.237307383145445</v>
      </c>
      <c r="V137" s="42"/>
      <c r="W137" s="42">
        <v>1033812.4792508</v>
      </c>
      <c r="X137" s="42">
        <v>1033812.4792508</v>
      </c>
      <c r="Y137" s="42"/>
      <c r="Z137" s="41">
        <v>4.3738526055924168E-2</v>
      </c>
      <c r="AA137" s="41">
        <v>4.3738526055924203E-2</v>
      </c>
      <c r="AB137" s="42"/>
      <c r="AC137" s="49"/>
      <c r="AD137" s="42">
        <v>535.13556093833233</v>
      </c>
      <c r="AE137" s="42">
        <v>535.13556093833199</v>
      </c>
      <c r="AF137" s="42"/>
      <c r="AG137" s="49"/>
      <c r="AH137" s="42">
        <v>81.766095454545464</v>
      </c>
      <c r="AI137" s="42">
        <v>81.769348484848507</v>
      </c>
      <c r="AJ137" s="42"/>
      <c r="AK137" s="49"/>
      <c r="AL137" s="42">
        <v>5.632280511408469E-2</v>
      </c>
      <c r="AM137" s="42"/>
      <c r="AN137" s="25">
        <v>-1.4409684053832899</v>
      </c>
      <c r="AO137" s="25">
        <v>-1.4409684053832901</v>
      </c>
      <c r="AR137" s="25">
        <v>0.83581527254149313</v>
      </c>
      <c r="AS137" s="25">
        <v>0.83577480203352394</v>
      </c>
      <c r="AT137" s="25">
        <v>0.85017293311851716</v>
      </c>
      <c r="AU137" s="39"/>
      <c r="AV137" s="25">
        <v>140.16665600788599</v>
      </c>
      <c r="AW137" s="25">
        <v>140.16665600788599</v>
      </c>
      <c r="AZ137" s="25">
        <v>3.4330399377282799</v>
      </c>
      <c r="BA137" s="25">
        <v>2.8512885783909572</v>
      </c>
      <c r="BB137" s="25">
        <v>3.4330399377282799</v>
      </c>
    </row>
    <row r="138" spans="1:54" x14ac:dyDescent="0.35">
      <c r="A138" s="26">
        <v>44561</v>
      </c>
      <c r="B138" s="41">
        <v>114.226240171025</v>
      </c>
      <c r="C138" s="41">
        <v>114.226144270522</v>
      </c>
      <c r="D138" s="41">
        <v>114.23369672895301</v>
      </c>
      <c r="E138" s="57"/>
      <c r="F138" s="42">
        <v>116.70298016861034</v>
      </c>
      <c r="G138" s="42"/>
      <c r="H138" s="42">
        <v>109.67511582565267</v>
      </c>
      <c r="I138" s="42"/>
      <c r="J138" s="42">
        <v>105.93460995582666</v>
      </c>
      <c r="K138" s="42"/>
      <c r="L138" s="42">
        <v>110.412952361455</v>
      </c>
      <c r="M138" s="42"/>
      <c r="N138" s="42">
        <v>126.85827936349767</v>
      </c>
      <c r="O138" s="26"/>
      <c r="P138" s="35"/>
      <c r="Q138" s="42">
        <v>675680</v>
      </c>
      <c r="R138" s="42">
        <v>675680</v>
      </c>
      <c r="S138" s="42"/>
      <c r="T138" s="42">
        <v>1.35718375578186</v>
      </c>
      <c r="U138" s="42">
        <v>1.24518289316332</v>
      </c>
      <c r="V138" s="42"/>
      <c r="W138" s="42">
        <v>1036779.9914151601</v>
      </c>
      <c r="X138" s="42">
        <v>1036779.99141516</v>
      </c>
      <c r="Y138" s="42"/>
      <c r="Z138" s="41">
        <v>4.1734239495796549E-2</v>
      </c>
      <c r="AA138" s="41">
        <v>4.17342394957965E-2</v>
      </c>
      <c r="AB138" s="42"/>
      <c r="AC138" s="49"/>
      <c r="AD138" s="42">
        <v>543.56950005244892</v>
      </c>
      <c r="AE138" s="42">
        <v>543.56950005244903</v>
      </c>
      <c r="AF138" s="42"/>
      <c r="AG138" s="49"/>
      <c r="AH138" s="42">
        <v>81.60241666666667</v>
      </c>
      <c r="AI138" s="42">
        <v>81.601331818181805</v>
      </c>
      <c r="AJ138" s="42"/>
      <c r="AK138" s="49"/>
      <c r="AL138" s="42">
        <v>0.20218077070592397</v>
      </c>
      <c r="AM138" s="42"/>
      <c r="AN138" s="25">
        <v>-1.503049327246555</v>
      </c>
      <c r="AO138" s="25">
        <v>-1.5030493272465599</v>
      </c>
      <c r="AR138" s="25">
        <v>0.88972454293969661</v>
      </c>
      <c r="AS138" s="25">
        <v>0.88967799254248703</v>
      </c>
      <c r="AT138" s="25">
        <v>0.87878505435205767</v>
      </c>
      <c r="AU138" s="39"/>
      <c r="AV138" s="25">
        <v>142.51281328002301</v>
      </c>
      <c r="AW138" s="25">
        <v>142.51281328002301</v>
      </c>
      <c r="AZ138" s="25">
        <v>4.1496519075466436</v>
      </c>
      <c r="BA138" s="25">
        <v>3.4464659027868456</v>
      </c>
      <c r="BB138" s="25">
        <v>4.1496519075466436</v>
      </c>
    </row>
    <row r="139" spans="1:54" x14ac:dyDescent="0.35">
      <c r="A139" s="26">
        <v>44651</v>
      </c>
      <c r="B139" s="41">
        <v>116.52328773444333</v>
      </c>
      <c r="C139" s="41">
        <v>116.52318901049966</v>
      </c>
      <c r="D139" s="41">
        <v>116.393823524045</v>
      </c>
      <c r="E139" s="57"/>
      <c r="F139" s="42">
        <v>118.20274125197899</v>
      </c>
      <c r="G139" s="42"/>
      <c r="H139" s="42">
        <v>112.14539130647033</v>
      </c>
      <c r="I139" s="42"/>
      <c r="J139" s="42">
        <v>108.46399299266068</v>
      </c>
      <c r="K139" s="42"/>
      <c r="L139" s="42">
        <v>112.620087702123</v>
      </c>
      <c r="M139" s="42"/>
      <c r="N139" s="42">
        <v>131.85396253022267</v>
      </c>
      <c r="O139" s="26"/>
      <c r="P139" s="35"/>
      <c r="Q139" s="42">
        <v>682527</v>
      </c>
      <c r="R139" s="42">
        <v>682527</v>
      </c>
      <c r="S139" s="42"/>
      <c r="T139" s="42">
        <v>1.2499227830737301</v>
      </c>
      <c r="U139" s="42">
        <v>0.95337235796884001</v>
      </c>
      <c r="V139" s="42"/>
      <c r="W139" s="42">
        <v>1042268.1885832101</v>
      </c>
      <c r="X139" s="42">
        <v>1042268.18858321</v>
      </c>
      <c r="Y139" s="42"/>
      <c r="Z139" s="41">
        <v>3.7902493158819418E-2</v>
      </c>
      <c r="AA139" s="41">
        <v>3.7902493158819398E-2</v>
      </c>
      <c r="AB139" s="42"/>
      <c r="AC139" s="49"/>
      <c r="AD139" s="42">
        <v>553.75800367898262</v>
      </c>
      <c r="AE139" s="42">
        <v>553.75800367898296</v>
      </c>
      <c r="AF139" s="42"/>
      <c r="AG139" s="49"/>
      <c r="AH139" s="42">
        <v>82.319578125000007</v>
      </c>
      <c r="AI139" s="42">
        <v>82.320465624997198</v>
      </c>
      <c r="AJ139" s="42"/>
      <c r="AK139" s="49"/>
      <c r="AL139" s="42">
        <v>0.6770409482333285</v>
      </c>
      <c r="AM139" s="42"/>
      <c r="AN139" s="25">
        <v>-1.1701783461083601</v>
      </c>
      <c r="AO139" s="25">
        <v>-1.1701783461083599</v>
      </c>
      <c r="AR139" s="25">
        <v>0.91704289667698158</v>
      </c>
      <c r="AS139" s="25">
        <v>0.91704684352781196</v>
      </c>
      <c r="AT139" s="25">
        <v>0.89191178290035245</v>
      </c>
      <c r="AU139" s="39"/>
      <c r="AV139" s="25">
        <v>145.595557463646</v>
      </c>
      <c r="AW139" s="25">
        <v>145.595557463646</v>
      </c>
      <c r="AZ139" s="25">
        <v>5.4749403936328669</v>
      </c>
      <c r="BA139" s="25">
        <v>4.5471754756417413</v>
      </c>
      <c r="BB139" s="25">
        <v>5.4749403936328669</v>
      </c>
    </row>
    <row r="140" spans="1:54" x14ac:dyDescent="0.35">
      <c r="A140" s="26">
        <v>44742</v>
      </c>
      <c r="B140" s="41">
        <v>120.44895125142132</v>
      </c>
      <c r="C140" s="41">
        <v>120.44884791498667</v>
      </c>
      <c r="D140" s="41">
        <v>120.68050134177599</v>
      </c>
      <c r="E140" s="57"/>
      <c r="F140" s="42">
        <v>119.97231497367666</v>
      </c>
      <c r="G140" s="42"/>
      <c r="H140" s="42">
        <v>113.41737989713801</v>
      </c>
      <c r="I140" s="42"/>
      <c r="J140" s="42">
        <v>112.13987933091767</v>
      </c>
      <c r="K140" s="42"/>
      <c r="L140" s="42">
        <v>115.54941884620833</v>
      </c>
      <c r="M140" s="42"/>
      <c r="N140" s="42">
        <v>171.21113749046</v>
      </c>
      <c r="O140" s="26"/>
      <c r="P140" s="35"/>
      <c r="Q140" s="42">
        <v>686335</v>
      </c>
      <c r="R140" s="42">
        <v>686335</v>
      </c>
      <c r="S140" s="42"/>
      <c r="T140" s="42">
        <v>1.18311240254664</v>
      </c>
      <c r="U140" s="42">
        <v>1.5832667053493901</v>
      </c>
      <c r="V140" s="42"/>
      <c r="W140" s="42">
        <v>1046824.01538558</v>
      </c>
      <c r="X140" s="42">
        <v>1046824.01538558</v>
      </c>
      <c r="Y140" s="42"/>
      <c r="Z140" s="41">
        <v>3.7837387703404508E-2</v>
      </c>
      <c r="AA140" s="41">
        <v>3.7837387703404501E-2</v>
      </c>
      <c r="AB140" s="42"/>
      <c r="AC140" s="49"/>
      <c r="AD140" s="42">
        <v>561.5987375721711</v>
      </c>
      <c r="AE140" s="42">
        <v>561.59873757217099</v>
      </c>
      <c r="AF140" s="42"/>
      <c r="AG140" s="49"/>
      <c r="AH140" s="42">
        <v>80.166440000000037</v>
      </c>
      <c r="AI140" s="42">
        <v>80.190636866096895</v>
      </c>
      <c r="AJ140" s="42"/>
      <c r="AK140" s="49"/>
      <c r="AL140" s="42">
        <v>1.2252211246488829</v>
      </c>
      <c r="AM140" s="42"/>
      <c r="AN140" s="25">
        <v>-0.64988409823973003</v>
      </c>
      <c r="AO140" s="25">
        <v>-0.64988409823973003</v>
      </c>
      <c r="AR140" s="25">
        <v>0.97798349717312683</v>
      </c>
      <c r="AS140" s="25">
        <v>0.97799595064369504</v>
      </c>
      <c r="AT140" s="25">
        <v>0.93455798380674937</v>
      </c>
      <c r="AU140" s="39"/>
      <c r="AV140" s="25">
        <v>149.01660602045001</v>
      </c>
      <c r="AW140" s="25">
        <v>149.01660602045001</v>
      </c>
      <c r="AZ140" s="25">
        <v>6.0753476320238926</v>
      </c>
      <c r="BA140" s="25">
        <v>5.0458397301392912</v>
      </c>
      <c r="BB140" s="25">
        <v>6.0753476320238926</v>
      </c>
    </row>
    <row r="141" spans="1:54" x14ac:dyDescent="0.35">
      <c r="A141" s="26">
        <v>44834</v>
      </c>
      <c r="B141" s="41">
        <v>123.13187797442566</v>
      </c>
      <c r="C141" s="41">
        <v>123.13178010414633</v>
      </c>
      <c r="D141" s="41">
        <v>123.00482789268899</v>
      </c>
      <c r="E141" s="57"/>
      <c r="F141" s="42">
        <v>121.96955216362967</v>
      </c>
      <c r="G141" s="42"/>
      <c r="H141" s="42">
        <v>114.95687108321233</v>
      </c>
      <c r="I141" s="42"/>
      <c r="J141" s="42">
        <v>118.03256895157368</v>
      </c>
      <c r="K141" s="42"/>
      <c r="L141" s="42">
        <v>120.36449288317634</v>
      </c>
      <c r="M141" s="42"/>
      <c r="N141" s="42">
        <v>177.94153358494501</v>
      </c>
      <c r="O141" s="26"/>
      <c r="P141" s="35"/>
      <c r="Q141" s="42">
        <v>687029</v>
      </c>
      <c r="R141" s="42">
        <v>687029</v>
      </c>
      <c r="S141" s="42"/>
      <c r="T141" s="42">
        <v>0.85119665278937295</v>
      </c>
      <c r="U141" s="42">
        <v>1.6762337248658501</v>
      </c>
      <c r="V141" s="42"/>
      <c r="W141" s="42">
        <v>1046271.97311091</v>
      </c>
      <c r="X141" s="42">
        <v>1046271.97311091</v>
      </c>
      <c r="Y141" s="42"/>
      <c r="Z141" s="41">
        <v>3.7286752215901983E-2</v>
      </c>
      <c r="AA141" s="41">
        <v>3.7286752215901997E-2</v>
      </c>
      <c r="AB141" s="42"/>
      <c r="AC141" s="49"/>
      <c r="AD141" s="42">
        <v>571.14206261328434</v>
      </c>
      <c r="AE141" s="42">
        <v>571.142062613284</v>
      </c>
      <c r="AF141" s="42"/>
      <c r="AG141" s="49"/>
      <c r="AH141" s="42">
        <v>78.154103030303006</v>
      </c>
      <c r="AI141" s="42">
        <v>78.205745454544996</v>
      </c>
      <c r="AJ141" s="42"/>
      <c r="AK141" s="49"/>
      <c r="AL141" s="42">
        <v>2.1973500081463495</v>
      </c>
      <c r="AM141" s="42"/>
      <c r="AN141" s="25">
        <v>9.3339420988610033E-2</v>
      </c>
      <c r="AO141" s="25">
        <v>9.3339420988610006E-2</v>
      </c>
      <c r="AR141" s="25">
        <v>1.0191250785446886</v>
      </c>
      <c r="AS141" s="25">
        <v>1.0191295882470099</v>
      </c>
      <c r="AT141" s="25">
        <v>0.96856486614230419</v>
      </c>
      <c r="AU141" s="39"/>
      <c r="AV141" s="25">
        <v>151.74011391846901</v>
      </c>
      <c r="AW141" s="25">
        <v>151.74011391846901</v>
      </c>
      <c r="AZ141" s="25">
        <v>8.3216708320752559</v>
      </c>
      <c r="BA141" s="25">
        <v>6.9115085833596108</v>
      </c>
      <c r="BB141" s="25">
        <v>8.3216708320752559</v>
      </c>
    </row>
    <row r="142" spans="1:54" x14ac:dyDescent="0.35">
      <c r="A142" s="26">
        <v>44926</v>
      </c>
      <c r="B142" s="41">
        <v>126.54440818486866</v>
      </c>
      <c r="C142" s="41">
        <v>126.54430159830167</v>
      </c>
      <c r="D142" s="41">
        <v>126.540489869678</v>
      </c>
      <c r="E142" s="57"/>
      <c r="F142" s="42">
        <v>124.23922071814066</v>
      </c>
      <c r="G142" s="42"/>
      <c r="H142" s="42">
        <v>116.634947622718</v>
      </c>
      <c r="I142" s="42"/>
      <c r="J142" s="42">
        <v>123.39301908830366</v>
      </c>
      <c r="K142" s="42"/>
      <c r="L142" s="42">
        <v>124.666980657946</v>
      </c>
      <c r="M142" s="42"/>
      <c r="N142" s="42">
        <v>197.72579390338134</v>
      </c>
      <c r="O142" s="26"/>
      <c r="P142" s="35"/>
      <c r="Q142" s="42">
        <v>688817</v>
      </c>
      <c r="R142" s="42">
        <v>688817</v>
      </c>
      <c r="S142" s="42"/>
      <c r="T142" s="42">
        <v>0.68245656490232898</v>
      </c>
      <c r="U142" s="42">
        <v>0.52034033829732995</v>
      </c>
      <c r="V142" s="42"/>
      <c r="W142" s="42">
        <v>1050738.4951144001</v>
      </c>
      <c r="X142" s="42">
        <v>1050738.4951144001</v>
      </c>
      <c r="Y142" s="42"/>
      <c r="Z142" s="41">
        <v>3.9158907679146433E-2</v>
      </c>
      <c r="AA142" s="41">
        <v>3.9158907679146399E-2</v>
      </c>
      <c r="AB142" s="42"/>
      <c r="AC142" s="49"/>
      <c r="AD142" s="42">
        <v>583.4578157505897</v>
      </c>
      <c r="AE142" s="42">
        <v>583.45781575059004</v>
      </c>
      <c r="AF142" s="42"/>
      <c r="AG142" s="49"/>
      <c r="AH142" s="42">
        <v>78.079235384615373</v>
      </c>
      <c r="AI142" s="42">
        <v>78.079235384615401</v>
      </c>
      <c r="AJ142" s="42"/>
      <c r="AK142" s="49"/>
      <c r="AL142" s="42">
        <v>3.4175114793145465</v>
      </c>
      <c r="AM142" s="42"/>
      <c r="AN142" s="25">
        <v>1.36952085906708</v>
      </c>
      <c r="AO142" s="25">
        <v>1.36952085906708</v>
      </c>
      <c r="AR142" s="25">
        <v>1.0076086063713432</v>
      </c>
      <c r="AS142" s="25">
        <v>1.0075868270203401</v>
      </c>
      <c r="AT142" s="25">
        <v>0.98644292991832894</v>
      </c>
      <c r="AU142" s="39"/>
      <c r="AV142" s="25">
        <v>154.66826573175601</v>
      </c>
      <c r="AW142" s="25">
        <v>154.66826573175601</v>
      </c>
      <c r="AZ142" s="25">
        <v>7.2128482156614195</v>
      </c>
      <c r="BA142" s="25">
        <v>5.9905833046008574</v>
      </c>
      <c r="BB142" s="25">
        <v>7.2128482156614195</v>
      </c>
    </row>
    <row r="143" spans="1:54" x14ac:dyDescent="0.35">
      <c r="A143" s="26">
        <v>45016</v>
      </c>
      <c r="B143" s="41">
        <v>128.41303910352266</v>
      </c>
      <c r="C143" s="41">
        <v>128.412930245811</v>
      </c>
      <c r="D143" s="41">
        <v>128.331620513014</v>
      </c>
      <c r="E143" s="57"/>
      <c r="F143" s="42">
        <v>125.92575786637433</v>
      </c>
      <c r="G143" s="42"/>
      <c r="H143" s="42">
        <v>118.543731828315</v>
      </c>
      <c r="I143" s="42"/>
      <c r="J143" s="42">
        <v>127.98952885350599</v>
      </c>
      <c r="K143" s="42"/>
      <c r="L143" s="42">
        <v>128.60738963666734</v>
      </c>
      <c r="M143" s="42"/>
      <c r="N143" s="42">
        <v>192.6447248896483</v>
      </c>
      <c r="O143" s="26"/>
      <c r="P143" s="35"/>
      <c r="Q143" s="42">
        <v>689206</v>
      </c>
      <c r="R143" s="42">
        <v>689206</v>
      </c>
      <c r="S143" s="42"/>
      <c r="T143" s="42">
        <v>0.229299372116434</v>
      </c>
      <c r="U143" s="42">
        <v>-0.33242865074602901</v>
      </c>
      <c r="V143" s="42"/>
      <c r="W143" s="42">
        <v>1057548.46068673</v>
      </c>
      <c r="X143" s="42">
        <v>1057548.46068673</v>
      </c>
      <c r="Y143" s="42"/>
      <c r="Z143" s="41">
        <v>3.9999897078455998E-2</v>
      </c>
      <c r="AA143" s="41">
        <v>3.9999897078455998E-2</v>
      </c>
      <c r="AB143" s="42"/>
      <c r="AC143" s="49"/>
      <c r="AD143" s="42">
        <v>593.67733951293167</v>
      </c>
      <c r="AE143" s="42">
        <v>593.67733951293201</v>
      </c>
      <c r="AF143" s="42"/>
      <c r="AG143" s="49"/>
      <c r="AH143" s="42">
        <v>78.144530769230784</v>
      </c>
      <c r="AI143" s="42">
        <v>78.144530769230798</v>
      </c>
      <c r="AJ143" s="42"/>
      <c r="AK143" s="49"/>
      <c r="AL143" s="42">
        <v>4.0490439075041742</v>
      </c>
      <c r="AM143" s="42"/>
      <c r="AN143" s="25">
        <v>2.4864327195136502</v>
      </c>
      <c r="AO143" s="25">
        <v>2.4864327195136502</v>
      </c>
      <c r="AR143" s="25">
        <v>1.0189055470944002</v>
      </c>
      <c r="AS143" s="25">
        <v>1.018927972462</v>
      </c>
      <c r="AT143" s="25">
        <v>1.009609180259784</v>
      </c>
      <c r="AU143" s="39"/>
      <c r="AV143" s="25">
        <v>156.93672719732001</v>
      </c>
      <c r="AW143" s="25">
        <v>156.93672719732001</v>
      </c>
      <c r="AZ143" s="25">
        <v>5.4496808271529931</v>
      </c>
      <c r="BA143" s="25">
        <v>4.5261963100317919</v>
      </c>
      <c r="BB143" s="25">
        <v>5.4496808271529931</v>
      </c>
    </row>
    <row r="144" spans="1:54" x14ac:dyDescent="0.35">
      <c r="A144" s="26">
        <v>45107</v>
      </c>
      <c r="B144" s="41">
        <v>130.50643278494934</v>
      </c>
      <c r="C144" s="41">
        <v>130.50632439227164</v>
      </c>
      <c r="D144" s="41">
        <v>130.749574897206</v>
      </c>
      <c r="E144" s="57"/>
      <c r="F144" s="42">
        <v>128.47508568515701</v>
      </c>
      <c r="G144" s="42"/>
      <c r="H144" s="42">
        <v>120.78757757303799</v>
      </c>
      <c r="I144" s="42"/>
      <c r="J144" s="42">
        <v>132.52751967472966</v>
      </c>
      <c r="K144" s="42"/>
      <c r="L144" s="42">
        <v>133.44707635805202</v>
      </c>
      <c r="M144" s="42"/>
      <c r="N144" s="42">
        <v>183.66025876940435</v>
      </c>
      <c r="O144" s="26"/>
      <c r="P144" s="35"/>
      <c r="Q144" s="42">
        <v>689491</v>
      </c>
      <c r="R144" s="42">
        <v>689491</v>
      </c>
      <c r="S144" s="42"/>
      <c r="T144" s="42">
        <v>0.29183880868291401</v>
      </c>
      <c r="U144" s="42">
        <v>-0.17797318837057399</v>
      </c>
      <c r="V144" s="42"/>
      <c r="W144" s="42">
        <v>1055036.57880294</v>
      </c>
      <c r="X144" s="42">
        <v>1055036.57880294</v>
      </c>
      <c r="Y144" s="42"/>
      <c r="Z144" s="41">
        <v>4.225939295750962E-2</v>
      </c>
      <c r="AA144" s="41">
        <v>4.2259392957509599E-2</v>
      </c>
      <c r="AB144" s="42"/>
      <c r="AC144" s="49"/>
      <c r="AD144" s="42">
        <v>607.45054732932329</v>
      </c>
      <c r="AE144" s="42">
        <v>607.45054732932294</v>
      </c>
      <c r="AF144" s="42"/>
      <c r="AG144" s="49"/>
      <c r="AH144" s="42">
        <v>80.435667692307661</v>
      </c>
      <c r="AI144" s="42">
        <v>80.435667692307703</v>
      </c>
      <c r="AJ144" s="42"/>
      <c r="AK144" s="49"/>
      <c r="AL144" s="42">
        <v>4.6561641128818216</v>
      </c>
      <c r="AM144" s="42"/>
      <c r="AN144" s="25">
        <v>3.1702880850397506</v>
      </c>
      <c r="AO144" s="25">
        <v>3.1702880850397501</v>
      </c>
      <c r="AR144" s="25">
        <v>1.000816805335303</v>
      </c>
      <c r="AS144" s="25">
        <v>1.0008168053352999</v>
      </c>
      <c r="AT144" s="25">
        <v>1.0033043549807392</v>
      </c>
      <c r="AU144" s="39"/>
      <c r="AV144" s="25">
        <v>158.37951875728999</v>
      </c>
      <c r="AW144" s="25">
        <v>158.37951875728999</v>
      </c>
      <c r="AZ144" s="25">
        <v>4.9659010810981465</v>
      </c>
      <c r="BA144" s="25">
        <v>4.1243962467048743</v>
      </c>
      <c r="BB144" s="25">
        <v>4.9659010810981465</v>
      </c>
    </row>
    <row r="145" spans="1:62" x14ac:dyDescent="0.35">
      <c r="A145" s="26">
        <v>45199</v>
      </c>
      <c r="B145" s="41">
        <v>131.40909339020666</v>
      </c>
      <c r="C145" s="41">
        <v>131.40898548349898</v>
      </c>
      <c r="D145" s="41">
        <v>131.237550087682</v>
      </c>
      <c r="E145" s="57"/>
      <c r="F145" s="42">
        <v>130.50744996352367</v>
      </c>
      <c r="G145" s="42"/>
      <c r="H145" s="42">
        <v>121.02850174497233</v>
      </c>
      <c r="I145" s="42"/>
      <c r="J145" s="42">
        <v>133.94549256344067</v>
      </c>
      <c r="K145" s="42"/>
      <c r="L145" s="42">
        <v>135.45306402774801</v>
      </c>
      <c r="M145" s="42"/>
      <c r="N145" s="42">
        <v>172.21839841625334</v>
      </c>
      <c r="O145" s="26"/>
      <c r="P145" s="35"/>
      <c r="Q145" s="42">
        <v>687839</v>
      </c>
      <c r="R145" s="42">
        <v>687839</v>
      </c>
      <c r="S145" s="42"/>
      <c r="T145" s="42">
        <v>5.7638462520479397E-2</v>
      </c>
      <c r="U145" s="42">
        <v>-0.29318426198509601</v>
      </c>
      <c r="V145" s="42"/>
      <c r="W145" s="42">
        <v>1049448.4363411299</v>
      </c>
      <c r="X145" s="42">
        <v>1049448.4363411299</v>
      </c>
      <c r="Y145" s="42"/>
      <c r="Z145" s="41">
        <v>4.1046919085926135E-2</v>
      </c>
      <c r="AA145" s="41">
        <v>4.1046919085926101E-2</v>
      </c>
      <c r="AB145" s="42"/>
      <c r="AC145" s="49"/>
      <c r="AD145" s="42">
        <v>615.79900574392559</v>
      </c>
      <c r="AE145" s="42">
        <v>615.79900574392605</v>
      </c>
      <c r="AF145" s="42"/>
      <c r="AG145" s="49"/>
      <c r="AH145" s="42">
        <v>82.183743076923065</v>
      </c>
      <c r="AI145" s="42">
        <v>82.183743076923093</v>
      </c>
      <c r="AJ145" s="42"/>
      <c r="AK145" s="49"/>
      <c r="AL145" s="42">
        <v>5.3521817426787672</v>
      </c>
      <c r="AM145" s="42"/>
      <c r="AN145" s="25">
        <v>3.9723033917262196</v>
      </c>
      <c r="AO145" s="25">
        <v>3.97230339172622</v>
      </c>
      <c r="AR145" s="25">
        <v>0.98603497028103182</v>
      </c>
      <c r="AS145" s="25">
        <v>0.98602621638057697</v>
      </c>
      <c r="AT145" s="25">
        <v>0.9915020647227587</v>
      </c>
      <c r="AU145" s="39"/>
      <c r="AV145" s="25">
        <v>160.29233031787101</v>
      </c>
      <c r="AW145" s="25">
        <v>160.29233031787101</v>
      </c>
      <c r="AZ145" s="25">
        <v>4.3007323969777032</v>
      </c>
      <c r="BA145" s="25">
        <v>3.5719448024635998</v>
      </c>
      <c r="BB145" s="25">
        <v>4.3007323969777032</v>
      </c>
    </row>
    <row r="146" spans="1:62" x14ac:dyDescent="0.35">
      <c r="A146" s="26">
        <v>45291</v>
      </c>
      <c r="B146" s="41">
        <v>131.89417352940234</v>
      </c>
      <c r="C146" s="41">
        <v>131.89406274308567</v>
      </c>
      <c r="D146" s="41">
        <v>131.865840235045</v>
      </c>
      <c r="E146" s="57"/>
      <c r="F146" s="42">
        <v>132.22544667351403</v>
      </c>
      <c r="G146" s="42"/>
      <c r="H146" s="42">
        <v>120.86327822168199</v>
      </c>
      <c r="I146" s="42"/>
      <c r="J146" s="42">
        <v>134.63537879318199</v>
      </c>
      <c r="K146" s="42"/>
      <c r="L146" s="42">
        <v>136.72632584781965</v>
      </c>
      <c r="M146" s="42"/>
      <c r="N146" s="42">
        <v>164.77091425100167</v>
      </c>
      <c r="O146" s="26"/>
      <c r="P146" s="35"/>
      <c r="Q146" s="42">
        <v>685628</v>
      </c>
      <c r="R146" s="42">
        <v>685628</v>
      </c>
      <c r="S146" s="42"/>
      <c r="T146" s="42">
        <v>-4.1490971855109797E-2</v>
      </c>
      <c r="U146" s="42">
        <v>-1.11382408252509</v>
      </c>
      <c r="V146" s="42"/>
      <c r="W146" s="42">
        <v>1056462.5491929902</v>
      </c>
      <c r="X146" s="42">
        <v>1056462.5491929899</v>
      </c>
      <c r="Y146" s="42"/>
      <c r="Z146" s="41">
        <v>3.8563577286524944E-2</v>
      </c>
      <c r="AA146" s="41">
        <v>3.8563577286524903E-2</v>
      </c>
      <c r="AB146" s="42"/>
      <c r="AC146" s="49"/>
      <c r="AD146" s="42">
        <v>619.54677295102533</v>
      </c>
      <c r="AE146" s="42">
        <v>619.54677295102499</v>
      </c>
      <c r="AF146" s="42"/>
      <c r="AG146" s="49"/>
      <c r="AH146" s="42">
        <v>81.170489230769249</v>
      </c>
      <c r="AI146" s="42">
        <v>81.170489230769206</v>
      </c>
      <c r="AJ146" s="42"/>
      <c r="AK146" s="49"/>
      <c r="AL146" s="42">
        <v>5.2135114284374229</v>
      </c>
      <c r="AM146" s="42"/>
      <c r="AN146" s="25">
        <v>4.1423083631530204</v>
      </c>
      <c r="AO146" s="25">
        <v>4.1423083631530204</v>
      </c>
      <c r="AR146" s="25">
        <v>0.99413068767971202</v>
      </c>
      <c r="AS146" s="25">
        <v>0.99411759541347999</v>
      </c>
      <c r="AT146" s="25">
        <v>0.99570331936825163</v>
      </c>
      <c r="AU146" s="39"/>
      <c r="AV146" s="25">
        <v>161.68688449742999</v>
      </c>
      <c r="AW146" s="25">
        <v>161.68688449742999</v>
      </c>
      <c r="AZ146" s="25">
        <v>3.8582721147576637</v>
      </c>
      <c r="BA146" s="25">
        <v>3.2044623461073085</v>
      </c>
      <c r="BB146" s="25">
        <v>3.8582721147576637</v>
      </c>
    </row>
    <row r="147" spans="1:62" x14ac:dyDescent="0.35">
      <c r="A147" s="26">
        <v>45382</v>
      </c>
      <c r="B147" s="41">
        <v>132.93148155459167</v>
      </c>
      <c r="C147" s="41">
        <v>132.93137023569435</v>
      </c>
      <c r="D147" s="41">
        <v>132.94048268817099</v>
      </c>
      <c r="E147" s="57"/>
      <c r="F147" s="42">
        <v>133.85388823178835</v>
      </c>
      <c r="G147" s="42"/>
      <c r="H147" s="42">
        <v>120.92668354098232</v>
      </c>
      <c r="I147" s="42"/>
      <c r="J147" s="42">
        <v>134.78759657255966</v>
      </c>
      <c r="K147" s="42"/>
      <c r="L147" s="42">
        <v>137.64184979520869</v>
      </c>
      <c r="M147" s="42"/>
      <c r="N147" s="42">
        <v>165.50431081213665</v>
      </c>
      <c r="O147" s="26"/>
      <c r="P147" s="35"/>
      <c r="Q147" s="42">
        <v>691387</v>
      </c>
      <c r="R147" s="42">
        <v>691387</v>
      </c>
      <c r="S147" s="42"/>
      <c r="T147" s="42">
        <v>-9.1557669896077207E-2</v>
      </c>
      <c r="U147" s="42">
        <v>-1.5247888859279199</v>
      </c>
      <c r="V147" s="42"/>
      <c r="W147" s="42">
        <v>1066389.7238912501</v>
      </c>
      <c r="X147" s="42">
        <v>1066389.7238912501</v>
      </c>
      <c r="Y147" s="42"/>
      <c r="Z147" s="41">
        <v>4.3428724324470563E-2</v>
      </c>
      <c r="AA147" s="41">
        <v>4.3428724324470598E-2</v>
      </c>
      <c r="AB147" s="42"/>
      <c r="AC147" s="49"/>
      <c r="AD147" s="42">
        <v>628.42396875249267</v>
      </c>
      <c r="AE147" s="42">
        <v>628.42396875249301</v>
      </c>
      <c r="AF147" s="42"/>
      <c r="AG147" s="49"/>
      <c r="AH147" s="42">
        <v>82.562649230769239</v>
      </c>
      <c r="AI147" s="42">
        <v>82.562649230769196</v>
      </c>
      <c r="AJ147" s="42"/>
      <c r="AK147" s="49"/>
      <c r="AL147" s="42">
        <v>5.1704099426277175</v>
      </c>
      <c r="AM147" s="42"/>
      <c r="AN147" s="25">
        <v>4.2202339395962598</v>
      </c>
      <c r="AO147" s="25">
        <v>4.2202339395962598</v>
      </c>
      <c r="AR147" s="25">
        <v>0.98539577106166276</v>
      </c>
      <c r="AS147" s="25">
        <v>0.98526455612131902</v>
      </c>
      <c r="AT147" s="25">
        <v>0.99373373763821604</v>
      </c>
      <c r="AU147" s="39"/>
      <c r="AV147" s="25">
        <v>163.280287066569</v>
      </c>
      <c r="AW147" s="25">
        <v>163.280287066569</v>
      </c>
      <c r="AZ147" s="25">
        <v>3.6255376960250629</v>
      </c>
      <c r="BA147" s="25">
        <v>3.0111663163588638</v>
      </c>
      <c r="BB147" s="25">
        <v>3.6255376960250629</v>
      </c>
    </row>
    <row r="148" spans="1:62" x14ac:dyDescent="0.35">
      <c r="A148" s="26">
        <v>45473</v>
      </c>
      <c r="B148" s="41">
        <v>133.22234748753701</v>
      </c>
      <c r="C148" s="41">
        <v>133.22223686872098</v>
      </c>
      <c r="D148" s="41">
        <v>133.424750027051</v>
      </c>
      <c r="E148" s="57"/>
      <c r="F148" s="42">
        <v>135.80223714560833</v>
      </c>
      <c r="G148" s="42"/>
      <c r="H148" s="42">
        <v>120.91884726252766</v>
      </c>
      <c r="I148" s="42"/>
      <c r="J148" s="42">
        <v>135.20987892006167</v>
      </c>
      <c r="K148" s="42"/>
      <c r="L148" s="42">
        <v>138.07178830301464</v>
      </c>
      <c r="M148" s="42"/>
      <c r="N148" s="42">
        <v>153.86588044938034</v>
      </c>
      <c r="O148" s="26"/>
      <c r="P148" s="35"/>
      <c r="Q148" s="42">
        <v>695793</v>
      </c>
      <c r="R148" s="42">
        <v>695793</v>
      </c>
      <c r="S148" s="42"/>
      <c r="T148" s="42">
        <v>-0.110073229633269</v>
      </c>
      <c r="U148" s="42">
        <v>-1.73167616316359</v>
      </c>
      <c r="V148" s="42"/>
      <c r="W148" s="42">
        <v>1071657.20075212</v>
      </c>
      <c r="X148" s="42">
        <v>1071657.20075212</v>
      </c>
      <c r="Y148" s="42"/>
      <c r="Z148" s="41">
        <v>4.1961856860566929E-2</v>
      </c>
      <c r="AA148" s="41">
        <v>4.1961856860566901E-2</v>
      </c>
      <c r="AB148" s="42"/>
      <c r="AC148" s="49"/>
      <c r="AD148" s="42">
        <v>639.65113483333323</v>
      </c>
      <c r="AE148" s="42">
        <v>639.651134833333</v>
      </c>
      <c r="AF148" s="42"/>
      <c r="AG148" s="49"/>
      <c r="AH148" s="42">
        <v>82.934533846153855</v>
      </c>
      <c r="AI148" s="42">
        <v>82.934533846153798</v>
      </c>
      <c r="AJ148" s="42"/>
      <c r="AK148" s="49"/>
      <c r="AL148" s="42">
        <v>5.1354500695877494</v>
      </c>
      <c r="AM148" s="42"/>
      <c r="AN148" s="25">
        <v>4.2986928055217453</v>
      </c>
      <c r="AO148" s="25">
        <v>4.2986928055217497</v>
      </c>
      <c r="AR148" s="25">
        <v>0.99611039237417776</v>
      </c>
      <c r="AS148" s="25">
        <v>0.99574367761410199</v>
      </c>
      <c r="AT148" s="25">
        <v>1.0014505541874723</v>
      </c>
      <c r="AU148" s="39"/>
      <c r="AV148" s="25">
        <v>164.54910146574301</v>
      </c>
      <c r="AW148" s="25">
        <v>164.54910146574301</v>
      </c>
      <c r="AZ148" s="25">
        <v>2.9793535419703137</v>
      </c>
      <c r="BA148" s="25">
        <v>2.4744823478022018</v>
      </c>
      <c r="BB148" s="25">
        <v>2.9793535419703137</v>
      </c>
    </row>
    <row r="149" spans="1:62" x14ac:dyDescent="0.35">
      <c r="A149" s="26">
        <v>45565</v>
      </c>
      <c r="B149" s="41">
        <v>134.08796330977898</v>
      </c>
      <c r="C149" s="41">
        <v>134.08785190812668</v>
      </c>
      <c r="D149" s="41">
        <v>133.89840716548099</v>
      </c>
      <c r="E149" s="57"/>
      <c r="F149" s="42">
        <v>137.27101259654634</v>
      </c>
      <c r="G149" s="42"/>
      <c r="H149" s="42">
        <v>121.27105216560601</v>
      </c>
      <c r="I149" s="42"/>
      <c r="J149" s="42">
        <v>136.02411549978135</v>
      </c>
      <c r="K149" s="42"/>
      <c r="L149" s="42">
        <v>139.072846019624</v>
      </c>
      <c r="M149" s="42"/>
      <c r="N149" s="42">
        <v>149.55456446581465</v>
      </c>
      <c r="O149" s="26"/>
      <c r="P149" s="35"/>
      <c r="Q149" s="42">
        <v>697153</v>
      </c>
      <c r="R149" s="42">
        <v>697153</v>
      </c>
      <c r="S149" s="42"/>
      <c r="T149" s="42">
        <v>-2.20319994621768E-2</v>
      </c>
      <c r="U149" s="42">
        <v>-1.9585131581770701</v>
      </c>
      <c r="V149" s="42"/>
      <c r="W149" s="42">
        <v>1084427.9393042901</v>
      </c>
      <c r="X149" s="42">
        <v>1084427.9393042901</v>
      </c>
      <c r="Y149" s="42"/>
      <c r="Z149" s="41">
        <v>4.2704924917390481E-2</v>
      </c>
      <c r="AA149" s="41">
        <v>4.2704924917390502E-2</v>
      </c>
      <c r="AB149" s="42"/>
      <c r="AC149" s="49"/>
      <c r="AD149" s="42">
        <v>647.74714124828927</v>
      </c>
      <c r="AE149" s="42">
        <v>647.65280754390699</v>
      </c>
      <c r="AF149" s="42"/>
      <c r="AG149" s="49"/>
      <c r="AH149" s="42">
        <v>84.298359090909102</v>
      </c>
      <c r="AI149" s="42">
        <v>84.298359090909102</v>
      </c>
      <c r="AJ149" s="42"/>
      <c r="AK149" s="49"/>
      <c r="AL149" s="42">
        <v>4.9199347348286153</v>
      </c>
      <c r="AM149" s="42"/>
      <c r="AN149" s="25">
        <v>4.2201640026423801</v>
      </c>
      <c r="AO149" s="25">
        <v>4.2201640026423801</v>
      </c>
      <c r="AR149" s="25">
        <v>0.97483686557031102</v>
      </c>
      <c r="AS149" s="25">
        <v>0.97587846557592905</v>
      </c>
      <c r="AT149" s="25">
        <v>0.98548416736121458</v>
      </c>
      <c r="AU149" s="39"/>
      <c r="AV149" s="25">
        <v>165.65327291666199</v>
      </c>
      <c r="AW149" s="25">
        <v>165.65327291666199</v>
      </c>
      <c r="AZ149" s="25">
        <v>2.9717312535902067</v>
      </c>
      <c r="BA149" s="25">
        <v>2.468151706681323</v>
      </c>
      <c r="BB149" s="25">
        <v>2.9717312535902067</v>
      </c>
    </row>
    <row r="150" spans="1:62" x14ac:dyDescent="0.35">
      <c r="A150" s="26">
        <v>45657</v>
      </c>
      <c r="B150" s="41">
        <v>135.20297403581034</v>
      </c>
      <c r="C150" s="41">
        <v>135.20286101816302</v>
      </c>
      <c r="D150" s="41">
        <v>135.147844066792</v>
      </c>
      <c r="E150" s="57"/>
      <c r="F150" s="42">
        <v>138.60818734065035</v>
      </c>
      <c r="G150" s="42"/>
      <c r="H150" s="42">
        <v>121.98544568029934</v>
      </c>
      <c r="I150" s="42"/>
      <c r="J150" s="42">
        <v>137.28147953535199</v>
      </c>
      <c r="K150" s="42"/>
      <c r="L150" s="42">
        <v>140.745884534477</v>
      </c>
      <c r="M150" s="42"/>
      <c r="N150" s="42">
        <v>151.11702501852065</v>
      </c>
      <c r="O150" s="26"/>
      <c r="P150" s="35"/>
      <c r="Q150" s="42">
        <v>698832</v>
      </c>
      <c r="R150" s="42">
        <v>698832</v>
      </c>
      <c r="S150" s="42"/>
      <c r="T150" s="42">
        <v>-0.28001204280877501</v>
      </c>
      <c r="U150" s="42">
        <v>-1.51154375066114</v>
      </c>
      <c r="V150" s="42"/>
      <c r="W150" s="42">
        <v>1077175.64425763</v>
      </c>
      <c r="X150" s="42">
        <v>1077175.64425763</v>
      </c>
      <c r="Y150" s="42"/>
      <c r="Z150" s="41">
        <v>4.3820529120987994E-2</v>
      </c>
      <c r="AA150" s="41">
        <v>4.3820529120988001E-2</v>
      </c>
      <c r="AB150" s="42"/>
      <c r="AC150" s="49"/>
      <c r="AD150" s="42">
        <v>657.68610279646566</v>
      </c>
      <c r="AE150" s="42">
        <v>657.686102796466</v>
      </c>
      <c r="AF150" s="42"/>
      <c r="AG150" s="49"/>
      <c r="AH150" s="42">
        <v>84.617049999999992</v>
      </c>
      <c r="AI150" s="42">
        <v>84.617050000000006</v>
      </c>
      <c r="AJ150" s="42"/>
      <c r="AK150" s="49"/>
      <c r="AL150" s="42">
        <v>4.6685967691204642</v>
      </c>
      <c r="AM150" s="42"/>
      <c r="AN150" s="25">
        <v>4.0860013739660355</v>
      </c>
      <c r="AO150" s="25">
        <v>4.0860013739660399</v>
      </c>
      <c r="AR150" s="25">
        <v>0.97808842245821948</v>
      </c>
      <c r="AS150" s="25">
        <v>0.97755443466796799</v>
      </c>
      <c r="AT150" s="25">
        <v>0.99193759479728227</v>
      </c>
      <c r="AU150" s="39"/>
      <c r="AV150" s="25">
        <v>166.71805296623401</v>
      </c>
      <c r="AW150" s="25">
        <v>166.71805296623401</v>
      </c>
      <c r="AZ150" s="25">
        <v>3.4687852775411367</v>
      </c>
      <c r="BA150" s="25">
        <v>2.880976633580477</v>
      </c>
      <c r="BB150" s="25">
        <v>3.4687852775411367</v>
      </c>
    </row>
    <row r="151" spans="1:62" x14ac:dyDescent="0.35">
      <c r="A151" s="26">
        <v>45747</v>
      </c>
      <c r="B151" s="41">
        <v>136.61999737487733</v>
      </c>
      <c r="C151" s="41">
        <v>136.61988343245136</v>
      </c>
      <c r="D151" s="41">
        <v>136.70608672629501</v>
      </c>
      <c r="E151" s="57"/>
      <c r="F151" s="42">
        <v>140.45648146398665</v>
      </c>
      <c r="G151" s="42"/>
      <c r="H151" s="42">
        <v>122.43640114720533</v>
      </c>
      <c r="I151" s="42"/>
      <c r="J151" s="42">
        <v>139.12751205182465</v>
      </c>
      <c r="K151" s="42"/>
      <c r="L151" s="42">
        <v>142.80378423171166</v>
      </c>
      <c r="M151" s="42"/>
      <c r="N151" s="42">
        <v>153.28827934916299</v>
      </c>
      <c r="O151" s="26"/>
      <c r="P151" s="35"/>
      <c r="Q151" s="42">
        <v>703458</v>
      </c>
      <c r="R151" s="42">
        <v>703458</v>
      </c>
      <c r="S151" s="42"/>
      <c r="T151" s="42">
        <v>-0.466899543641562</v>
      </c>
      <c r="U151" s="42">
        <v>-1.3944296139165999</v>
      </c>
      <c r="V151" s="42"/>
      <c r="W151" s="42">
        <v>1082073.20164865</v>
      </c>
      <c r="X151" s="42">
        <v>1082073.20164865</v>
      </c>
      <c r="Y151" s="42"/>
      <c r="Z151" s="41">
        <v>4.5345146408207804E-2</v>
      </c>
      <c r="AA151" s="41">
        <v>4.5345146408207797E-2</v>
      </c>
      <c r="AB151" s="42"/>
      <c r="AC151" s="49"/>
      <c r="AD151" s="42">
        <v>663.08369856984439</v>
      </c>
      <c r="AE151" s="42">
        <v>663.08369856984405</v>
      </c>
      <c r="AF151" s="42"/>
      <c r="AG151" s="49"/>
      <c r="AH151" s="42">
        <v>84.063576562500003</v>
      </c>
      <c r="AI151" s="42">
        <v>84.063576562500003</v>
      </c>
      <c r="AJ151" s="42"/>
      <c r="AK151" s="49"/>
      <c r="AL151" s="42">
        <v>4.4356851821278571</v>
      </c>
      <c r="AM151" s="42"/>
      <c r="AN151" s="25">
        <v>3.9233525573188039</v>
      </c>
      <c r="AO151" s="25">
        <v>3.9233525573187999</v>
      </c>
      <c r="AR151" s="25">
        <v>0.99968260511129436</v>
      </c>
      <c r="AS151" s="25">
        <v>0.99939408428411303</v>
      </c>
      <c r="AT151" s="25">
        <v>1.0077438695877434</v>
      </c>
      <c r="AU151" s="39"/>
      <c r="AV151" s="25">
        <v>168.371302786928</v>
      </c>
      <c r="AW151" s="25">
        <v>168.371302786928</v>
      </c>
      <c r="AZ151" s="25">
        <v>3.8021957884789734</v>
      </c>
      <c r="BA151" s="25">
        <v>3.1578885247895299</v>
      </c>
      <c r="BB151" s="25">
        <v>3.8021957884789734</v>
      </c>
    </row>
    <row r="152" spans="1:62" x14ac:dyDescent="0.35">
      <c r="A152" s="26">
        <v>45838</v>
      </c>
      <c r="B152" s="41">
        <v>137.87157296857666</v>
      </c>
      <c r="C152" s="41">
        <v>137.87145836020034</v>
      </c>
      <c r="D152" s="41">
        <v>138.040567430181</v>
      </c>
      <c r="E152" s="57"/>
      <c r="F152" s="42">
        <v>142.47560693236599</v>
      </c>
      <c r="G152" s="42"/>
      <c r="H152" s="42">
        <v>122.70050604669166</v>
      </c>
      <c r="I152" s="42"/>
      <c r="J152" s="42">
        <v>140.78270769030868</v>
      </c>
      <c r="K152" s="42"/>
      <c r="L152" s="42">
        <v>144.36322991967833</v>
      </c>
      <c r="M152" s="42"/>
      <c r="N152" s="42">
        <v>152.26215446687965</v>
      </c>
      <c r="O152" s="26"/>
      <c r="P152" s="35"/>
      <c r="Q152" s="42">
        <v>705403</v>
      </c>
      <c r="R152" s="42">
        <v>705403</v>
      </c>
      <c r="S152" s="42"/>
      <c r="T152" s="42">
        <v>-0.53521003550503199</v>
      </c>
      <c r="U152" s="42">
        <v>-1.8925383316451501</v>
      </c>
      <c r="V152" s="42"/>
      <c r="W152" s="42">
        <v>1092607.0611972199</v>
      </c>
      <c r="X152" s="42">
        <v>1092607.0611972201</v>
      </c>
      <c r="Y152" s="42"/>
      <c r="Z152" s="41">
        <v>4.6601120168591983E-2</v>
      </c>
      <c r="AA152" s="41">
        <v>4.6601120168591997E-2</v>
      </c>
      <c r="AB152" s="42"/>
      <c r="AC152" s="49"/>
      <c r="AD152" s="42">
        <v>670.36599433333333</v>
      </c>
      <c r="AE152" s="42">
        <v>670.36599433333299</v>
      </c>
      <c r="AF152" s="42"/>
      <c r="AG152" s="49"/>
      <c r="AH152" s="42">
        <v>85.433744615384612</v>
      </c>
      <c r="AI152" s="42">
        <v>85.433744615384597</v>
      </c>
      <c r="AJ152" s="42"/>
      <c r="AK152" s="49"/>
      <c r="AL152" s="42">
        <v>4.1790199336063454</v>
      </c>
      <c r="AM152" s="42"/>
      <c r="AN152" s="25">
        <v>3.7371024036571439</v>
      </c>
      <c r="AO152" s="25">
        <v>3.74254855750329</v>
      </c>
      <c r="AR152" s="25">
        <v>0.99181196376814584</v>
      </c>
      <c r="AS152" s="25">
        <v>0.99106811490214497</v>
      </c>
      <c r="AT152" s="25">
        <v>1.0097548519137967</v>
      </c>
      <c r="AU152" s="39"/>
      <c r="AV152" s="25">
        <v>169.42097814848</v>
      </c>
      <c r="AW152" s="25">
        <v>169.42097814848</v>
      </c>
      <c r="AZ152" s="25">
        <v>4.0110426112517032</v>
      </c>
      <c r="BA152" s="25">
        <v>3.3313448699549082</v>
      </c>
      <c r="BB152" s="25">
        <v>4.0110426112517032</v>
      </c>
    </row>
    <row r="153" spans="1:62" x14ac:dyDescent="0.35">
      <c r="A153" s="26">
        <v>45930</v>
      </c>
      <c r="B153" s="41">
        <v>139.17555963047701</v>
      </c>
      <c r="C153" s="41">
        <v>139.17544357323834</v>
      </c>
      <c r="D153" s="41">
        <v>138.971878880872</v>
      </c>
      <c r="E153" s="57"/>
      <c r="F153" s="42">
        <v>143.83211377172699</v>
      </c>
      <c r="G153" s="42"/>
      <c r="H153" s="42">
        <v>123.188047588088</v>
      </c>
      <c r="I153" s="42"/>
      <c r="J153" s="42">
        <v>142.64322632545665</v>
      </c>
      <c r="K153" s="42"/>
      <c r="L153" s="42">
        <v>146.17238867412667</v>
      </c>
      <c r="M153" s="42"/>
      <c r="N153" s="42">
        <v>153.7796670064067</v>
      </c>
      <c r="O153" s="26"/>
      <c r="P153" s="35"/>
      <c r="Q153" s="42">
        <v>706813.80599999998</v>
      </c>
      <c r="R153" s="42">
        <v>706813.80600000103</v>
      </c>
      <c r="S153" s="42"/>
      <c r="T153" s="42">
        <v>0</v>
      </c>
      <c r="U153" s="42">
        <v>-1.69786080112064</v>
      </c>
      <c r="V153" s="42"/>
      <c r="W153" s="42">
        <v>1088109.94184199</v>
      </c>
      <c r="X153" s="42">
        <v>1088109.94184199</v>
      </c>
      <c r="Y153" s="42"/>
      <c r="Z153" s="41">
        <v>4.8668947861507501E-2</v>
      </c>
      <c r="AA153" s="41">
        <v>4.8668947861507501E-2</v>
      </c>
      <c r="AB153" s="42"/>
      <c r="AC153" s="49"/>
      <c r="AD153" s="42">
        <v>674.7834835282016</v>
      </c>
      <c r="AE153" s="42">
        <v>675.06649327891296</v>
      </c>
      <c r="AF153" s="42"/>
      <c r="AG153" s="49"/>
      <c r="AH153" s="42">
        <v>84.985242424242387</v>
      </c>
      <c r="AI153" s="42">
        <v>84.985242424242401</v>
      </c>
      <c r="AJ153" s="42"/>
      <c r="AK153" s="49"/>
      <c r="AL153" s="42">
        <v>3.9805726160952872</v>
      </c>
      <c r="AM153" s="42"/>
      <c r="AN153" s="25">
        <v>3.6234329511613601</v>
      </c>
      <c r="AO153" s="25">
        <v>3.6234329511613201</v>
      </c>
      <c r="AR153" s="25">
        <v>0.98826679418242003</v>
      </c>
      <c r="AS153" s="25">
        <v>0.98826679418242003</v>
      </c>
      <c r="AT153" s="25">
        <v>1.0069459858891279</v>
      </c>
      <c r="AU153" s="39"/>
      <c r="AV153" s="25">
        <v>170.10291621232199</v>
      </c>
      <c r="AW153" s="25">
        <v>170.10291229246101</v>
      </c>
      <c r="AZ153" s="25">
        <v>3.9691108090384266</v>
      </c>
      <c r="BA153" s="25">
        <v>3.2965186894004286</v>
      </c>
      <c r="BB153" s="25">
        <v>3.9691108090384266</v>
      </c>
    </row>
    <row r="154" spans="1:62" s="47" customFormat="1" x14ac:dyDescent="0.35">
      <c r="A154" s="43">
        <v>46022</v>
      </c>
      <c r="B154" s="44">
        <v>139.91004121115301</v>
      </c>
      <c r="C154" s="44">
        <v>139.90992456380835</v>
      </c>
      <c r="D154" s="44">
        <v>139.85387475851701</v>
      </c>
      <c r="E154" s="58"/>
      <c r="F154" s="45">
        <v>144.83827054006869</v>
      </c>
      <c r="G154" s="45"/>
      <c r="H154" s="45">
        <v>123.51261210375033</v>
      </c>
      <c r="I154" s="45"/>
      <c r="J154" s="45">
        <v>144.14371658790932</v>
      </c>
      <c r="K154" s="45"/>
      <c r="L154" s="45">
        <v>147.33384530439099</v>
      </c>
      <c r="M154" s="45"/>
      <c r="N154" s="45">
        <v>153.60509461818299</v>
      </c>
      <c r="O154" s="43"/>
      <c r="P154" s="46"/>
      <c r="Q154" s="45">
        <v>708934.24741800001</v>
      </c>
      <c r="R154" s="45">
        <v>708934.24741800001</v>
      </c>
      <c r="S154" s="45"/>
      <c r="T154" s="45">
        <v>0</v>
      </c>
      <c r="U154" s="45">
        <v>-1.8289475346294499</v>
      </c>
      <c r="V154" s="45"/>
      <c r="W154" s="45">
        <v>1089925.4371734699</v>
      </c>
      <c r="X154" s="45">
        <v>1089925.4371734699</v>
      </c>
      <c r="Y154" s="45"/>
      <c r="Z154" s="44">
        <v>4.9697693483827299E-2</v>
      </c>
      <c r="AA154" s="44">
        <v>4.9697693483827299E-2</v>
      </c>
      <c r="AB154" s="45"/>
      <c r="AC154" s="50"/>
      <c r="AD154" s="45"/>
      <c r="AE154" s="45">
        <v>680.79358701624199</v>
      </c>
      <c r="AF154" s="45"/>
      <c r="AG154" s="50"/>
      <c r="AH154" s="45"/>
      <c r="AI154" s="45">
        <v>84.479012844963606</v>
      </c>
      <c r="AJ154" s="45"/>
      <c r="AK154" s="50"/>
      <c r="AL154" s="45"/>
      <c r="AM154" s="45"/>
      <c r="AN154" s="47">
        <v>3.5100421622727738</v>
      </c>
      <c r="AO154" s="47">
        <v>3.51004216227278</v>
      </c>
      <c r="AQ154" s="48"/>
      <c r="AR154" s="47">
        <v>0.98263826862659698</v>
      </c>
      <c r="AS154" s="47">
        <v>0.98263826862659698</v>
      </c>
      <c r="AU154" s="48"/>
      <c r="AV154" s="47">
        <v>170.382489520956</v>
      </c>
      <c r="AW154" s="47">
        <v>170.382481275093</v>
      </c>
      <c r="AX154" s="48"/>
      <c r="BC154" s="67"/>
      <c r="BI154" s="25"/>
      <c r="BJ154" s="25"/>
    </row>
    <row r="155" spans="1:62" x14ac:dyDescent="0.35">
      <c r="A155" s="26">
        <v>46112</v>
      </c>
      <c r="B155" s="26"/>
      <c r="C155" s="26"/>
      <c r="D155" s="41">
        <v>139.85387475851701</v>
      </c>
      <c r="E155" s="57"/>
      <c r="F155" s="42"/>
      <c r="G155" s="42"/>
      <c r="H155" s="42"/>
      <c r="I155" s="42"/>
      <c r="J155" s="42"/>
      <c r="K155" s="42"/>
      <c r="L155" s="42"/>
      <c r="M155" s="42"/>
      <c r="N155" s="42"/>
      <c r="O155" s="26"/>
      <c r="P155" s="35"/>
      <c r="Q155" s="42"/>
      <c r="R155" s="42">
        <v>711292.91185510205</v>
      </c>
      <c r="S155" s="42"/>
      <c r="T155" s="42">
        <v>0</v>
      </c>
      <c r="U155" s="42">
        <v>-1.70401862015283</v>
      </c>
      <c r="V155" s="42"/>
      <c r="W155" s="42"/>
      <c r="X155" s="42">
        <v>1088841.31067651</v>
      </c>
      <c r="Y155" s="42"/>
      <c r="Z155" s="42"/>
      <c r="AA155" s="41">
        <v>5.04E-2</v>
      </c>
      <c r="AB155" s="42"/>
      <c r="AC155" s="49"/>
      <c r="AD155" s="42"/>
      <c r="AE155" s="42">
        <v>686.71172566817597</v>
      </c>
      <c r="AF155" s="42"/>
      <c r="AG155" s="49"/>
      <c r="AH155" s="42"/>
      <c r="AI155" s="42">
        <v>84.252155690230595</v>
      </c>
      <c r="AJ155" s="42"/>
      <c r="AK155" s="49"/>
      <c r="AL155" s="42"/>
      <c r="AM155" s="42"/>
      <c r="AN155" s="25">
        <v>3.4154218701783412</v>
      </c>
      <c r="AO155" s="25">
        <v>3.4154218701783599</v>
      </c>
      <c r="AS155" s="25">
        <v>0.97725801282102598</v>
      </c>
      <c r="AV155" s="25">
        <v>170.76719307740299</v>
      </c>
      <c r="AW155" s="25">
        <v>170.76718206090399</v>
      </c>
    </row>
    <row r="156" spans="1:62" x14ac:dyDescent="0.35">
      <c r="A156" s="26">
        <v>46203</v>
      </c>
      <c r="B156" s="26"/>
      <c r="C156" s="26"/>
      <c r="D156" s="41">
        <v>139.85387475851701</v>
      </c>
      <c r="E156" s="57"/>
      <c r="F156" s="42"/>
      <c r="G156" s="42"/>
      <c r="H156" s="42"/>
      <c r="I156" s="42"/>
      <c r="J156" s="42"/>
      <c r="K156" s="42"/>
      <c r="L156" s="42"/>
      <c r="M156" s="42"/>
      <c r="N156" s="42"/>
      <c r="O156" s="26"/>
      <c r="P156" s="35"/>
      <c r="Q156" s="42"/>
      <c r="R156" s="42">
        <v>713598.34737446101</v>
      </c>
      <c r="S156" s="42"/>
      <c r="T156" s="42">
        <v>0</v>
      </c>
      <c r="U156" s="42">
        <v>-1.72374628924852</v>
      </c>
      <c r="V156" s="42"/>
      <c r="W156" s="42"/>
      <c r="X156" s="42">
        <v>1089619.4555678</v>
      </c>
      <c r="Y156" s="42"/>
      <c r="Z156" s="42"/>
      <c r="AA156" s="41">
        <v>5.0541252136230501E-2</v>
      </c>
      <c r="AB156" s="42"/>
      <c r="AC156" s="49"/>
      <c r="AD156" s="42"/>
      <c r="AE156" s="42">
        <v>692.12433231406703</v>
      </c>
      <c r="AF156" s="42"/>
      <c r="AG156" s="49"/>
      <c r="AH156" s="42"/>
      <c r="AI156" s="42">
        <v>84.117538990663405</v>
      </c>
      <c r="AJ156" s="42"/>
      <c r="AK156" s="49"/>
      <c r="AL156" s="42"/>
      <c r="AM156" s="42"/>
      <c r="AN156" s="25">
        <v>3.3219454284305874</v>
      </c>
      <c r="AO156" s="25">
        <v>3.3219454284305598</v>
      </c>
      <c r="AS156" s="25">
        <v>0.97495040409969502</v>
      </c>
      <c r="AV156" s="25">
        <v>171.28774933981299</v>
      </c>
      <c r="AW156" s="25">
        <v>171.28773764493201</v>
      </c>
    </row>
    <row r="157" spans="1:62" x14ac:dyDescent="0.35">
      <c r="A157" s="26">
        <v>46295</v>
      </c>
      <c r="B157" s="26"/>
      <c r="C157" s="26"/>
      <c r="D157" s="41">
        <v>139.85387475851701</v>
      </c>
      <c r="E157" s="57"/>
      <c r="F157" s="42"/>
      <c r="G157" s="42"/>
      <c r="H157" s="42"/>
      <c r="I157" s="42"/>
      <c r="J157" s="42"/>
      <c r="K157" s="42"/>
      <c r="L157" s="42"/>
      <c r="M157" s="42"/>
      <c r="N157" s="42"/>
      <c r="O157" s="26"/>
      <c r="P157" s="35"/>
      <c r="Q157" s="42"/>
      <c r="R157" s="42">
        <v>716034.91942576098</v>
      </c>
      <c r="S157" s="42"/>
      <c r="T157" s="42">
        <v>0</v>
      </c>
      <c r="U157" s="42">
        <v>-1.65585112434361</v>
      </c>
      <c r="V157" s="42"/>
      <c r="W157" s="42"/>
      <c r="X157" s="42">
        <v>1090427.7764314399</v>
      </c>
      <c r="Y157" s="42"/>
      <c r="Z157" s="42"/>
      <c r="AA157" s="41">
        <v>5.0498256683349597E-2</v>
      </c>
      <c r="AB157" s="42"/>
      <c r="AC157" s="49"/>
      <c r="AD157" s="42"/>
      <c r="AE157" s="42">
        <v>697.38240086665701</v>
      </c>
      <c r="AF157" s="42"/>
      <c r="AG157" s="49"/>
      <c r="AH157" s="42"/>
      <c r="AI157" s="42">
        <v>83.985309784793699</v>
      </c>
      <c r="AJ157" s="42"/>
      <c r="AK157" s="49"/>
      <c r="AL157" s="42"/>
      <c r="AM157" s="42"/>
      <c r="AN157" s="25">
        <v>3.3064317533109109</v>
      </c>
      <c r="AO157" s="25">
        <v>3.3064317533109602</v>
      </c>
      <c r="AS157" s="25">
        <v>0.97388426513513504</v>
      </c>
      <c r="AV157" s="25">
        <v>172.081418574737</v>
      </c>
      <c r="AW157" s="25">
        <v>172.08140811910499</v>
      </c>
    </row>
    <row r="158" spans="1:62" x14ac:dyDescent="0.35">
      <c r="A158" s="26">
        <v>46387</v>
      </c>
      <c r="B158" s="26"/>
      <c r="C158" s="26"/>
      <c r="D158" s="41">
        <v>139.85387475851701</v>
      </c>
      <c r="E158" s="57"/>
      <c r="F158" s="42"/>
      <c r="G158" s="42"/>
      <c r="H158" s="42"/>
      <c r="I158" s="42"/>
      <c r="J158" s="42"/>
      <c r="K158" s="42"/>
      <c r="L158" s="42"/>
      <c r="M158" s="42"/>
      <c r="N158" s="42"/>
      <c r="O158" s="26"/>
      <c r="P158" s="35"/>
      <c r="Q158" s="42"/>
      <c r="R158" s="42">
        <v>718746.03962222603</v>
      </c>
      <c r="S158" s="42"/>
      <c r="T158" s="42">
        <v>0</v>
      </c>
      <c r="U158" s="42">
        <v>-1.6089580674686299</v>
      </c>
      <c r="V158" s="42"/>
      <c r="W158" s="42"/>
      <c r="X158" s="42">
        <v>1092228.237254</v>
      </c>
      <c r="Y158" s="42"/>
      <c r="Z158" s="42"/>
      <c r="AA158" s="41">
        <v>5.0389561462402303E-2</v>
      </c>
      <c r="AB158" s="42"/>
      <c r="AC158" s="49"/>
      <c r="AD158" s="42"/>
      <c r="AE158" s="42">
        <v>702.54561067007103</v>
      </c>
      <c r="AF158" s="42"/>
      <c r="AG158" s="49"/>
      <c r="AH158" s="42"/>
      <c r="AI158" s="42">
        <v>83.853892259900505</v>
      </c>
      <c r="AJ158" s="42"/>
      <c r="AK158" s="49"/>
      <c r="AL158" s="42"/>
      <c r="AM158" s="42"/>
      <c r="AN158" s="25">
        <v>3.3371671628081843</v>
      </c>
      <c r="AO158" s="25">
        <v>3.3371671628081399</v>
      </c>
      <c r="AS158" s="25">
        <v>0.97306004000609503</v>
      </c>
      <c r="AV158" s="25">
        <v>172.82847578608599</v>
      </c>
      <c r="AW158" s="25">
        <v>172.82846807827701</v>
      </c>
    </row>
    <row r="159" spans="1:62" x14ac:dyDescent="0.35">
      <c r="A159" s="26">
        <v>46477</v>
      </c>
      <c r="B159" s="26"/>
      <c r="C159" s="26"/>
      <c r="D159" s="41">
        <v>139.85387475851701</v>
      </c>
      <c r="E159" s="57"/>
      <c r="F159" s="42"/>
      <c r="G159" s="42"/>
      <c r="H159" s="42"/>
      <c r="I159" s="42"/>
      <c r="J159" s="42"/>
      <c r="K159" s="42"/>
      <c r="L159" s="42"/>
      <c r="M159" s="42"/>
      <c r="N159" s="42"/>
      <c r="O159" s="26"/>
      <c r="P159" s="35"/>
      <c r="Q159" s="42"/>
      <c r="R159" s="42">
        <v>721631.31287051097</v>
      </c>
      <c r="S159" s="42"/>
      <c r="T159" s="42">
        <v>0</v>
      </c>
      <c r="U159" s="42">
        <v>-1.5371047022336699</v>
      </c>
      <c r="V159" s="42"/>
      <c r="W159" s="42"/>
      <c r="X159" s="42">
        <v>1094167.3607731899</v>
      </c>
      <c r="Y159" s="42"/>
      <c r="Z159" s="42"/>
      <c r="AA159" s="41">
        <v>5.0217890357971202E-2</v>
      </c>
      <c r="AB159" s="42"/>
      <c r="AC159" s="49"/>
      <c r="AD159" s="42"/>
      <c r="AE159" s="42">
        <v>707.66288904065402</v>
      </c>
      <c r="AF159" s="42"/>
      <c r="AG159" s="49"/>
      <c r="AH159" s="42"/>
      <c r="AI159" s="42">
        <v>83.722427852144094</v>
      </c>
      <c r="AJ159" s="42"/>
      <c r="AK159" s="49"/>
      <c r="AL159" s="42"/>
      <c r="AM159" s="42"/>
      <c r="AN159" s="25">
        <v>3.3768459883027679</v>
      </c>
      <c r="AO159" s="25">
        <v>3.3768459883027901</v>
      </c>
      <c r="AS159" s="25">
        <v>0.97240043564962397</v>
      </c>
      <c r="AV159" s="25">
        <v>173.77927695589199</v>
      </c>
      <c r="AW159" s="25">
        <v>173.779273013031</v>
      </c>
    </row>
    <row r="160" spans="1:62" x14ac:dyDescent="0.35">
      <c r="A160" s="26">
        <v>46568</v>
      </c>
      <c r="B160" s="26"/>
      <c r="C160" s="26"/>
      <c r="D160" s="41">
        <v>139.85387475851701</v>
      </c>
      <c r="E160" s="57"/>
      <c r="F160" s="42"/>
      <c r="G160" s="42"/>
      <c r="H160" s="42"/>
      <c r="I160" s="42"/>
      <c r="J160" s="42"/>
      <c r="K160" s="42"/>
      <c r="L160" s="42"/>
      <c r="M160" s="42"/>
      <c r="N160" s="42"/>
      <c r="O160" s="26"/>
      <c r="P160" s="35"/>
      <c r="Q160" s="42"/>
      <c r="R160" s="42">
        <v>724747.90600725403</v>
      </c>
      <c r="S160" s="42"/>
      <c r="T160" s="42">
        <v>0</v>
      </c>
      <c r="U160" s="42">
        <v>-1.45861193115651</v>
      </c>
      <c r="V160" s="42"/>
      <c r="W160" s="42"/>
      <c r="X160" s="42">
        <v>1096113.20675422</v>
      </c>
      <c r="Y160" s="42"/>
      <c r="Z160" s="42"/>
      <c r="AA160" s="41">
        <v>5.0030430030822803E-2</v>
      </c>
      <c r="AB160" s="42"/>
      <c r="AC160" s="49"/>
      <c r="AD160" s="42"/>
      <c r="AE160" s="42">
        <v>712.79819208708398</v>
      </c>
      <c r="AF160" s="42"/>
      <c r="AG160" s="49"/>
      <c r="AH160" s="42"/>
      <c r="AI160" s="42">
        <v>83.591451351612804</v>
      </c>
      <c r="AJ160" s="42"/>
      <c r="AK160" s="49"/>
      <c r="AL160" s="42"/>
      <c r="AM160" s="42"/>
      <c r="AN160" s="25">
        <v>3.4138166579784288</v>
      </c>
      <c r="AO160" s="25">
        <v>3.4138166579784199</v>
      </c>
      <c r="AS160" s="25">
        <v>0.97421348895219395</v>
      </c>
      <c r="AV160" s="25">
        <v>174.72295514344299</v>
      </c>
      <c r="AW160" s="25">
        <v>174.72295555903199</v>
      </c>
    </row>
    <row r="161" spans="1:49" x14ac:dyDescent="0.35">
      <c r="A161" s="26">
        <v>46660</v>
      </c>
      <c r="B161" s="26"/>
      <c r="C161" s="26"/>
      <c r="D161" s="41">
        <v>139.85387475851701</v>
      </c>
      <c r="E161" s="57"/>
      <c r="F161" s="42"/>
      <c r="G161" s="42"/>
      <c r="H161" s="42"/>
      <c r="I161" s="42"/>
      <c r="J161" s="42"/>
      <c r="K161" s="42"/>
      <c r="L161" s="42"/>
      <c r="M161" s="42"/>
      <c r="N161" s="42"/>
      <c r="O161" s="26"/>
      <c r="P161" s="35"/>
      <c r="Q161" s="42"/>
      <c r="R161" s="42">
        <v>727950.510140114</v>
      </c>
      <c r="S161" s="42"/>
      <c r="T161" s="42">
        <v>0</v>
      </c>
      <c r="U161" s="42">
        <v>-1.37262816733981</v>
      </c>
      <c r="V161" s="42"/>
      <c r="W161" s="42"/>
      <c r="X161" s="42">
        <v>1097963.23161644</v>
      </c>
      <c r="Y161" s="42"/>
      <c r="Z161" s="42"/>
      <c r="AA161" s="41">
        <v>4.9742730140686003E-2</v>
      </c>
      <c r="AB161" s="42"/>
      <c r="AC161" s="49"/>
      <c r="AD161" s="42"/>
      <c r="AE161" s="42">
        <v>717.99083705880105</v>
      </c>
      <c r="AF161" s="42"/>
      <c r="AG161" s="49"/>
      <c r="AH161" s="42"/>
      <c r="AI161" s="42">
        <v>83.462187269638207</v>
      </c>
      <c r="AJ161" s="42"/>
      <c r="AK161" s="49"/>
      <c r="AL161" s="42"/>
      <c r="AM161" s="42"/>
      <c r="AN161" s="25">
        <v>3.444040802478292</v>
      </c>
      <c r="AO161" s="25">
        <v>3.4440408024783302</v>
      </c>
      <c r="AS161" s="25">
        <v>0.97436963436458002</v>
      </c>
      <c r="AV161" s="25">
        <v>175.638269315977</v>
      </c>
      <c r="AW161" s="25">
        <v>175.63827432618299</v>
      </c>
    </row>
    <row r="162" spans="1:49" x14ac:dyDescent="0.35">
      <c r="A162" s="26">
        <v>46752</v>
      </c>
      <c r="B162" s="26"/>
      <c r="C162" s="26"/>
      <c r="D162" s="41">
        <v>139.85387475851701</v>
      </c>
      <c r="E162" s="57"/>
      <c r="F162" s="42"/>
      <c r="G162" s="42"/>
      <c r="H162" s="42"/>
      <c r="I162" s="42"/>
      <c r="J162" s="42"/>
      <c r="K162" s="42"/>
      <c r="L162" s="42"/>
      <c r="M162" s="42"/>
      <c r="N162" s="42"/>
      <c r="O162" s="26"/>
      <c r="P162" s="35"/>
      <c r="Q162" s="42"/>
      <c r="R162" s="42">
        <v>731300.17225663899</v>
      </c>
      <c r="S162" s="42"/>
      <c r="T162" s="42">
        <v>0</v>
      </c>
      <c r="U162" s="42">
        <v>-1.32762311426797</v>
      </c>
      <c r="V162" s="42"/>
      <c r="W162" s="42"/>
      <c r="X162" s="42">
        <v>1100126.640955</v>
      </c>
      <c r="Y162" s="42"/>
      <c r="Z162" s="42"/>
      <c r="AA162" s="41">
        <v>4.93616094589234E-2</v>
      </c>
      <c r="AB162" s="42"/>
      <c r="AC162" s="49"/>
      <c r="AD162" s="42"/>
      <c r="AE162" s="42">
        <v>723.26555245850705</v>
      </c>
      <c r="AF162" s="42"/>
      <c r="AG162" s="49"/>
      <c r="AH162" s="42"/>
      <c r="AI162" s="42">
        <v>83.3355013115834</v>
      </c>
      <c r="AJ162" s="42"/>
      <c r="AK162" s="49"/>
      <c r="AL162" s="42"/>
      <c r="AM162" s="42"/>
      <c r="AN162" s="25">
        <v>3.4691139532929061</v>
      </c>
      <c r="AO162" s="25">
        <v>3.4691139532928998</v>
      </c>
      <c r="AS162" s="25">
        <v>0.97332130611155698</v>
      </c>
      <c r="AV162" s="25">
        <v>176.37232646091701</v>
      </c>
      <c r="AW162" s="25">
        <v>176.37233602181499</v>
      </c>
    </row>
    <row r="163" spans="1:49" x14ac:dyDescent="0.35">
      <c r="A163" s="26">
        <v>46843</v>
      </c>
      <c r="B163" s="26"/>
      <c r="C163" s="26"/>
      <c r="D163" s="41">
        <v>139.85387475851701</v>
      </c>
      <c r="E163" s="57"/>
      <c r="F163" s="42"/>
      <c r="G163" s="42"/>
      <c r="H163" s="42"/>
      <c r="I163" s="42"/>
      <c r="J163" s="42"/>
      <c r="K163" s="42"/>
      <c r="L163" s="42"/>
      <c r="M163" s="42"/>
      <c r="N163" s="42"/>
      <c r="O163" s="26"/>
      <c r="P163" s="35"/>
      <c r="Q163" s="42"/>
      <c r="R163" s="42">
        <v>734695.69164024002</v>
      </c>
      <c r="S163" s="42"/>
      <c r="T163" s="42">
        <v>0</v>
      </c>
      <c r="U163" s="42">
        <v>-1.33521531994846</v>
      </c>
      <c r="V163" s="42"/>
      <c r="W163" s="42"/>
      <c r="X163" s="42">
        <v>1103179.9339079501</v>
      </c>
      <c r="Y163" s="42"/>
      <c r="Z163" s="42"/>
      <c r="AA163" s="41">
        <v>4.89423727291525E-2</v>
      </c>
      <c r="AB163" s="42"/>
      <c r="AC163" s="49"/>
      <c r="AD163" s="42"/>
      <c r="AE163" s="42">
        <v>728.68905009695197</v>
      </c>
      <c r="AF163" s="42"/>
      <c r="AG163" s="49"/>
      <c r="AH163" s="42"/>
      <c r="AI163" s="42">
        <v>83.211437656241699</v>
      </c>
      <c r="AJ163" s="42"/>
      <c r="AK163" s="49"/>
      <c r="AL163" s="42"/>
      <c r="AM163" s="42"/>
      <c r="AN163" s="25">
        <v>3.4901567830587004</v>
      </c>
      <c r="AO163" s="25">
        <v>3.4901567830587501</v>
      </c>
      <c r="AS163" s="25">
        <v>0.97211633808919795</v>
      </c>
      <c r="AV163" s="25">
        <v>177.09075915126701</v>
      </c>
      <c r="AW163" s="25">
        <v>177.09077302886399</v>
      </c>
    </row>
    <row r="164" spans="1:49" x14ac:dyDescent="0.35">
      <c r="A164" s="26">
        <v>46934</v>
      </c>
      <c r="B164" s="26"/>
      <c r="C164" s="26"/>
      <c r="D164" s="41">
        <v>139.85387475851701</v>
      </c>
      <c r="E164" s="57"/>
      <c r="F164" s="42"/>
      <c r="G164" s="42"/>
      <c r="H164" s="42"/>
      <c r="I164" s="42"/>
      <c r="J164" s="42"/>
      <c r="K164" s="42"/>
      <c r="L164" s="42"/>
      <c r="M164" s="42"/>
      <c r="N164" s="42"/>
      <c r="O164" s="26"/>
      <c r="P164" s="35"/>
      <c r="Q164" s="42"/>
      <c r="R164" s="42">
        <v>738059.61529833195</v>
      </c>
      <c r="S164" s="42"/>
      <c r="T164" s="42">
        <v>0</v>
      </c>
      <c r="U164" s="42">
        <v>-1.2781853844341999</v>
      </c>
      <c r="V164" s="42"/>
      <c r="W164" s="42"/>
      <c r="X164" s="42">
        <v>1105659.20896437</v>
      </c>
      <c r="Y164" s="42"/>
      <c r="Z164" s="42"/>
      <c r="AA164" s="41">
        <v>4.8451841121511602E-2</v>
      </c>
      <c r="AB164" s="42"/>
      <c r="AC164" s="49"/>
      <c r="AD164" s="42"/>
      <c r="AE164" s="42">
        <v>734.32553792978899</v>
      </c>
      <c r="AF164" s="42"/>
      <c r="AG164" s="49"/>
      <c r="AH164" s="42"/>
      <c r="AI164" s="42">
        <v>83.089805120932098</v>
      </c>
      <c r="AJ164" s="42"/>
      <c r="AK164" s="49"/>
      <c r="AL164" s="42"/>
      <c r="AM164" s="42"/>
      <c r="AN164" s="25">
        <v>3.5168930717220932</v>
      </c>
      <c r="AO164" s="25">
        <v>3.5168930717220901</v>
      </c>
      <c r="AS164" s="25">
        <v>0.97121443038946198</v>
      </c>
      <c r="AV164" s="25">
        <v>177.87613067075699</v>
      </c>
      <c r="AW164" s="25">
        <v>177.876148516867</v>
      </c>
    </row>
    <row r="165" spans="1:49" x14ac:dyDescent="0.35">
      <c r="A165" s="26">
        <v>47026</v>
      </c>
      <c r="B165" s="26"/>
      <c r="C165" s="26"/>
      <c r="D165" s="41">
        <v>139.85387475851701</v>
      </c>
      <c r="E165" s="57"/>
      <c r="F165" s="42"/>
      <c r="G165" s="42"/>
      <c r="H165" s="42"/>
      <c r="I165" s="42"/>
      <c r="J165" s="42"/>
      <c r="K165" s="42"/>
      <c r="L165" s="42"/>
      <c r="M165" s="42"/>
      <c r="N165" s="42"/>
      <c r="O165" s="26"/>
      <c r="P165" s="35"/>
      <c r="Q165" s="42"/>
      <c r="R165" s="42">
        <v>741431.61655705504</v>
      </c>
      <c r="S165" s="42"/>
      <c r="T165" s="42">
        <v>0</v>
      </c>
      <c r="U165" s="42">
        <v>-1.2382119096300199</v>
      </c>
      <c r="V165" s="42"/>
      <c r="W165" s="42"/>
      <c r="X165" s="42">
        <v>1108222.4800271599</v>
      </c>
      <c r="Y165" s="42"/>
      <c r="Z165" s="42"/>
      <c r="AA165" s="41">
        <v>4.7972323811722797E-2</v>
      </c>
      <c r="AB165" s="42"/>
      <c r="AC165" s="49"/>
      <c r="AD165" s="42"/>
      <c r="AE165" s="42">
        <v>740.21051973020997</v>
      </c>
      <c r="AF165" s="42"/>
      <c r="AG165" s="49"/>
      <c r="AH165" s="42"/>
      <c r="AI165" s="42">
        <v>82.970359088415194</v>
      </c>
      <c r="AJ165" s="42"/>
      <c r="AK165" s="49"/>
      <c r="AL165" s="42"/>
      <c r="AM165" s="42"/>
      <c r="AN165" s="25">
        <v>3.5462896142256732</v>
      </c>
      <c r="AO165" s="25">
        <v>3.5462896142256901</v>
      </c>
      <c r="AS165" s="25">
        <v>0.97018548636511204</v>
      </c>
      <c r="AV165" s="25">
        <v>178.61288574780099</v>
      </c>
      <c r="AW165" s="25">
        <v>178.61290713688399</v>
      </c>
    </row>
    <row r="166" spans="1:49" x14ac:dyDescent="0.35">
      <c r="A166" s="26">
        <v>47118</v>
      </c>
      <c r="B166" s="26"/>
      <c r="C166" s="26"/>
      <c r="D166" s="41">
        <v>139.85387475851701</v>
      </c>
      <c r="E166" s="57"/>
      <c r="F166" s="42"/>
      <c r="G166" s="42"/>
      <c r="H166" s="42"/>
      <c r="I166" s="42"/>
      <c r="J166" s="42"/>
      <c r="K166" s="42"/>
      <c r="L166" s="42"/>
      <c r="M166" s="42"/>
      <c r="N166" s="42"/>
      <c r="O166" s="26"/>
      <c r="P166" s="35"/>
      <c r="Q166" s="42"/>
      <c r="R166" s="42">
        <v>744811.57016706897</v>
      </c>
      <c r="S166" s="42"/>
      <c r="T166" s="42"/>
      <c r="U166" s="42">
        <v>-1.18236813630448</v>
      </c>
      <c r="V166" s="42"/>
      <c r="W166" s="42"/>
      <c r="X166" s="42">
        <v>1110769.0656971999</v>
      </c>
      <c r="Y166" s="42"/>
      <c r="Z166" s="42"/>
      <c r="AA166" s="41">
        <v>4.74063814951051E-2</v>
      </c>
      <c r="AB166" s="42"/>
      <c r="AC166" s="49"/>
      <c r="AD166" s="42"/>
      <c r="AE166" s="42">
        <v>746.352515508696</v>
      </c>
      <c r="AF166" s="42"/>
      <c r="AG166" s="49"/>
      <c r="AH166" s="42"/>
      <c r="AI166" s="42">
        <v>82.852814967888094</v>
      </c>
      <c r="AJ166" s="42"/>
      <c r="AK166" s="49"/>
      <c r="AL166" s="42"/>
      <c r="AM166" s="42"/>
      <c r="AN166" s="25">
        <v>3.5778306393228192</v>
      </c>
      <c r="AO166" s="25">
        <v>3.5778306393228001</v>
      </c>
      <c r="AS166" s="25">
        <v>0.96942555925380702</v>
      </c>
      <c r="AV166" s="25">
        <v>179.20769818602599</v>
      </c>
      <c r="AW166" s="25">
        <v>179.20772265029501</v>
      </c>
    </row>
    <row r="167" spans="1:49" x14ac:dyDescent="0.35">
      <c r="Q167" s="42"/>
      <c r="R167" s="42"/>
      <c r="S167" s="42"/>
      <c r="T167" s="42"/>
      <c r="U167" s="42"/>
      <c r="V167" s="42"/>
      <c r="W167" s="42"/>
      <c r="X167" s="42"/>
      <c r="Y167" s="42"/>
      <c r="Z167" s="42"/>
      <c r="AA167" s="42"/>
      <c r="AB167" s="42"/>
      <c r="AC167" s="49"/>
      <c r="AD167" s="42"/>
      <c r="AE167" s="42"/>
      <c r="AF167" s="42"/>
      <c r="AG167" s="49"/>
      <c r="AH167" s="42"/>
      <c r="AI167" s="42"/>
      <c r="AJ167" s="42"/>
      <c r="AK167" s="49"/>
      <c r="AL167" s="42"/>
      <c r="AM167" s="42"/>
    </row>
  </sheetData>
  <mergeCells count="6">
    <mergeCell ref="Q5:S5"/>
    <mergeCell ref="T5:V5"/>
    <mergeCell ref="AY3:AZ3"/>
    <mergeCell ref="AY4:AZ4"/>
    <mergeCell ref="AD3:AF3"/>
    <mergeCell ref="Q3:Z3"/>
  </mergeCell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B98E5-A024-4939-BA34-8390BDFA6C23}">
  <dimension ref="A1:AI812"/>
  <sheetViews>
    <sheetView zoomScale="70" zoomScaleNormal="70" workbookViewId="0">
      <pane xSplit="2" ySplit="5" topLeftCell="C6" activePane="bottomRight" state="frozen"/>
      <selection pane="topRight" activeCell="C1" sqref="C1"/>
      <selection pane="bottomLeft" activeCell="A5" sqref="A5"/>
      <selection pane="bottomRight" activeCell="AF1" sqref="AF1"/>
    </sheetView>
  </sheetViews>
  <sheetFormatPr defaultColWidth="9.36328125" defaultRowHeight="14.5" x14ac:dyDescent="0.35"/>
  <cols>
    <col min="1" max="1" width="9.36328125" style="14"/>
    <col min="2" max="2" width="21.453125" style="17" customWidth="1"/>
    <col min="3" max="5" width="32.6328125" style="22" customWidth="1"/>
    <col min="6" max="6" width="39.26953125" style="22" customWidth="1"/>
    <col min="7" max="8" width="32.6328125" style="22" customWidth="1"/>
    <col min="9" max="9" width="55.7265625" style="22" customWidth="1"/>
    <col min="10" max="10" width="32.6328125" style="22" customWidth="1"/>
    <col min="11" max="11" width="37.08984375" style="22" customWidth="1"/>
    <col min="12" max="12" width="32.6328125" style="22" customWidth="1"/>
    <col min="13" max="13" width="68.6328125" style="22" customWidth="1"/>
    <col min="14" max="24" width="32.6328125" style="22" customWidth="1"/>
    <col min="25" max="25" width="61" style="22" customWidth="1"/>
    <col min="26" max="35" width="32.6328125" style="22" customWidth="1"/>
    <col min="36" max="39" width="30.36328125" style="14" customWidth="1"/>
    <col min="40" max="16384" width="9.36328125" style="14"/>
  </cols>
  <sheetData>
    <row r="1" spans="1:35" s="4" customFormat="1" ht="129" customHeight="1" x14ac:dyDescent="0.35">
      <c r="A1" s="1" t="s">
        <v>0</v>
      </c>
      <c r="B1" s="2" t="s">
        <v>1</v>
      </c>
      <c r="C1" s="3" t="s">
        <v>2</v>
      </c>
      <c r="D1" s="3"/>
      <c r="E1" s="3"/>
      <c r="F1" s="3" t="str">
        <f>"X12(fprojm(stifidx_clothingadjusted.m,stifidx.m,""L""),MULT," &amp; TEXT(StartDate,"yyyy""m""m") &amp; "," &amp; TEXT(F2,"yyyy""m""m") &amp; ")"</f>
        <v>X12(fprojm(stifidx_clothingadjusted.m,stifidx.m,"L"),MULT,1990m2,2025m12)</v>
      </c>
      <c r="G1" s="3" t="str">
        <f>"convgen("&amp;ForecastRound&amp;"_CPISA_"&amp;ForecastVersion&amp;".q,monthly,averaged,cubic,yes)"</f>
        <v>convgen(A25_CPISA_draft1.q,monthly,averaged,cubic,yes)</v>
      </c>
      <c r="H1" s="3" t="str">
        <f>"FPROJM("&amp;F1&amp;","&amp;G1&amp;","&amp;TEXT(STIFHorizon,"mmmyyyy")&amp;")"</f>
        <v>FPROJM(X12(fprojm(stifidx_clothingadjusted.m,stifidx.m,"L"),MULT,1990m2,2025m12),convgen(A25_CPISA_draft1.q,monthly,averaged,cubic,yes),Dec2025)</v>
      </c>
      <c r="I1" s="3" t="str">
        <f>"X12(fprojm(stif_xefnab_clothingadjusted.m,stif_xeatfnab.M,""L""),MULT," &amp; TEXT(StartDate,"yyyy""m""m") &amp; "," &amp; TEXT(I2,"yyyy""m""m") &amp; ")"</f>
        <v>X12(fprojm(stif_xefnab_clothingadjusted.m,stif_xeatfnab.M,"L"),MULT,1990m2,2025m12)</v>
      </c>
      <c r="J1" s="3" t="str">
        <f>"X12(OVERLAY(STIF_SRV.M,D7F53DPM.M),MULT," &amp; TEXT(StartDate,"yyyy""m""m") &amp; "," &amp; TEXT(J2,"yyyy""m""m") &amp; ")"</f>
        <v>X12(OVERLAY(STIF_SRV.M,D7F53DPM.M),MULT,1990m2,2025m12)</v>
      </c>
      <c r="K1" s="3" t="str">
        <f>"X12(fprojm(stif_gds_xefnab_clothingadjusted.m,stif_gds_xeatfnab.m,""L""),MULT," &amp; TEXT(StartDate,"yyyy""m""m") &amp; "," &amp; TEXT(K2,"yyyy""m""m") &amp; ")"</f>
        <v>X12(fprojm(stif_gds_xefnab_clothingadjusted.m,stif_gds_xeatfnab.m,"L"),MULT,1990m2,2025m12)</v>
      </c>
      <c r="L1" s="3" t="str">
        <f>"BPROJA(STIF_PU.M,X12(DK9T3DPM.M,MULT," &amp; TEXT(StartDate,"yyyy""m""m") &amp; ",2019m12),2019m12)"</f>
        <v>BPROJA(STIF_PU.M,X12(DK9T3DPM.M,MULT,1990m2,2019m12),2019m12)</v>
      </c>
      <c r="M1" s="3" t="str">
        <f>"X12(OVERLAY(cpi_aggregation(booze.m,fags.m,#,#,#,#,#,#,#,#,#,#,#,#,#,#,#,#,#,#),D7BV3DPM.M),MULT," &amp; TEXT(StartDate,"yyyy""m""m") &amp; "," &amp; TEXT(M2,"yyyy""m""m") &amp; ")"</f>
        <v>X12(OVERLAY(cpi_aggregation(booze.m,fags.m,#,#,#,#,#,#,#,#,#,#,#,#,#,#,#,#,#,#),D7BV3DPM.M),MULT,1990m2,2025m12)</v>
      </c>
      <c r="N1" s="3" t="str">
        <f>"X12(OVERLAY(STIF_FNAB.M,D7BU3DPM.M),MULT," &amp; TEXT(StartDate,"yyyy""m""m") &amp; "," &amp; TEXT(N2,"yyyy""m""m") &amp; ")"</f>
        <v>X12(OVERLAY(STIF_FNAB.M,D7BU3DPM.M),MULT,1990m2,2025m12)</v>
      </c>
      <c r="O1" s="3" t="s">
        <v>3</v>
      </c>
      <c r="P1" s="3" t="s">
        <v>4</v>
      </c>
      <c r="Q1" s="3" t="str">
        <f>"convgen("&amp;ForecastRound&amp;"_pmdefxf_"&amp;ForecastVersion&amp;".q,monthly,averaged,cubic,yes)"</f>
        <v>convgen(A25_pmdefxf_draft1.q,monthly,averaged,cubic,yes)</v>
      </c>
      <c r="R1" s="3" t="str">
        <f>"fprojm("&amp;P1&amp;","&amp;Q1&amp;",""L"")"</f>
        <v>fprojm(BPROJM((IKBI.M-BQAT.M)/(IKBL.M-BPIC.M),BQKL.M,"E"),convgen(A25_pmdefxf_draft1.q,monthly,averaged,cubic,yes),"L")</v>
      </c>
      <c r="S1" s="3" t="s">
        <v>5</v>
      </c>
      <c r="T1" s="3" t="str">
        <f>"convgen("&amp;ForecastRound&amp;"_GDPKP_"&amp;ForecastVersion&amp;".q,monthly,averaged,cubic,yes)"</f>
        <v>convgen(A25_GDPKP_draft1.q,monthly,averaged,cubic,yes)</v>
      </c>
      <c r="U1" s="3" t="str">
        <f>"fprojm("&amp;S1&amp;","&amp;T1&amp;",""L"")"</f>
        <v>fprojm(BPROJM(ECY2_DP.M,K222.M,"E"),convgen(A25_GDPKP_draft1.q,monthly,averaged,cubic,yes),"L")</v>
      </c>
      <c r="V1" s="3" t="s">
        <v>6</v>
      </c>
      <c r="W1" s="3" t="str">
        <f>"convgen("&amp;ForecastRound&amp;"_HRS_"&amp;ForecastVersion&amp;".q,monthly,averaged,cubic,yes)"</f>
        <v>convgen(A25_HRS_draft1.q,monthly,averaged,cubic,yes)</v>
      </c>
      <c r="X1" s="3" t="str">
        <f>"fprojm("&amp;V1&amp;","&amp;W1&amp;",""L"")"</f>
        <v>fprojm(YBUS.M,convgen(A25_HRS_draft1.q,monthly,averaged,cubic,yes),"L")</v>
      </c>
      <c r="Y1" s="3" t="str">
        <f>U1&amp;"*1000/"&amp;X1</f>
        <v>fprojm(BPROJM(ECY2_DP.M,K222.M,"E"),convgen(A25_GDPKP_draft1.q,monthly,averaged,cubic,yes),"L")*1000/fprojm(YBUS.M,convgen(A25_HRS_draft1.q,monthly,averaged,cubic,yes),"L")</v>
      </c>
      <c r="Z1" s="3" t="s">
        <v>7</v>
      </c>
      <c r="AA1" s="3" t="str">
        <f>"convgen("&amp;ForecastRound&amp;"_AWERPS_"&amp;ForecastVersion&amp;".q,monthly,averaged,cubic,yes)"</f>
        <v>convgen(A25_AWERPS_draft1.q,monthly,averaged,cubic,yes)</v>
      </c>
      <c r="AB1" s="3" t="str">
        <f>"fprojm("&amp;Z1&amp;","&amp;AA1&amp;",""L"")"</f>
        <v>fprojm(OVERLAY(KAJ2_DP.M,KAJ2_HIST.M),convgen(A25_AWERPS_draft1.q,monthly,averaged,cubic,yes),"L")</v>
      </c>
      <c r="AC1" s="3" t="s">
        <v>8</v>
      </c>
      <c r="AD1" s="3" t="str">
        <f>"convgen("&amp;ForecastRound&amp;"_EER_"&amp;ForecastVersion&amp;".q,monthly,averaged,cubic,yes)"</f>
        <v>convgen(A25_EER_draft1.q,monthly,averaged,cubic,yes)</v>
      </c>
      <c r="AE1" s="3" t="str">
        <f>"fprojm("&amp;AC1&amp;","&amp;AD1&amp;",""L"")"</f>
        <v>fprojm(CONV2MA(SERI.B),convgen(A25_EER_draft1.q,monthly,averaged,cubic,yes),"L")</v>
      </c>
      <c r="AF1" s="3" t="s">
        <v>9</v>
      </c>
      <c r="AG1" s="3"/>
      <c r="AH1" s="3"/>
      <c r="AI1" s="3" t="str">
        <f>"convgen("&amp;ForecastRound&amp;"_NHDS_"&amp;ForecastVersion&amp;".q,monthly,averaged,cubic,yes)"</f>
        <v>convgen(A25_NHDS_draft1.q,monthly,averaged,cubic,yes)</v>
      </c>
    </row>
    <row r="2" spans="1:35" s="8" customFormat="1" x14ac:dyDescent="0.35">
      <c r="A2" s="5" t="s">
        <v>10</v>
      </c>
      <c r="B2" s="6">
        <f>ForecastHorizon</f>
        <v>47026</v>
      </c>
      <c r="C2" s="6">
        <f>ForecastHorizon</f>
        <v>47026</v>
      </c>
      <c r="D2" s="6"/>
      <c r="E2" s="7"/>
      <c r="F2" s="6">
        <f>STIFHorizon</f>
        <v>46022</v>
      </c>
      <c r="G2" s="6">
        <f>ForecastHorizon</f>
        <v>47026</v>
      </c>
      <c r="H2" s="6">
        <f>ForecastHorizon</f>
        <v>47026</v>
      </c>
      <c r="I2" s="6">
        <f t="shared" ref="I2:N2" si="0">STIFHorizon</f>
        <v>46022</v>
      </c>
      <c r="J2" s="6">
        <f t="shared" si="0"/>
        <v>46022</v>
      </c>
      <c r="K2" s="6">
        <f t="shared" si="0"/>
        <v>46022</v>
      </c>
      <c r="L2" s="6">
        <f>ForecastHorizon</f>
        <v>47026</v>
      </c>
      <c r="M2" s="6">
        <f t="shared" si="0"/>
        <v>46022</v>
      </c>
      <c r="N2" s="6">
        <f t="shared" si="0"/>
        <v>46022</v>
      </c>
      <c r="O2" s="6">
        <f t="shared" ref="O2:AI2" si="1">ForecastHorizon</f>
        <v>47026</v>
      </c>
      <c r="P2" s="6">
        <f t="shared" si="1"/>
        <v>47026</v>
      </c>
      <c r="Q2" s="6">
        <f t="shared" si="1"/>
        <v>47026</v>
      </c>
      <c r="R2" s="6">
        <f t="shared" si="1"/>
        <v>47026</v>
      </c>
      <c r="S2" s="6">
        <f t="shared" si="1"/>
        <v>47026</v>
      </c>
      <c r="T2" s="6">
        <f t="shared" si="1"/>
        <v>47026</v>
      </c>
      <c r="U2" s="6">
        <f t="shared" si="1"/>
        <v>47026</v>
      </c>
      <c r="V2" s="6">
        <f t="shared" si="1"/>
        <v>47026</v>
      </c>
      <c r="W2" s="6">
        <f t="shared" si="1"/>
        <v>47026</v>
      </c>
      <c r="X2" s="6">
        <f t="shared" si="1"/>
        <v>47026</v>
      </c>
      <c r="Y2" s="6">
        <f t="shared" si="1"/>
        <v>47026</v>
      </c>
      <c r="Z2" s="6">
        <f t="shared" si="1"/>
        <v>47026</v>
      </c>
      <c r="AA2" s="6">
        <f t="shared" si="1"/>
        <v>47026</v>
      </c>
      <c r="AB2" s="6">
        <f t="shared" si="1"/>
        <v>47026</v>
      </c>
      <c r="AC2" s="6">
        <f t="shared" si="1"/>
        <v>47026</v>
      </c>
      <c r="AD2" s="6">
        <f t="shared" si="1"/>
        <v>47026</v>
      </c>
      <c r="AE2" s="6">
        <f t="shared" si="1"/>
        <v>47026</v>
      </c>
      <c r="AF2" s="6">
        <f t="shared" si="1"/>
        <v>47026</v>
      </c>
      <c r="AG2" s="6"/>
      <c r="AH2" s="6"/>
      <c r="AI2" s="6">
        <f t="shared" si="1"/>
        <v>47026</v>
      </c>
    </row>
    <row r="3" spans="1:35" s="4" customFormat="1" ht="130.5" x14ac:dyDescent="0.35">
      <c r="A3" s="1" t="s">
        <v>11</v>
      </c>
      <c r="B3" s="9"/>
      <c r="C3" s="10" t="s">
        <v>12</v>
      </c>
      <c r="D3" s="10" t="s">
        <v>13</v>
      </c>
      <c r="E3" s="10" t="s">
        <v>14</v>
      </c>
      <c r="F3" s="10" t="s">
        <v>15</v>
      </c>
      <c r="G3" s="10" t="s">
        <v>16</v>
      </c>
      <c r="H3" s="10" t="s">
        <v>17</v>
      </c>
      <c r="I3" s="10" t="s">
        <v>18</v>
      </c>
      <c r="J3" s="10" t="s">
        <v>19</v>
      </c>
      <c r="K3" s="10" t="s">
        <v>18</v>
      </c>
      <c r="L3" s="10" t="s">
        <v>20</v>
      </c>
      <c r="M3" s="10" t="s">
        <v>21</v>
      </c>
      <c r="N3" s="10" t="s">
        <v>19</v>
      </c>
      <c r="O3" s="10" t="s">
        <v>22</v>
      </c>
      <c r="P3" s="10" t="s">
        <v>23</v>
      </c>
      <c r="Q3" s="10" t="s">
        <v>24</v>
      </c>
      <c r="R3" s="10" t="s">
        <v>25</v>
      </c>
      <c r="S3" s="10" t="s">
        <v>26</v>
      </c>
      <c r="T3" s="10" t="s">
        <v>24</v>
      </c>
      <c r="U3" s="10" t="s">
        <v>25</v>
      </c>
      <c r="V3" s="10"/>
      <c r="W3" s="10"/>
      <c r="X3" s="10"/>
      <c r="Y3" s="10"/>
      <c r="Z3" s="10" t="s">
        <v>27</v>
      </c>
      <c r="AA3" s="10" t="s">
        <v>24</v>
      </c>
      <c r="AB3" s="10" t="s">
        <v>25</v>
      </c>
      <c r="AC3" s="10" t="s">
        <v>28</v>
      </c>
      <c r="AD3" s="10" t="s">
        <v>29</v>
      </c>
      <c r="AE3" s="10" t="s">
        <v>25</v>
      </c>
      <c r="AF3" s="10" t="s">
        <v>30</v>
      </c>
      <c r="AG3" s="10" t="s">
        <v>31</v>
      </c>
      <c r="AH3" s="10" t="s">
        <v>32</v>
      </c>
      <c r="AI3" s="10"/>
    </row>
    <row r="4" spans="1:35" x14ac:dyDescent="0.35">
      <c r="A4" s="11" t="s">
        <v>33</v>
      </c>
      <c r="B4" s="12" t="s">
        <v>34</v>
      </c>
      <c r="C4" s="13" t="s">
        <v>35</v>
      </c>
      <c r="D4" s="13" t="s">
        <v>36</v>
      </c>
      <c r="E4" s="13" t="s">
        <v>37</v>
      </c>
      <c r="F4" s="13" t="s">
        <v>38</v>
      </c>
      <c r="G4" s="13" t="s">
        <v>39</v>
      </c>
      <c r="H4" s="13" t="s">
        <v>40</v>
      </c>
      <c r="I4" s="13" t="s">
        <v>41</v>
      </c>
      <c r="J4" s="13" t="s">
        <v>42</v>
      </c>
      <c r="K4" s="13" t="s">
        <v>43</v>
      </c>
      <c r="L4" s="13" t="s">
        <v>44</v>
      </c>
      <c r="M4" s="13" t="s">
        <v>45</v>
      </c>
      <c r="N4" s="13" t="s">
        <v>46</v>
      </c>
      <c r="O4" s="13" t="s">
        <v>47</v>
      </c>
      <c r="P4" s="13" t="s">
        <v>48</v>
      </c>
      <c r="Q4" s="13" t="s">
        <v>48</v>
      </c>
      <c r="R4" s="13" t="s">
        <v>48</v>
      </c>
      <c r="S4" s="13" t="s">
        <v>49</v>
      </c>
      <c r="T4" s="13" t="s">
        <v>50</v>
      </c>
      <c r="U4" s="13" t="s">
        <v>51</v>
      </c>
      <c r="V4" s="13" t="s">
        <v>52</v>
      </c>
      <c r="W4" s="13" t="s">
        <v>53</v>
      </c>
      <c r="X4" s="13" t="s">
        <v>54</v>
      </c>
      <c r="Y4" s="13" t="s">
        <v>55</v>
      </c>
      <c r="Z4" s="13" t="s">
        <v>56</v>
      </c>
      <c r="AA4" s="13" t="s">
        <v>57</v>
      </c>
      <c r="AB4" s="13" t="s">
        <v>58</v>
      </c>
      <c r="AC4" s="13" t="s">
        <v>59</v>
      </c>
      <c r="AD4" s="13" t="s">
        <v>60</v>
      </c>
      <c r="AE4" s="13" t="s">
        <v>61</v>
      </c>
      <c r="AF4" s="13" t="s">
        <v>62</v>
      </c>
      <c r="AG4" s="13"/>
      <c r="AH4" s="13"/>
      <c r="AI4" s="13" t="s">
        <v>63</v>
      </c>
    </row>
    <row r="5" spans="1:35" x14ac:dyDescent="0.35">
      <c r="A5" s="11" t="s">
        <v>64</v>
      </c>
      <c r="B5" s="15" t="s">
        <v>65</v>
      </c>
      <c r="C5" s="16" t="s">
        <v>66</v>
      </c>
      <c r="D5" s="16" t="s">
        <v>67</v>
      </c>
      <c r="E5" s="16" t="s">
        <v>68</v>
      </c>
      <c r="F5" s="16" t="s">
        <v>69</v>
      </c>
      <c r="G5" s="16" t="s">
        <v>70</v>
      </c>
      <c r="H5" s="16" t="s">
        <v>71</v>
      </c>
      <c r="I5" s="16" t="s">
        <v>72</v>
      </c>
      <c r="J5" s="16" t="s">
        <v>73</v>
      </c>
      <c r="K5" s="16" t="s">
        <v>74</v>
      </c>
      <c r="L5" s="16" t="s">
        <v>75</v>
      </c>
      <c r="M5" s="16" t="s">
        <v>76</v>
      </c>
      <c r="N5" s="16" t="s">
        <v>77</v>
      </c>
      <c r="O5" s="16" t="s">
        <v>78</v>
      </c>
      <c r="P5" s="16" t="s">
        <v>79</v>
      </c>
      <c r="Q5" s="16" t="s">
        <v>80</v>
      </c>
      <c r="R5" s="16" t="s">
        <v>81</v>
      </c>
      <c r="S5" s="16" t="s">
        <v>82</v>
      </c>
      <c r="T5" s="16" t="s">
        <v>83</v>
      </c>
      <c r="U5" s="16" t="s">
        <v>84</v>
      </c>
      <c r="V5" s="16" t="s">
        <v>85</v>
      </c>
      <c r="W5" s="16" t="s">
        <v>86</v>
      </c>
      <c r="X5" s="16" t="s">
        <v>87</v>
      </c>
      <c r="Y5" s="16" t="s">
        <v>88</v>
      </c>
      <c r="Z5" s="16" t="s">
        <v>89</v>
      </c>
      <c r="AA5" s="16" t="s">
        <v>90</v>
      </c>
      <c r="AB5" s="16" t="s">
        <v>91</v>
      </c>
      <c r="AC5" s="16" t="s">
        <v>92</v>
      </c>
      <c r="AD5" s="16" t="s">
        <v>93</v>
      </c>
      <c r="AE5" s="16" t="s">
        <v>94</v>
      </c>
      <c r="AF5" s="16" t="s">
        <v>95</v>
      </c>
      <c r="AG5" s="16" t="s">
        <v>96</v>
      </c>
      <c r="AH5" s="16" t="s">
        <v>97</v>
      </c>
      <c r="AI5" s="16" t="s">
        <v>98</v>
      </c>
    </row>
    <row r="6" spans="1:35" x14ac:dyDescent="0.35">
      <c r="B6" s="17" t="e">
        <f ca="1">[5]!FAMEData(B1, StartDate, B$2, 0,"Monthly", "Down", "No Heading", "Normal")</f>
        <v>#NAME?</v>
      </c>
      <c r="C6" s="18" t="e">
        <f ca="1">[5]!FAMEData(C$1, StartDate, C$2, 0,"Monthly", "Down", "No Heading", "Normal")</f>
        <v>#NAME?</v>
      </c>
      <c r="D6" s="18" t="e">
        <f ca="1">VLOOKUP($B6,[1]OIS!$A$6:$B$43,2)</f>
        <v>#NAME?</v>
      </c>
      <c r="E6" s="18" t="e">
        <f t="shared" ref="E6:E69" ca="1" si="2">_xlfn.IFNA(D6,C6)</f>
        <v>#NAME?</v>
      </c>
      <c r="F6" s="19" t="e">
        <f ca="1">[5]!FAMEData(F$1, StartDate, F$2, 0,"Monthly", "Down", "No Heading", "Normal")</f>
        <v>#NAME?</v>
      </c>
      <c r="G6" s="19" t="e">
        <f ca="1">[5]!FAMEData(G$1, StartDate, G$2, 0,"Monthly", "Down", "No Heading", "Normal")</f>
        <v>#NAME?</v>
      </c>
      <c r="H6" s="19" t="e">
        <f ca="1">[5]!FAMEData(H$1, StartDate, H$2, 0,"Monthly", "Down", "No Heading", "Normal")</f>
        <v>#NAME?</v>
      </c>
      <c r="I6" s="18" t="e">
        <f ca="1">[5]!FAMEData(I$1, StartDate, I$2, 0,"Monthly", "Down", "No Heading", "Normal")</f>
        <v>#NAME?</v>
      </c>
      <c r="J6" s="19" t="e">
        <f ca="1">[5]!FAMEData(J$1, StartDate, J$2, 0,"Monthly", "Down", "No Heading", "Normal")</f>
        <v>#NAME?</v>
      </c>
      <c r="K6" s="18" t="e">
        <f ca="1">[5]!FAMEData(K$1, StartDate, K$2, 0,"Monthly", "Down", "No Heading", "Normal")</f>
        <v>#NAME?</v>
      </c>
      <c r="L6" s="19" t="e">
        <f ca="1">[5]!FAMEData(L$1, StartDate, L$2, 0,"Monthly", "Down", "No Heading", "Normal")</f>
        <v>#NAME?</v>
      </c>
      <c r="M6" s="18" t="e">
        <f ca="1">[5]!FAMEData(M$1, StartDate, M$2, 0,"Monthly", "Down", "No Heading", "Normal")</f>
        <v>#NAME?</v>
      </c>
      <c r="N6" s="19" t="e">
        <f ca="1">[5]!FAMEData(N$1, StartDate, N$2, 0,"Monthly", "Down", "No Heading", "Normal")</f>
        <v>#NAME?</v>
      </c>
      <c r="O6" s="18" t="e">
        <f ca="1">[5]!FAMEData(O$1, StartDate, O$2, 0,"Monthly", "Down", "No Heading", "Normal")</f>
        <v>#NAME?</v>
      </c>
      <c r="P6" s="19" t="e">
        <f ca="1">[5]!FAMEData(P$1, StartDate, P$2, 0,"Monthly", "Down", "No Heading", "Normal")</f>
        <v>#NAME?</v>
      </c>
      <c r="Q6" s="19" t="e">
        <f ca="1">[5]!FAMEData(Q$1, StartDate, Q$2, 0,"Monthly", "Down", "No Heading", "Normal")</f>
        <v>#NAME?</v>
      </c>
      <c r="R6" s="19" t="e">
        <f ca="1">[5]!FAMEData(R$1, StartDate, R$2, 0,"Monthly", "Down", "No Heading", "Normal")</f>
        <v>#NAME?</v>
      </c>
      <c r="S6" s="18" t="e">
        <f ca="1">[5]!FAMEData(S$1, StartDate, S$2, 0,"Monthly", "Down", "No Heading", "Normal")</f>
        <v>#NAME?</v>
      </c>
      <c r="T6" s="18" t="e">
        <f ca="1">[5]!FAMEData(T$1, StartDate, T$2, 0,"Monthly", "Down", "No Heading", "Normal")</f>
        <v>#NAME?</v>
      </c>
      <c r="U6" s="18" t="e">
        <f ca="1">[5]!FAMEData(U$1, StartDate, U$2, 0,"Monthly", "Down", "No Heading", "Normal")</f>
        <v>#NAME?</v>
      </c>
      <c r="V6" s="19" t="e">
        <f ca="1">[5]!FAMEData(V$1, StartDate, V$2, 0,"Monthly", "Down", "No Heading", "Normal")</f>
        <v>#NAME?</v>
      </c>
      <c r="W6" s="19" t="e">
        <f ca="1">[5]!FAMEData(W$1, StartDate, W$2, 0,"Monthly", "Down", "No Heading", "Normal")</f>
        <v>#NAME?</v>
      </c>
      <c r="X6" s="19" t="e">
        <f ca="1">[5]!FAMEData(X$1, StartDate, X$2, 0,"Monthly", "Down", "No Heading", "Normal")</f>
        <v>#NAME?</v>
      </c>
      <c r="Y6" s="19" t="e">
        <f ca="1">[5]!FAMEData(Y$1, StartDate, Y$2, 0,"Monthly", "Down", "No Heading", "Normal")</f>
        <v>#NAME?</v>
      </c>
      <c r="Z6" s="18" t="e">
        <f ca="1">[5]!FAMEData(Z$1, StartDate, Z$2, 0,"Monthly", "Down", "No Heading", "Normal")</f>
        <v>#NAME?</v>
      </c>
      <c r="AA6" s="18" t="e">
        <f ca="1">[5]!FAMEData(AA$1, StartDate, AA$2, 0,"Monthly", "Down", "No Heading", "Normal")</f>
        <v>#NAME?</v>
      </c>
      <c r="AB6" s="18" t="e">
        <f ca="1">[5]!FAMEData(AB$1, StartDate, AB$2, 0,"Monthly", "Down", "No Heading", "Normal")</f>
        <v>#NAME?</v>
      </c>
      <c r="AC6" s="19" t="e">
        <f ca="1">[5]!FAMEData(AC$1, StartDate, AC$2, 0,"Monthly", "Down", "No Heading", "Normal")</f>
        <v>#NAME?</v>
      </c>
      <c r="AD6" s="19" t="e">
        <f ca="1">[5]!FAMEData(AD$1, StartDate, AD$2, 0,"Monthly", "Down", "No Heading", "Normal")</f>
        <v>#NAME?</v>
      </c>
      <c r="AE6" s="19" t="e">
        <f ca="1">[5]!FAMEData(AE$1, StartDate, AE$2, 0,"Monthly", "Down", "No Heading", "Normal")</f>
        <v>#NAME?</v>
      </c>
      <c r="AF6" s="18" t="e">
        <f ca="1">[5]!FAMEData(AF$1, StartDate, AF$2, 0,"Monthly", "Down", "No Heading", "Normal")</f>
        <v>#NAME?</v>
      </c>
      <c r="AG6" s="18"/>
      <c r="AH6" s="18" t="e">
        <f t="shared" ref="AH6:AH69" ca="1" si="3">IF(ISNUMBER(AG6),AG6,AF6)</f>
        <v>#NAME?</v>
      </c>
      <c r="AI6" s="18" t="e">
        <f ca="1">[5]!FAMEData(AI$1, StartDate, AI$2, 0,"Monthly", "Down", "No Heading", "Normal")</f>
        <v>#NAME?</v>
      </c>
    </row>
    <row r="7" spans="1:35" x14ac:dyDescent="0.35">
      <c r="B7" s="17">
        <v>32963</v>
      </c>
      <c r="C7" s="18">
        <v>14.681639452463532</v>
      </c>
      <c r="D7" s="18" t="e">
        <f>VLOOKUP($B7,[1]OIS!$A$6:$B$43,2)</f>
        <v>#N/A</v>
      </c>
      <c r="E7" s="18">
        <f t="shared" si="2"/>
        <v>14.681639452463532</v>
      </c>
      <c r="F7" s="19">
        <v>52.776101956106302</v>
      </c>
      <c r="G7" s="19">
        <v>54.708952594885645</v>
      </c>
      <c r="H7" s="19">
        <v>52.776101956106302</v>
      </c>
      <c r="I7" s="18">
        <v>57.0887709149873</v>
      </c>
      <c r="J7" s="19">
        <v>36.602494587621997</v>
      </c>
      <c r="K7" s="18">
        <v>98.431519867365495</v>
      </c>
      <c r="L7" s="19">
        <v>33.455587976738997</v>
      </c>
      <c r="M7" s="18">
        <v>29.872872537843801</v>
      </c>
      <c r="N7" s="19">
        <v>54.544500810387397</v>
      </c>
      <c r="O7" s="18">
        <v>284383.41694799764</v>
      </c>
      <c r="P7" s="19">
        <v>0.6672657165710032</v>
      </c>
      <c r="Q7" s="19">
        <v>0.68115509929755347</v>
      </c>
      <c r="R7" s="19">
        <v>0.6672657165710032</v>
      </c>
      <c r="S7" s="18">
        <v>57.218241822429917</v>
      </c>
      <c r="T7" s="18">
        <v>352533.06368110672</v>
      </c>
      <c r="U7" s="18">
        <v>57.218241822429917</v>
      </c>
      <c r="V7" s="19">
        <v>907.7</v>
      </c>
      <c r="W7" s="19">
        <v>907730.67599763279</v>
      </c>
      <c r="X7" s="19">
        <v>907.7</v>
      </c>
      <c r="Y7" s="19">
        <v>63.03651186783069</v>
      </c>
      <c r="Z7" s="18">
        <v>183.464749715176</v>
      </c>
      <c r="AA7" s="18">
        <v>185.3536895609698</v>
      </c>
      <c r="AB7" s="18">
        <v>183.464749715176</v>
      </c>
      <c r="AC7" s="19">
        <v>91.347331818181814</v>
      </c>
      <c r="AD7" s="19">
        <v>92.296145974474157</v>
      </c>
      <c r="AE7" s="19">
        <v>91.347331818181814</v>
      </c>
      <c r="AF7" s="18">
        <v>8.0243537232998268</v>
      </c>
      <c r="AG7" s="18"/>
      <c r="AH7" s="18">
        <f t="shared" si="3"/>
        <v>8.0243537232998268</v>
      </c>
      <c r="AI7" s="18">
        <v>44836.812130551836</v>
      </c>
    </row>
    <row r="8" spans="1:35" x14ac:dyDescent="0.35">
      <c r="B8" s="17">
        <v>32993</v>
      </c>
      <c r="C8" s="18">
        <v>14.648489809641529</v>
      </c>
      <c r="D8" s="18" t="e">
        <f>VLOOKUP($B8,[1]OIS!$A$6:$B$43,2)</f>
        <v>#N/A</v>
      </c>
      <c r="E8" s="18">
        <f t="shared" si="2"/>
        <v>14.648489809641529</v>
      </c>
      <c r="F8" s="19">
        <v>53.164758217991</v>
      </c>
      <c r="G8" s="19">
        <v>55.442055100459385</v>
      </c>
      <c r="H8" s="19">
        <v>53.164758217991</v>
      </c>
      <c r="I8" s="18">
        <v>57.456971081989401</v>
      </c>
      <c r="J8" s="19">
        <v>37.059961910832598</v>
      </c>
      <c r="K8" s="18">
        <v>98.775003211859698</v>
      </c>
      <c r="L8" s="19">
        <v>33.9872222995985</v>
      </c>
      <c r="M8" s="18">
        <v>30.1121607672303</v>
      </c>
      <c r="N8" s="19">
        <v>55.091831022957599</v>
      </c>
      <c r="O8" s="18">
        <v>287559.25387345371</v>
      </c>
      <c r="P8" s="19">
        <v>0.66796810153581465</v>
      </c>
      <c r="Q8" s="19">
        <v>0.68659475946883575</v>
      </c>
      <c r="R8" s="19">
        <v>0.66796810153581465</v>
      </c>
      <c r="S8" s="18">
        <v>57.580382593457948</v>
      </c>
      <c r="T8" s="18">
        <v>353802.99905634637</v>
      </c>
      <c r="U8" s="18">
        <v>57.580382593457948</v>
      </c>
      <c r="V8" s="19">
        <v>907.3</v>
      </c>
      <c r="W8" s="19">
        <v>907336.48853509303</v>
      </c>
      <c r="X8" s="19">
        <v>907.3</v>
      </c>
      <c r="Y8" s="19">
        <v>63.463443837162963</v>
      </c>
      <c r="Z8" s="18">
        <v>186.96060595552001</v>
      </c>
      <c r="AA8" s="18">
        <v>187.50031121924886</v>
      </c>
      <c r="AB8" s="18">
        <v>186.96060595552001</v>
      </c>
      <c r="AC8" s="19">
        <v>91.532766666666646</v>
      </c>
      <c r="AD8" s="19">
        <v>91.900200259621613</v>
      </c>
      <c r="AE8" s="19">
        <v>91.532766666666646</v>
      </c>
      <c r="AF8" s="18">
        <v>8.2710056035444541</v>
      </c>
      <c r="AG8" s="18"/>
      <c r="AH8" s="18">
        <f t="shared" si="3"/>
        <v>8.2710056035444541</v>
      </c>
      <c r="AI8" s="18">
        <v>44844.444087051299</v>
      </c>
    </row>
    <row r="9" spans="1:35" x14ac:dyDescent="0.35">
      <c r="B9" s="17">
        <v>33024</v>
      </c>
      <c r="C9" s="18">
        <v>14.539193405549403</v>
      </c>
      <c r="D9" s="18" t="e">
        <f>VLOOKUP($B9,[1]OIS!$A$6:$B$43,2)</f>
        <v>#N/A</v>
      </c>
      <c r="E9" s="18">
        <f t="shared" si="2"/>
        <v>14.539193405549403</v>
      </c>
      <c r="F9" s="19">
        <v>53.451956231259601</v>
      </c>
      <c r="G9" s="19">
        <v>56.034771179226958</v>
      </c>
      <c r="H9" s="19">
        <v>53.451956231259601</v>
      </c>
      <c r="I9" s="18">
        <v>57.754697723141497</v>
      </c>
      <c r="J9" s="19">
        <v>37.270886479331899</v>
      </c>
      <c r="K9" s="18">
        <v>99.074444828020304</v>
      </c>
      <c r="L9" s="19">
        <v>34.209048238237898</v>
      </c>
      <c r="M9" s="18">
        <v>30.492020643648399</v>
      </c>
      <c r="N9" s="19">
        <v>55.386161584005897</v>
      </c>
      <c r="O9" s="18">
        <v>290760.19024986587</v>
      </c>
      <c r="P9" s="19">
        <v>0.66234902181732203</v>
      </c>
      <c r="Q9" s="19">
        <v>0.6862235740010294</v>
      </c>
      <c r="R9" s="19">
        <v>0.66234902181732203</v>
      </c>
      <c r="S9" s="18">
        <v>57.218241822429917</v>
      </c>
      <c r="T9" s="18">
        <v>354121.35973372724</v>
      </c>
      <c r="U9" s="18">
        <v>57.218241822429917</v>
      </c>
      <c r="V9" s="19">
        <v>906.6</v>
      </c>
      <c r="W9" s="19">
        <v>906721.97833699244</v>
      </c>
      <c r="X9" s="19">
        <v>906.6</v>
      </c>
      <c r="Y9" s="19">
        <v>63.112995612651574</v>
      </c>
      <c r="Z9" s="18">
        <v>189.032009046192</v>
      </c>
      <c r="AA9" s="18">
        <v>189.46263492301463</v>
      </c>
      <c r="AB9" s="18">
        <v>189.032009046192</v>
      </c>
      <c r="AC9" s="19">
        <v>92.675526086956523</v>
      </c>
      <c r="AD9" s="19">
        <v>92.540364485470903</v>
      </c>
      <c r="AE9" s="19">
        <v>92.675526086956523</v>
      </c>
      <c r="AF9" s="18">
        <v>8.5974668923154507</v>
      </c>
      <c r="AG9" s="18"/>
      <c r="AH9" s="18">
        <f t="shared" si="3"/>
        <v>8.5974668923154507</v>
      </c>
      <c r="AI9" s="18">
        <v>44851.975973838264</v>
      </c>
    </row>
    <row r="10" spans="1:35" x14ac:dyDescent="0.35">
      <c r="B10" s="17">
        <v>33054</v>
      </c>
      <c r="C10" s="18">
        <v>14.384904196966023</v>
      </c>
      <c r="D10" s="18" t="e">
        <f>VLOOKUP($B10,[1]OIS!$A$6:$B$43,2)</f>
        <v>#N/A</v>
      </c>
      <c r="E10" s="18">
        <f t="shared" si="2"/>
        <v>14.384904196966023</v>
      </c>
      <c r="F10" s="19">
        <v>53.732087707847398</v>
      </c>
      <c r="G10" s="19">
        <v>56.314504661598932</v>
      </c>
      <c r="H10" s="19">
        <v>53.732087707847398</v>
      </c>
      <c r="I10" s="18">
        <v>58.024588307316897</v>
      </c>
      <c r="J10" s="19">
        <v>37.544024433494101</v>
      </c>
      <c r="K10" s="18">
        <v>99.388306871048897</v>
      </c>
      <c r="L10" s="19">
        <v>34.469457333624973</v>
      </c>
      <c r="M10" s="18">
        <v>30.7576780328132</v>
      </c>
      <c r="N10" s="19">
        <v>55.561062939866197</v>
      </c>
      <c r="O10" s="18">
        <v>293787.59155392396</v>
      </c>
      <c r="P10" s="19">
        <v>0.65602755713401795</v>
      </c>
      <c r="Q10" s="19">
        <v>0.67788364415900471</v>
      </c>
      <c r="R10" s="19">
        <v>0.65602755713401795</v>
      </c>
      <c r="S10" s="18">
        <v>58.0873796728972</v>
      </c>
      <c r="T10" s="18">
        <v>353049.3625521505</v>
      </c>
      <c r="U10" s="18">
        <v>58.0873796728972</v>
      </c>
      <c r="V10" s="19">
        <v>905.8</v>
      </c>
      <c r="W10" s="19">
        <v>905703.60511686245</v>
      </c>
      <c r="X10" s="19">
        <v>905.8</v>
      </c>
      <c r="Y10" s="19">
        <v>64.128261948440283</v>
      </c>
      <c r="Z10" s="18">
        <v>191.99252926564799</v>
      </c>
      <c r="AA10" s="18">
        <v>191.01772300840679</v>
      </c>
      <c r="AB10" s="18">
        <v>191.99252926564799</v>
      </c>
      <c r="AC10" s="19">
        <v>95.0350857142857</v>
      </c>
      <c r="AD10" s="19">
        <v>94.782983105351576</v>
      </c>
      <c r="AE10" s="19">
        <v>95.0350857142857</v>
      </c>
      <c r="AF10" s="18">
        <v>9.0160068734773322</v>
      </c>
      <c r="AG10" s="18"/>
      <c r="AH10" s="18">
        <f t="shared" si="3"/>
        <v>9.0160068734773322</v>
      </c>
      <c r="AI10" s="18">
        <v>44859.580739982528</v>
      </c>
    </row>
    <row r="11" spans="1:35" x14ac:dyDescent="0.35">
      <c r="B11" s="17">
        <v>33085</v>
      </c>
      <c r="C11" s="18">
        <v>14.376025035335529</v>
      </c>
      <c r="D11" s="18" t="e">
        <f>VLOOKUP($B11,[1]OIS!$A$6:$B$43,2)</f>
        <v>#N/A</v>
      </c>
      <c r="E11" s="18">
        <f t="shared" si="2"/>
        <v>14.376025035335529</v>
      </c>
      <c r="F11" s="19">
        <v>54.080074922921597</v>
      </c>
      <c r="G11" s="19">
        <v>56.431898220731455</v>
      </c>
      <c r="H11" s="19">
        <v>54.080074922921597</v>
      </c>
      <c r="I11" s="18">
        <v>58.445952057724703</v>
      </c>
      <c r="J11" s="19">
        <v>37.909933285027797</v>
      </c>
      <c r="K11" s="18">
        <v>99.891104503461094</v>
      </c>
      <c r="L11" s="19">
        <v>34.384593763195397</v>
      </c>
      <c r="M11" s="18">
        <v>31.218366666181598</v>
      </c>
      <c r="N11" s="19">
        <v>55.689533205526601</v>
      </c>
      <c r="O11" s="18">
        <v>296560.26275978005</v>
      </c>
      <c r="P11" s="19">
        <v>0.65040847741552521</v>
      </c>
      <c r="Q11" s="19">
        <v>0.66575999750712556</v>
      </c>
      <c r="R11" s="19">
        <v>0.65040847741552521</v>
      </c>
      <c r="S11" s="18">
        <v>56.711244742990658</v>
      </c>
      <c r="T11" s="18">
        <v>351187.60205081693</v>
      </c>
      <c r="U11" s="18">
        <v>56.711244742990658</v>
      </c>
      <c r="V11" s="19">
        <v>904.1</v>
      </c>
      <c r="W11" s="19">
        <v>904165.01073225681</v>
      </c>
      <c r="X11" s="19">
        <v>904.1</v>
      </c>
      <c r="Y11" s="19">
        <v>62.726739014479215</v>
      </c>
      <c r="Z11" s="18">
        <v>192.699967454876</v>
      </c>
      <c r="AA11" s="18">
        <v>192.29961006970237</v>
      </c>
      <c r="AB11" s="18">
        <v>192.699967454876</v>
      </c>
      <c r="AC11" s="19">
        <v>98.431404545454555</v>
      </c>
      <c r="AD11" s="19">
        <v>97.731688655644291</v>
      </c>
      <c r="AE11" s="19">
        <v>98.431404545454555</v>
      </c>
      <c r="AF11" s="18">
        <v>9.3270440423743128</v>
      </c>
      <c r="AG11" s="18"/>
      <c r="AH11" s="18">
        <f t="shared" si="3"/>
        <v>9.3270440423743128</v>
      </c>
      <c r="AI11" s="18">
        <v>44867.270250125199</v>
      </c>
    </row>
    <row r="12" spans="1:35" x14ac:dyDescent="0.35">
      <c r="B12" s="17">
        <v>33116</v>
      </c>
      <c r="C12" s="18">
        <v>14.409696494838569</v>
      </c>
      <c r="D12" s="18" t="e">
        <f>VLOOKUP($B12,[1]OIS!$A$6:$B$43,2)</f>
        <v>#N/A</v>
      </c>
      <c r="E12" s="18">
        <f t="shared" si="2"/>
        <v>14.409696494838569</v>
      </c>
      <c r="F12" s="19">
        <v>54.536056093765801</v>
      </c>
      <c r="G12" s="19">
        <v>56.65349137851026</v>
      </c>
      <c r="H12" s="19">
        <v>54.536056093765801</v>
      </c>
      <c r="I12" s="18">
        <v>58.759667249598699</v>
      </c>
      <c r="J12" s="19">
        <v>38.204417687126003</v>
      </c>
      <c r="K12" s="18">
        <v>100.23670990207199</v>
      </c>
      <c r="L12" s="19">
        <v>35.8920478480334</v>
      </c>
      <c r="M12" s="18">
        <v>31.356909576238301</v>
      </c>
      <c r="N12" s="19">
        <v>56.015895741692297</v>
      </c>
      <c r="O12" s="18">
        <v>299080.05622543837</v>
      </c>
      <c r="P12" s="19">
        <v>0.63706316308410516</v>
      </c>
      <c r="Q12" s="19">
        <v>0.65613214614877435</v>
      </c>
      <c r="R12" s="19">
        <v>0.63706316308410516</v>
      </c>
      <c r="S12" s="18">
        <v>56.783672897196276</v>
      </c>
      <c r="T12" s="18">
        <v>349479.20160752174</v>
      </c>
      <c r="U12" s="18">
        <v>56.783672897196276</v>
      </c>
      <c r="V12" s="19">
        <v>901.8</v>
      </c>
      <c r="W12" s="19">
        <v>901984.29357083188</v>
      </c>
      <c r="X12" s="19">
        <v>901.8</v>
      </c>
      <c r="Y12" s="19">
        <v>62.967035814145348</v>
      </c>
      <c r="Z12" s="18">
        <v>193.79870894762701</v>
      </c>
      <c r="AA12" s="18">
        <v>193.58832905771197</v>
      </c>
      <c r="AB12" s="18">
        <v>193.79870894762701</v>
      </c>
      <c r="AC12" s="19">
        <v>100.64483043478262</v>
      </c>
      <c r="AD12" s="19">
        <v>100.01288108207703</v>
      </c>
      <c r="AE12" s="19">
        <v>100.64483043478262</v>
      </c>
      <c r="AF12" s="18">
        <v>9.2585117125370626</v>
      </c>
      <c r="AG12" s="18"/>
      <c r="AH12" s="18">
        <f t="shared" si="3"/>
        <v>9.2585117125370626</v>
      </c>
      <c r="AI12" s="18">
        <v>44875.128454417369</v>
      </c>
    </row>
    <row r="13" spans="1:35" x14ac:dyDescent="0.35">
      <c r="B13" s="17">
        <v>33146</v>
      </c>
      <c r="C13" s="18">
        <v>14.340885273162105</v>
      </c>
      <c r="D13" s="18" t="e">
        <f>VLOOKUP($B13,[1]OIS!$A$6:$B$43,2)</f>
        <v>#N/A</v>
      </c>
      <c r="E13" s="18">
        <f t="shared" si="2"/>
        <v>14.340885273162105</v>
      </c>
      <c r="F13" s="19">
        <v>55.080923797932599</v>
      </c>
      <c r="G13" s="19">
        <v>57.119050144782456</v>
      </c>
      <c r="H13" s="19">
        <v>55.080923797932599</v>
      </c>
      <c r="I13" s="18">
        <v>59.1253626975397</v>
      </c>
      <c r="J13" s="19">
        <v>38.564860663511901</v>
      </c>
      <c r="K13" s="18">
        <v>100.581698332241</v>
      </c>
      <c r="L13" s="19">
        <v>37.468286387908989</v>
      </c>
      <c r="M13" s="18">
        <v>31.616600746207201</v>
      </c>
      <c r="N13" s="19">
        <v>56.503445018738098</v>
      </c>
      <c r="O13" s="18">
        <v>301283.12734502298</v>
      </c>
      <c r="P13" s="19">
        <v>0.63846793301372839</v>
      </c>
      <c r="Q13" s="19">
        <v>0.65359419927754603</v>
      </c>
      <c r="R13" s="19">
        <v>0.63846793301372839</v>
      </c>
      <c r="S13" s="18">
        <v>56.493960280373834</v>
      </c>
      <c r="T13" s="18">
        <v>348636.30288634921</v>
      </c>
      <c r="U13" s="18">
        <v>56.493960280373834</v>
      </c>
      <c r="V13" s="19">
        <v>898.8</v>
      </c>
      <c r="W13" s="19">
        <v>899207.11888683506</v>
      </c>
      <c r="X13" s="19">
        <v>898.8</v>
      </c>
      <c r="Y13" s="19">
        <v>62.854873476161366</v>
      </c>
      <c r="Z13" s="18">
        <v>194.33849446617</v>
      </c>
      <c r="AA13" s="18">
        <v>194.99379312295858</v>
      </c>
      <c r="AB13" s="18">
        <v>194.33849446617</v>
      </c>
      <c r="AC13" s="19">
        <v>99.183295000000001</v>
      </c>
      <c r="AD13" s="19">
        <v>100.6315788608957</v>
      </c>
      <c r="AE13" s="19">
        <v>99.183295000000001</v>
      </c>
      <c r="AF13" s="18">
        <v>8.6844060339827163</v>
      </c>
      <c r="AG13" s="18"/>
      <c r="AH13" s="18">
        <f t="shared" si="3"/>
        <v>8.6844060339827163</v>
      </c>
      <c r="AI13" s="18">
        <v>44882.85467197292</v>
      </c>
    </row>
    <row r="14" spans="1:35" x14ac:dyDescent="0.35">
      <c r="B14" s="17">
        <v>33177</v>
      </c>
      <c r="C14" s="18">
        <v>13.469715970752061</v>
      </c>
      <c r="D14" s="18" t="e">
        <f>VLOOKUP($B14,[1]OIS!$A$6:$B$43,2)</f>
        <v>#N/A</v>
      </c>
      <c r="E14" s="18">
        <f t="shared" si="2"/>
        <v>13.469715970752061</v>
      </c>
      <c r="F14" s="19">
        <v>55.534101291426701</v>
      </c>
      <c r="G14" s="19">
        <v>57.636965824071872</v>
      </c>
      <c r="H14" s="19">
        <v>55.534101291426701</v>
      </c>
      <c r="I14" s="18">
        <v>59.510093929068297</v>
      </c>
      <c r="J14" s="19">
        <v>38.909523483627801</v>
      </c>
      <c r="K14" s="18">
        <v>101.020074629123</v>
      </c>
      <c r="L14" s="19">
        <v>38.111668648927491</v>
      </c>
      <c r="M14" s="18">
        <v>31.987815884527201</v>
      </c>
      <c r="N14" s="19">
        <v>56.697636080892899</v>
      </c>
      <c r="O14" s="18">
        <v>303392.80874856573</v>
      </c>
      <c r="P14" s="19">
        <v>0.63846793301372839</v>
      </c>
      <c r="Q14" s="19">
        <v>0.65597807286499843</v>
      </c>
      <c r="R14" s="19">
        <v>0.63846793301372839</v>
      </c>
      <c r="S14" s="18">
        <v>56.421532126168238</v>
      </c>
      <c r="T14" s="18">
        <v>348369.8562409727</v>
      </c>
      <c r="U14" s="18">
        <v>56.421532126168238</v>
      </c>
      <c r="V14" s="19">
        <v>895.8</v>
      </c>
      <c r="W14" s="19">
        <v>895954.90768013208</v>
      </c>
      <c r="X14" s="19">
        <v>895.8</v>
      </c>
      <c r="Y14" s="19">
        <v>62.984519006662474</v>
      </c>
      <c r="Z14" s="18">
        <v>195.32368673624501</v>
      </c>
      <c r="AA14" s="18">
        <v>196.37030360237927</v>
      </c>
      <c r="AB14" s="18">
        <v>195.32368673624501</v>
      </c>
      <c r="AC14" s="19">
        <v>100.39715217391304</v>
      </c>
      <c r="AD14" s="19">
        <v>100.13629436639651</v>
      </c>
      <c r="AE14" s="19">
        <v>100.39715217391304</v>
      </c>
      <c r="AF14" s="18">
        <v>7.8953277911442417</v>
      </c>
      <c r="AG14" s="18"/>
      <c r="AH14" s="18">
        <f t="shared" si="3"/>
        <v>7.8953277911442417</v>
      </c>
      <c r="AI14" s="18">
        <v>44890.51613482555</v>
      </c>
    </row>
    <row r="15" spans="1:35" x14ac:dyDescent="0.35">
      <c r="B15" s="17">
        <v>33207</v>
      </c>
      <c r="C15" s="18">
        <v>13.100425658322127</v>
      </c>
      <c r="D15" s="18" t="e">
        <f>VLOOKUP($B15,[1]OIS!$A$6:$B$43,2)</f>
        <v>#N/A</v>
      </c>
      <c r="E15" s="18">
        <f t="shared" si="2"/>
        <v>13.100425658322127</v>
      </c>
      <c r="F15" s="19">
        <v>55.626993167028203</v>
      </c>
      <c r="G15" s="19">
        <v>57.907790344761843</v>
      </c>
      <c r="H15" s="19">
        <v>55.626993167028203</v>
      </c>
      <c r="I15" s="18">
        <v>59.857807585316401</v>
      </c>
      <c r="J15" s="19">
        <v>39.192689873808597</v>
      </c>
      <c r="K15" s="18">
        <v>101.47963075050799</v>
      </c>
      <c r="L15" s="19">
        <v>37.018989021039687</v>
      </c>
      <c r="M15" s="18">
        <v>32.127373566080003</v>
      </c>
      <c r="N15" s="19">
        <v>57.076686319415202</v>
      </c>
      <c r="O15" s="18">
        <v>305640.79954975063</v>
      </c>
      <c r="P15" s="19">
        <v>0.63425362322485879</v>
      </c>
      <c r="Q15" s="19">
        <v>0.65925378156683312</v>
      </c>
      <c r="R15" s="19">
        <v>0.63425362322485879</v>
      </c>
      <c r="S15" s="18">
        <v>56.131819509345796</v>
      </c>
      <c r="T15" s="18">
        <v>348125.05629876803</v>
      </c>
      <c r="U15" s="18">
        <v>56.131819509345796</v>
      </c>
      <c r="V15" s="19">
        <v>892.4</v>
      </c>
      <c r="W15" s="19">
        <v>892443.64448000572</v>
      </c>
      <c r="X15" s="19">
        <v>892.4</v>
      </c>
      <c r="Y15" s="19">
        <v>62.899842569863068</v>
      </c>
      <c r="Z15" s="18">
        <v>197.188923239498</v>
      </c>
      <c r="AA15" s="18">
        <v>197.45487028235914</v>
      </c>
      <c r="AB15" s="18">
        <v>197.188923239498</v>
      </c>
      <c r="AC15" s="19">
        <v>99.839586363636357</v>
      </c>
      <c r="AD15" s="19">
        <v>99.496193721471997</v>
      </c>
      <c r="AE15" s="19">
        <v>99.839586363636357</v>
      </c>
      <c r="AF15" s="18">
        <v>7.3118543121283128</v>
      </c>
      <c r="AG15" s="18"/>
      <c r="AH15" s="18">
        <f t="shared" si="3"/>
        <v>7.3118543121283128</v>
      </c>
      <c r="AI15" s="18">
        <v>44898.051803076094</v>
      </c>
    </row>
    <row r="16" spans="1:35" x14ac:dyDescent="0.35">
      <c r="B16" s="17">
        <v>33238</v>
      </c>
      <c r="C16" s="18">
        <v>13.228521043483212</v>
      </c>
      <c r="D16" s="18" t="e">
        <f>VLOOKUP($B16,[1]OIS!$A$6:$B$43,2)</f>
        <v>#N/A</v>
      </c>
      <c r="E16" s="18">
        <f t="shared" si="2"/>
        <v>13.228521043483212</v>
      </c>
      <c r="F16" s="19">
        <v>55.805790667441002</v>
      </c>
      <c r="G16" s="19">
        <v>57.782621916533628</v>
      </c>
      <c r="H16" s="19">
        <v>55.805790667441002</v>
      </c>
      <c r="I16" s="18">
        <v>60.140786673034</v>
      </c>
      <c r="J16" s="19">
        <v>39.502295589291897</v>
      </c>
      <c r="K16" s="18">
        <v>101.685054698798</v>
      </c>
      <c r="L16" s="19">
        <v>36.279128894573489</v>
      </c>
      <c r="M16" s="18">
        <v>32.326637445501902</v>
      </c>
      <c r="N16" s="19">
        <v>57.236304278382597</v>
      </c>
      <c r="O16" s="18">
        <v>308173.55952143786</v>
      </c>
      <c r="P16" s="19">
        <v>0.64408701273222102</v>
      </c>
      <c r="Q16" s="19">
        <v>0.6605763928851166</v>
      </c>
      <c r="R16" s="19">
        <v>0.64408701273222102</v>
      </c>
      <c r="S16" s="18">
        <v>55.842106892523368</v>
      </c>
      <c r="T16" s="18">
        <v>347526.92798599211</v>
      </c>
      <c r="U16" s="18">
        <v>55.842106892523368</v>
      </c>
      <c r="V16" s="19">
        <v>889</v>
      </c>
      <c r="W16" s="19">
        <v>888835.12340186222</v>
      </c>
      <c r="X16" s="19">
        <v>889</v>
      </c>
      <c r="Y16" s="19">
        <v>62.81451843928388</v>
      </c>
      <c r="Z16" s="18">
        <v>199.42160808691401</v>
      </c>
      <c r="AA16" s="18">
        <v>198.11367205733396</v>
      </c>
      <c r="AB16" s="18">
        <v>199.42160808691401</v>
      </c>
      <c r="AC16" s="19">
        <v>98.698628571428557</v>
      </c>
      <c r="AD16" s="19">
        <v>99.374450321457516</v>
      </c>
      <c r="AE16" s="19">
        <v>98.698628571428557</v>
      </c>
      <c r="AF16" s="18">
        <v>7.1974576334199938</v>
      </c>
      <c r="AG16" s="18"/>
      <c r="AH16" s="18">
        <f t="shared" si="3"/>
        <v>7.1974576334199938</v>
      </c>
      <c r="AI16" s="18">
        <v>44905.433733165555</v>
      </c>
    </row>
    <row r="17" spans="2:35" x14ac:dyDescent="0.35">
      <c r="B17" s="17">
        <v>33269</v>
      </c>
      <c r="C17" s="18">
        <v>13.358801739696476</v>
      </c>
      <c r="D17" s="18" t="e">
        <f>VLOOKUP($B17,[1]OIS!$A$6:$B$43,2)</f>
        <v>#N/A</v>
      </c>
      <c r="E17" s="18">
        <f t="shared" si="2"/>
        <v>13.358801739696476</v>
      </c>
      <c r="F17" s="19">
        <v>56.096123429636897</v>
      </c>
      <c r="G17" s="19">
        <v>57.589498915988763</v>
      </c>
      <c r="H17" s="19">
        <v>56.096123429636897</v>
      </c>
      <c r="I17" s="18">
        <v>60.481262700636996</v>
      </c>
      <c r="J17" s="19">
        <v>39.839647142475798</v>
      </c>
      <c r="K17" s="18">
        <v>102.05532090081</v>
      </c>
      <c r="L17" s="19">
        <v>36.866416137182284</v>
      </c>
      <c r="M17" s="18">
        <v>32.453019709337703</v>
      </c>
      <c r="N17" s="19">
        <v>57.404908710633897</v>
      </c>
      <c r="O17" s="18">
        <v>310911.0359252154</v>
      </c>
      <c r="P17" s="19">
        <v>0.64268224280259778</v>
      </c>
      <c r="Q17" s="19">
        <v>0.66069055859475301</v>
      </c>
      <c r="R17" s="19">
        <v>0.64268224280259778</v>
      </c>
      <c r="S17" s="18">
        <v>55.697250584112155</v>
      </c>
      <c r="T17" s="18">
        <v>346741.13823294034</v>
      </c>
      <c r="U17" s="18">
        <v>55.697250584112155</v>
      </c>
      <c r="V17" s="19">
        <v>885.2</v>
      </c>
      <c r="W17" s="19">
        <v>885085.16310890345</v>
      </c>
      <c r="X17" s="19">
        <v>885.2</v>
      </c>
      <c r="Y17" s="19">
        <v>62.920527094568627</v>
      </c>
      <c r="Z17" s="18">
        <v>199.467782759047</v>
      </c>
      <c r="AA17" s="18">
        <v>198.63973761026642</v>
      </c>
      <c r="AB17" s="18">
        <v>199.467782759047</v>
      </c>
      <c r="AC17" s="19">
        <v>99.608008695652174</v>
      </c>
      <c r="AD17" s="19">
        <v>99.5050437715839</v>
      </c>
      <c r="AE17" s="19">
        <v>99.608008695652174</v>
      </c>
      <c r="AF17" s="18">
        <v>7.3208324869380252</v>
      </c>
      <c r="AG17" s="18"/>
      <c r="AH17" s="18">
        <f t="shared" si="3"/>
        <v>7.3208324869380252</v>
      </c>
      <c r="AI17" s="18">
        <v>44912.864208239422</v>
      </c>
    </row>
    <row r="18" spans="2:35" x14ac:dyDescent="0.35">
      <c r="B18" s="17">
        <v>33297</v>
      </c>
      <c r="C18" s="18">
        <v>12.739959252207042</v>
      </c>
      <c r="D18" s="18" t="e">
        <f>VLOOKUP($B18,[1]OIS!$A$6:$B$43,2)</f>
        <v>#N/A</v>
      </c>
      <c r="E18" s="18">
        <f t="shared" si="2"/>
        <v>12.739959252207042</v>
      </c>
      <c r="F18" s="19">
        <v>56.358307238034797</v>
      </c>
      <c r="G18" s="19">
        <v>57.793163412535435</v>
      </c>
      <c r="H18" s="19">
        <v>56.358307238034797</v>
      </c>
      <c r="I18" s="18">
        <v>60.748326794018503</v>
      </c>
      <c r="J18" s="19">
        <v>40.075019218653502</v>
      </c>
      <c r="K18" s="18">
        <v>102.394075393721</v>
      </c>
      <c r="L18" s="19">
        <v>36.472883530471506</v>
      </c>
      <c r="M18" s="18">
        <v>32.626815013449203</v>
      </c>
      <c r="N18" s="19">
        <v>57.669910284233303</v>
      </c>
      <c r="O18" s="18">
        <v>313471.85912066529</v>
      </c>
      <c r="P18" s="19">
        <v>0.64759893755627884</v>
      </c>
      <c r="Q18" s="19">
        <v>0.6614336314195246</v>
      </c>
      <c r="R18" s="19">
        <v>0.64759893755627884</v>
      </c>
      <c r="S18" s="18">
        <v>55.697250584112155</v>
      </c>
      <c r="T18" s="18">
        <v>346160.04065992968</v>
      </c>
      <c r="U18" s="18">
        <v>55.697250584112155</v>
      </c>
      <c r="V18" s="19">
        <v>881.4</v>
      </c>
      <c r="W18" s="19">
        <v>881409.93593762466</v>
      </c>
      <c r="X18" s="19">
        <v>881.4</v>
      </c>
      <c r="Y18" s="19">
        <v>63.191797803621689</v>
      </c>
      <c r="Z18" s="18">
        <v>200.60012490254701</v>
      </c>
      <c r="AA18" s="18">
        <v>199.39427080447805</v>
      </c>
      <c r="AB18" s="18">
        <v>200.60012490254701</v>
      </c>
      <c r="AC18" s="19">
        <v>99.706985000000003</v>
      </c>
      <c r="AD18" s="19">
        <v>99.335970368296387</v>
      </c>
      <c r="AE18" s="19">
        <v>99.706985000000003</v>
      </c>
      <c r="AF18" s="18">
        <v>7.2965919516731024</v>
      </c>
      <c r="AG18" s="18"/>
      <c r="AH18" s="18">
        <f t="shared" si="3"/>
        <v>7.2965919516731024</v>
      </c>
      <c r="AI18" s="18">
        <v>44919.976038513945</v>
      </c>
    </row>
    <row r="19" spans="2:35" x14ac:dyDescent="0.35">
      <c r="B19" s="17">
        <v>33328</v>
      </c>
      <c r="C19" s="18">
        <v>11.870845087909432</v>
      </c>
      <c r="D19" s="18" t="e">
        <f>VLOOKUP($B19,[1]OIS!$A$6:$B$43,2)</f>
        <v>#N/A</v>
      </c>
      <c r="E19" s="18">
        <f t="shared" si="2"/>
        <v>11.870845087909432</v>
      </c>
      <c r="F19" s="19">
        <v>56.360422573032402</v>
      </c>
      <c r="G19" s="19">
        <v>58.643819072312581</v>
      </c>
      <c r="H19" s="19">
        <v>56.360422573032402</v>
      </c>
      <c r="I19" s="18">
        <v>60.8484636129945</v>
      </c>
      <c r="J19" s="19">
        <v>40.2284455304152</v>
      </c>
      <c r="K19" s="18">
        <v>102.255392978768</v>
      </c>
      <c r="L19" s="19">
        <v>36.26387696570248</v>
      </c>
      <c r="M19" s="18">
        <v>32.766742385007298</v>
      </c>
      <c r="N19" s="19">
        <v>57.653012923299102</v>
      </c>
      <c r="O19" s="18">
        <v>315842.13642275648</v>
      </c>
      <c r="P19" s="19">
        <v>0.65532517216920616</v>
      </c>
      <c r="Q19" s="19">
        <v>0.66415928654609391</v>
      </c>
      <c r="R19" s="19">
        <v>0.65532517216920616</v>
      </c>
      <c r="S19" s="18">
        <v>55.117825350467285</v>
      </c>
      <c r="T19" s="18">
        <v>345962.05084841774</v>
      </c>
      <c r="U19" s="18">
        <v>55.117825350467285</v>
      </c>
      <c r="V19" s="19">
        <v>877.6</v>
      </c>
      <c r="W19" s="19">
        <v>877621.16541592672</v>
      </c>
      <c r="X19" s="19">
        <v>877.6</v>
      </c>
      <c r="Y19" s="19">
        <v>62.805179296339197</v>
      </c>
      <c r="Z19" s="18">
        <v>198.64639309034001</v>
      </c>
      <c r="AA19" s="18">
        <v>200.66314755202816</v>
      </c>
      <c r="AB19" s="18">
        <v>198.64639309034001</v>
      </c>
      <c r="AC19" s="19">
        <v>98.020785714285751</v>
      </c>
      <c r="AD19" s="19">
        <v>98.53446081512412</v>
      </c>
      <c r="AE19" s="19">
        <v>98.020785714285751</v>
      </c>
      <c r="AF19" s="18">
        <v>6.8841997175128977</v>
      </c>
      <c r="AG19" s="18"/>
      <c r="AH19" s="18">
        <f t="shared" si="3"/>
        <v>6.8841997175128977</v>
      </c>
      <c r="AI19" s="18">
        <v>44927.157434392822</v>
      </c>
    </row>
    <row r="20" spans="2:35" x14ac:dyDescent="0.35">
      <c r="B20" s="17">
        <v>33358</v>
      </c>
      <c r="C20" s="18">
        <v>11.446539153073612</v>
      </c>
      <c r="D20" s="18" t="e">
        <f>VLOOKUP($B20,[1]OIS!$A$6:$B$43,2)</f>
        <v>#N/A</v>
      </c>
      <c r="E20" s="18">
        <f t="shared" si="2"/>
        <v>11.446539153073612</v>
      </c>
      <c r="F20" s="19">
        <v>57.647331799118099</v>
      </c>
      <c r="G20" s="19">
        <v>59.83795422667886</v>
      </c>
      <c r="H20" s="19">
        <v>57.647331799118099</v>
      </c>
      <c r="I20" s="18">
        <v>62.124884451528096</v>
      </c>
      <c r="J20" s="19">
        <v>41.546771504406301</v>
      </c>
      <c r="K20" s="18">
        <v>103.61357999967601</v>
      </c>
      <c r="L20" s="19">
        <v>37.318041016503997</v>
      </c>
      <c r="M20" s="18">
        <v>34.953579530282198</v>
      </c>
      <c r="N20" s="19">
        <v>58.407285916842397</v>
      </c>
      <c r="O20" s="18">
        <v>318113.99176956125</v>
      </c>
      <c r="P20" s="19">
        <v>0.66234902181732203</v>
      </c>
      <c r="Q20" s="19">
        <v>0.6689300498352293</v>
      </c>
      <c r="R20" s="19">
        <v>0.66234902181732203</v>
      </c>
      <c r="S20" s="18">
        <v>54.393543808411216</v>
      </c>
      <c r="T20" s="18">
        <v>345990.50086743169</v>
      </c>
      <c r="U20" s="18">
        <v>54.393543808411216</v>
      </c>
      <c r="V20" s="19">
        <v>873.8</v>
      </c>
      <c r="W20" s="19">
        <v>873656.47778902052</v>
      </c>
      <c r="X20" s="19">
        <v>873.8</v>
      </c>
      <c r="Y20" s="19">
        <v>62.249420700859716</v>
      </c>
      <c r="Z20" s="18">
        <v>202.89053051777901</v>
      </c>
      <c r="AA20" s="18">
        <v>202.35179152307521</v>
      </c>
      <c r="AB20" s="18">
        <v>202.89053051777901</v>
      </c>
      <c r="AC20" s="19">
        <v>97.384604545454536</v>
      </c>
      <c r="AD20" s="19">
        <v>97.338663005773014</v>
      </c>
      <c r="AE20" s="19">
        <v>97.384604545454536</v>
      </c>
      <c r="AF20" s="18">
        <v>6.1967557881013349</v>
      </c>
      <c r="AG20" s="18"/>
      <c r="AH20" s="18">
        <f t="shared" si="3"/>
        <v>6.1967557881013349</v>
      </c>
      <c r="AI20" s="18">
        <v>44934.428824073781</v>
      </c>
    </row>
    <row r="21" spans="2:35" x14ac:dyDescent="0.35">
      <c r="B21" s="17">
        <v>33389</v>
      </c>
      <c r="C21" s="18">
        <v>11.086665028807596</v>
      </c>
      <c r="D21" s="18" t="e">
        <f>VLOOKUP($B21,[1]OIS!$A$6:$B$43,2)</f>
        <v>#N/A</v>
      </c>
      <c r="E21" s="18">
        <f t="shared" si="2"/>
        <v>11.086665028807596</v>
      </c>
      <c r="F21" s="19">
        <v>57.840750265598302</v>
      </c>
      <c r="G21" s="19">
        <v>60.795583384086981</v>
      </c>
      <c r="H21" s="19">
        <v>57.840750265598302</v>
      </c>
      <c r="I21" s="18">
        <v>62.4682239382755</v>
      </c>
      <c r="J21" s="19">
        <v>41.675718964033599</v>
      </c>
      <c r="K21" s="18">
        <v>104.20748919587101</v>
      </c>
      <c r="L21" s="19">
        <v>37.851142810267902</v>
      </c>
      <c r="M21" s="18">
        <v>35.035295887414001</v>
      </c>
      <c r="N21" s="19">
        <v>57.921186091665199</v>
      </c>
      <c r="O21" s="18">
        <v>320272.2049528124</v>
      </c>
      <c r="P21" s="19">
        <v>0.65813471202845264</v>
      </c>
      <c r="Q21" s="19">
        <v>0.67515239245457848</v>
      </c>
      <c r="R21" s="19">
        <v>0.65813471202845264</v>
      </c>
      <c r="S21" s="18">
        <v>55.045397196261689</v>
      </c>
      <c r="T21" s="18">
        <v>345969.95495767926</v>
      </c>
      <c r="U21" s="18">
        <v>55.045397196261689</v>
      </c>
      <c r="V21" s="19">
        <v>869.8</v>
      </c>
      <c r="W21" s="19">
        <v>869739.18759645952</v>
      </c>
      <c r="X21" s="19">
        <v>869.8</v>
      </c>
      <c r="Y21" s="19">
        <v>63.285119793356742</v>
      </c>
      <c r="Z21" s="18">
        <v>204.420719273044</v>
      </c>
      <c r="AA21" s="18">
        <v>204.13701563505745</v>
      </c>
      <c r="AB21" s="18">
        <v>204.420719273044</v>
      </c>
      <c r="AC21" s="19">
        <v>96.696769565217394</v>
      </c>
      <c r="AD21" s="19">
        <v>96.260814612936187</v>
      </c>
      <c r="AE21" s="19">
        <v>96.696769565217394</v>
      </c>
      <c r="AF21" s="18">
        <v>5.509026350097157</v>
      </c>
      <c r="AG21" s="18"/>
      <c r="AH21" s="18">
        <f t="shared" si="3"/>
        <v>5.509026350097157</v>
      </c>
      <c r="AI21" s="18">
        <v>44941.22531880407</v>
      </c>
    </row>
    <row r="22" spans="2:35" x14ac:dyDescent="0.35">
      <c r="B22" s="17">
        <v>33419</v>
      </c>
      <c r="C22" s="18">
        <v>10.758971970793345</v>
      </c>
      <c r="D22" s="18" t="e">
        <f>VLOOKUP($B22,[1]OIS!$A$6:$B$43,2)</f>
        <v>#N/A</v>
      </c>
      <c r="E22" s="18">
        <f t="shared" si="2"/>
        <v>10.758971970793345</v>
      </c>
      <c r="F22" s="19">
        <v>58.252719212082802</v>
      </c>
      <c r="G22" s="19">
        <v>61.144225261913022</v>
      </c>
      <c r="H22" s="19">
        <v>58.252719212082802</v>
      </c>
      <c r="I22" s="18">
        <v>62.774921504567999</v>
      </c>
      <c r="J22" s="19">
        <v>41.905427477320202</v>
      </c>
      <c r="K22" s="18">
        <v>104.742705509153</v>
      </c>
      <c r="L22" s="19">
        <v>38.1565461920882</v>
      </c>
      <c r="M22" s="18">
        <v>35.303982957803001</v>
      </c>
      <c r="N22" s="19">
        <v>58.704792439444901</v>
      </c>
      <c r="O22" s="18">
        <v>322333.91028404806</v>
      </c>
      <c r="P22" s="19">
        <v>0.66445617671175672</v>
      </c>
      <c r="Q22" s="19">
        <v>0.6819708303277261</v>
      </c>
      <c r="R22" s="19">
        <v>0.66445617671175672</v>
      </c>
      <c r="S22" s="18">
        <v>55.190253504672903</v>
      </c>
      <c r="T22" s="18">
        <v>345712.94567632978</v>
      </c>
      <c r="U22" s="18">
        <v>55.190253504672903</v>
      </c>
      <c r="V22" s="19">
        <v>866.1</v>
      </c>
      <c r="W22" s="19">
        <v>865971.40110957425</v>
      </c>
      <c r="X22" s="19">
        <v>866.1</v>
      </c>
      <c r="Y22" s="19">
        <v>63.722726595858333</v>
      </c>
      <c r="Z22" s="18">
        <v>204.952860196979</v>
      </c>
      <c r="AA22" s="18">
        <v>205.77367019725577</v>
      </c>
      <c r="AB22" s="18">
        <v>204.952860196979</v>
      </c>
      <c r="AC22" s="19">
        <v>95.044360000000012</v>
      </c>
      <c r="AD22" s="19">
        <v>95.669291227347813</v>
      </c>
      <c r="AE22" s="19">
        <v>95.044360000000012</v>
      </c>
      <c r="AF22" s="18">
        <v>5.02470742393335</v>
      </c>
      <c r="AG22" s="18"/>
      <c r="AH22" s="18">
        <f t="shared" si="3"/>
        <v>5.02470742393335</v>
      </c>
      <c r="AI22" s="18">
        <v>44947.338346495577</v>
      </c>
    </row>
    <row r="23" spans="2:35" x14ac:dyDescent="0.35">
      <c r="B23" s="17">
        <v>33450</v>
      </c>
      <c r="C23" s="18">
        <v>10.589764623712192</v>
      </c>
      <c r="D23" s="18" t="e">
        <f>VLOOKUP($B23,[1]OIS!$A$6:$B$43,2)</f>
        <v>#N/A</v>
      </c>
      <c r="E23" s="18">
        <f t="shared" si="2"/>
        <v>10.589764623712192</v>
      </c>
      <c r="F23" s="19">
        <v>58.543000941098001</v>
      </c>
      <c r="G23" s="19">
        <v>61.089469012767317</v>
      </c>
      <c r="H23" s="19">
        <v>58.543000941098001</v>
      </c>
      <c r="I23" s="18">
        <v>63.100236418695701</v>
      </c>
      <c r="J23" s="19">
        <v>42.172444215014799</v>
      </c>
      <c r="K23" s="18">
        <v>105.162710303986</v>
      </c>
      <c r="L23" s="19">
        <v>38.531242906979088</v>
      </c>
      <c r="M23" s="18">
        <v>35.538131802111003</v>
      </c>
      <c r="N23" s="19">
        <v>58.725299059856098</v>
      </c>
      <c r="O23" s="18">
        <v>324139.86672017956</v>
      </c>
      <c r="P23" s="19">
        <v>0.67639672111355376</v>
      </c>
      <c r="Q23" s="19">
        <v>0.68772986243181411</v>
      </c>
      <c r="R23" s="19">
        <v>0.67639672111355376</v>
      </c>
      <c r="S23" s="18">
        <v>54.755684579439254</v>
      </c>
      <c r="T23" s="18">
        <v>345350.17633272347</v>
      </c>
      <c r="U23" s="18">
        <v>54.755684579439254</v>
      </c>
      <c r="V23" s="19">
        <v>862.6</v>
      </c>
      <c r="W23" s="19">
        <v>862474.86772427463</v>
      </c>
      <c r="X23" s="19">
        <v>862.6</v>
      </c>
      <c r="Y23" s="19">
        <v>63.477491977091645</v>
      </c>
      <c r="Z23" s="18">
        <v>206.18450502559901</v>
      </c>
      <c r="AA23" s="18">
        <v>207.1733074821243</v>
      </c>
      <c r="AB23" s="18">
        <v>206.18450502559901</v>
      </c>
      <c r="AC23" s="19">
        <v>95.311813043478239</v>
      </c>
      <c r="AD23" s="19">
        <v>95.534020053514496</v>
      </c>
      <c r="AE23" s="19">
        <v>95.311813043478239</v>
      </c>
      <c r="AF23" s="18">
        <v>4.7400199954204325</v>
      </c>
      <c r="AG23" s="18"/>
      <c r="AH23" s="18">
        <f t="shared" si="3"/>
        <v>4.7400199954204325</v>
      </c>
      <c r="AI23" s="18">
        <v>44952.868358865708</v>
      </c>
    </row>
    <row r="24" spans="2:35" x14ac:dyDescent="0.35">
      <c r="B24" s="17">
        <v>33481</v>
      </c>
      <c r="C24" s="18">
        <v>10.408489496878962</v>
      </c>
      <c r="D24" s="18" t="e">
        <f>VLOOKUP($B24,[1]OIS!$A$6:$B$43,2)</f>
        <v>#N/A</v>
      </c>
      <c r="E24" s="18">
        <f t="shared" si="2"/>
        <v>10.408489496878962</v>
      </c>
      <c r="F24" s="19">
        <v>58.8612818914849</v>
      </c>
      <c r="G24" s="19">
        <v>61.038403266301096</v>
      </c>
      <c r="H24" s="19">
        <v>58.8612818914849</v>
      </c>
      <c r="I24" s="18">
        <v>63.4714380172367</v>
      </c>
      <c r="J24" s="19">
        <v>42.499982885792299</v>
      </c>
      <c r="K24" s="18">
        <v>105.621162637661</v>
      </c>
      <c r="L24" s="19">
        <v>38.665449647000599</v>
      </c>
      <c r="M24" s="18">
        <v>35.7411071138051</v>
      </c>
      <c r="N24" s="19">
        <v>59.019976209264101</v>
      </c>
      <c r="O24" s="18">
        <v>325497.42902877671</v>
      </c>
      <c r="P24" s="19">
        <v>0.67218241132468437</v>
      </c>
      <c r="Q24" s="19">
        <v>0.69054258386517819</v>
      </c>
      <c r="R24" s="19">
        <v>0.67218241132468437</v>
      </c>
      <c r="S24" s="18">
        <v>54.176259345794392</v>
      </c>
      <c r="T24" s="18">
        <v>345118.13093259896</v>
      </c>
      <c r="U24" s="18">
        <v>54.176259345794392</v>
      </c>
      <c r="V24" s="19">
        <v>859.5</v>
      </c>
      <c r="W24" s="19">
        <v>859324.15549789951</v>
      </c>
      <c r="X24" s="19">
        <v>859.5</v>
      </c>
      <c r="Y24" s="19">
        <v>63.032297086439087</v>
      </c>
      <c r="Z24" s="18">
        <v>208.57747388545101</v>
      </c>
      <c r="AA24" s="18">
        <v>208.32085997293103</v>
      </c>
      <c r="AB24" s="18">
        <v>208.57747388545101</v>
      </c>
      <c r="AC24" s="19">
        <v>95.748363636363635</v>
      </c>
      <c r="AD24" s="19">
        <v>95.686306786186947</v>
      </c>
      <c r="AE24" s="19">
        <v>95.748363636363635</v>
      </c>
      <c r="AF24" s="18">
        <v>4.5762672411429204</v>
      </c>
      <c r="AG24" s="18"/>
      <c r="AH24" s="18">
        <f t="shared" si="3"/>
        <v>4.5762672411429204</v>
      </c>
      <c r="AI24" s="18">
        <v>44958.116952570846</v>
      </c>
    </row>
    <row r="25" spans="2:35" x14ac:dyDescent="0.35">
      <c r="B25" s="17">
        <v>33511</v>
      </c>
      <c r="C25" s="18">
        <v>9.8108390464340882</v>
      </c>
      <c r="D25" s="18" t="e">
        <f>VLOOKUP($B25,[1]OIS!$A$6:$B$43,2)</f>
        <v>#N/A</v>
      </c>
      <c r="E25" s="18">
        <f t="shared" si="2"/>
        <v>9.8108390464340882</v>
      </c>
      <c r="F25" s="19">
        <v>59.012793475448099</v>
      </c>
      <c r="G25" s="19">
        <v>61.264739259597235</v>
      </c>
      <c r="H25" s="19">
        <v>59.012793475448099</v>
      </c>
      <c r="I25" s="18">
        <v>63.721957875054798</v>
      </c>
      <c r="J25" s="19">
        <v>42.761915279007603</v>
      </c>
      <c r="K25" s="18">
        <v>105.85359687514701</v>
      </c>
      <c r="L25" s="19">
        <v>38.713299493477791</v>
      </c>
      <c r="M25" s="18">
        <v>35.979457245108797</v>
      </c>
      <c r="N25" s="19">
        <v>58.914859865470902</v>
      </c>
      <c r="O25" s="18">
        <v>326302.46381737379</v>
      </c>
      <c r="P25" s="19">
        <v>0.66867048650062644</v>
      </c>
      <c r="Q25" s="19">
        <v>0.68924821161521155</v>
      </c>
      <c r="R25" s="19">
        <v>0.66867048650062644</v>
      </c>
      <c r="S25" s="18">
        <v>54.24868750000001</v>
      </c>
      <c r="T25" s="18">
        <v>345178.48249252408</v>
      </c>
      <c r="U25" s="18">
        <v>54.24868750000001</v>
      </c>
      <c r="V25" s="19">
        <v>856.9</v>
      </c>
      <c r="W25" s="19">
        <v>856670.41974284162</v>
      </c>
      <c r="X25" s="19">
        <v>856.9</v>
      </c>
      <c r="Y25" s="19">
        <v>63.308072703932794</v>
      </c>
      <c r="Z25" s="18">
        <v>209.91122376713801</v>
      </c>
      <c r="AA25" s="18">
        <v>209.21085636750033</v>
      </c>
      <c r="AB25" s="18">
        <v>209.91122376713801</v>
      </c>
      <c r="AC25" s="19">
        <v>96.145685714285719</v>
      </c>
      <c r="AD25" s="19">
        <v>95.955131558648759</v>
      </c>
      <c r="AE25" s="19">
        <v>96.145685714285719</v>
      </c>
      <c r="AF25" s="18">
        <v>4.4766399316459928</v>
      </c>
      <c r="AG25" s="18"/>
      <c r="AH25" s="18">
        <f t="shared" si="3"/>
        <v>4.4766399316459928</v>
      </c>
      <c r="AI25" s="18">
        <v>44963.181844849372</v>
      </c>
    </row>
    <row r="26" spans="2:35" x14ac:dyDescent="0.35">
      <c r="B26" s="17">
        <v>33542</v>
      </c>
      <c r="C26" s="18">
        <v>9.9421838505795126</v>
      </c>
      <c r="D26" s="18" t="e">
        <f>VLOOKUP($B26,[1]OIS!$A$6:$B$43,2)</f>
        <v>#N/A</v>
      </c>
      <c r="E26" s="18">
        <f t="shared" si="2"/>
        <v>9.9421838505795126</v>
      </c>
      <c r="F26" s="19">
        <v>59.302902591102303</v>
      </c>
      <c r="G26" s="19">
        <v>61.63976249207635</v>
      </c>
      <c r="H26" s="19">
        <v>59.302902591102303</v>
      </c>
      <c r="I26" s="18">
        <v>64.036033756931403</v>
      </c>
      <c r="J26" s="19">
        <v>43.002164787328297</v>
      </c>
      <c r="K26" s="18">
        <v>106.27519800571601</v>
      </c>
      <c r="L26" s="19">
        <v>38.799399261708686</v>
      </c>
      <c r="M26" s="18">
        <v>36.158119706264898</v>
      </c>
      <c r="N26" s="19">
        <v>59.151699317747898</v>
      </c>
      <c r="O26" s="18">
        <v>326972.77043380344</v>
      </c>
      <c r="P26" s="19">
        <v>0.66656333160619152</v>
      </c>
      <c r="Q26" s="19">
        <v>0.68534250087907878</v>
      </c>
      <c r="R26" s="19">
        <v>0.66656333160619152</v>
      </c>
      <c r="S26" s="18">
        <v>54.900540887850468</v>
      </c>
      <c r="T26" s="18">
        <v>345428.46424826217</v>
      </c>
      <c r="U26" s="18">
        <v>54.900540887850468</v>
      </c>
      <c r="V26" s="19">
        <v>854.2</v>
      </c>
      <c r="W26" s="19">
        <v>854289.88185991393</v>
      </c>
      <c r="X26" s="19">
        <v>854.2</v>
      </c>
      <c r="Y26" s="19">
        <v>64.271295818134476</v>
      </c>
      <c r="Z26" s="18">
        <v>210.469479420635</v>
      </c>
      <c r="AA26" s="18">
        <v>210.08439799821858</v>
      </c>
      <c r="AB26" s="18">
        <v>210.469479420635</v>
      </c>
      <c r="AC26" s="19">
        <v>95.642100000000028</v>
      </c>
      <c r="AD26" s="19">
        <v>96.191815353982236</v>
      </c>
      <c r="AE26" s="19">
        <v>95.642100000000028</v>
      </c>
      <c r="AF26" s="18">
        <v>4.4184330573376975</v>
      </c>
      <c r="AG26" s="18"/>
      <c r="AH26" s="18">
        <f t="shared" si="3"/>
        <v>4.4184330573376975</v>
      </c>
      <c r="AI26" s="18">
        <v>44968.56682085355</v>
      </c>
    </row>
    <row r="27" spans="2:35" x14ac:dyDescent="0.35">
      <c r="B27" s="17">
        <v>33572</v>
      </c>
      <c r="C27" s="18">
        <v>9.9937802487277256</v>
      </c>
      <c r="D27" s="18" t="e">
        <f>VLOOKUP($B27,[1]OIS!$A$6:$B$43,2)</f>
        <v>#N/A</v>
      </c>
      <c r="E27" s="18">
        <f t="shared" si="2"/>
        <v>9.9937802487277256</v>
      </c>
      <c r="F27" s="19">
        <v>59.589636230123098</v>
      </c>
      <c r="G27" s="19">
        <v>61.909601235289642</v>
      </c>
      <c r="H27" s="19">
        <v>59.589636230123098</v>
      </c>
      <c r="I27" s="18">
        <v>64.327197666866098</v>
      </c>
      <c r="J27" s="19">
        <v>43.273977617463402</v>
      </c>
      <c r="K27" s="18">
        <v>106.59463412334</v>
      </c>
      <c r="L27" s="19">
        <v>38.791026173090785</v>
      </c>
      <c r="M27" s="18">
        <v>36.547657456227697</v>
      </c>
      <c r="N27" s="19">
        <v>59.715101999527</v>
      </c>
      <c r="O27" s="18">
        <v>328041.05616742151</v>
      </c>
      <c r="P27" s="19">
        <v>0.6651585616765685</v>
      </c>
      <c r="Q27" s="19">
        <v>0.68107507095100228</v>
      </c>
      <c r="R27" s="19">
        <v>0.6651585616765685</v>
      </c>
      <c r="S27" s="18">
        <v>55.045397196261689</v>
      </c>
      <c r="T27" s="18">
        <v>345688.26671432407</v>
      </c>
      <c r="U27" s="18">
        <v>55.045397196261689</v>
      </c>
      <c r="V27" s="19">
        <v>851.9</v>
      </c>
      <c r="W27" s="19">
        <v>851941.09039697004</v>
      </c>
      <c r="X27" s="19">
        <v>851.9</v>
      </c>
      <c r="Y27" s="19">
        <v>64.614857608007625</v>
      </c>
      <c r="Z27" s="18">
        <v>212.12455533550099</v>
      </c>
      <c r="AA27" s="18">
        <v>211.21891639857921</v>
      </c>
      <c r="AB27" s="18">
        <v>212.12455533550099</v>
      </c>
      <c r="AC27" s="19">
        <v>96.241571428571433</v>
      </c>
      <c r="AD27" s="19">
        <v>96.254567150962188</v>
      </c>
      <c r="AE27" s="19">
        <v>96.241571428571433</v>
      </c>
      <c r="AF27" s="18">
        <v>4.3949942865033211</v>
      </c>
      <c r="AG27" s="18"/>
      <c r="AH27" s="18">
        <f t="shared" si="3"/>
        <v>4.3949942865033211</v>
      </c>
      <c r="AI27" s="18">
        <v>44974.722217419563</v>
      </c>
    </row>
    <row r="28" spans="2:35" x14ac:dyDescent="0.35">
      <c r="B28" s="17">
        <v>33603</v>
      </c>
      <c r="C28" s="18">
        <v>10.300901780838231</v>
      </c>
      <c r="D28" s="18" t="e">
        <f>VLOOKUP($B28,[1]OIS!$A$6:$B$43,2)</f>
        <v>#N/A</v>
      </c>
      <c r="E28" s="18">
        <f t="shared" si="2"/>
        <v>10.300901780838231</v>
      </c>
      <c r="F28" s="19">
        <v>59.813449410385402</v>
      </c>
      <c r="G28" s="19">
        <v>61.922083651272807</v>
      </c>
      <c r="H28" s="19">
        <v>59.813449410385402</v>
      </c>
      <c r="I28" s="18">
        <v>64.615324486014401</v>
      </c>
      <c r="J28" s="19">
        <v>43.486745282667897</v>
      </c>
      <c r="K28" s="18">
        <v>107.013122468335</v>
      </c>
      <c r="L28" s="19">
        <v>38.581537728466088</v>
      </c>
      <c r="M28" s="18">
        <v>36.734367529124299</v>
      </c>
      <c r="N28" s="19">
        <v>59.680638314270702</v>
      </c>
      <c r="O28" s="18">
        <v>329846.61125931871</v>
      </c>
      <c r="P28" s="19">
        <v>0.66445617671175672</v>
      </c>
      <c r="Q28" s="19">
        <v>0.67811218827813369</v>
      </c>
      <c r="R28" s="19">
        <v>0.66445617671175672</v>
      </c>
      <c r="S28" s="18">
        <v>54.828112733644872</v>
      </c>
      <c r="T28" s="18">
        <v>345813.72925388836</v>
      </c>
      <c r="U28" s="18">
        <v>54.828112733644872</v>
      </c>
      <c r="V28" s="19">
        <v>850.1</v>
      </c>
      <c r="W28" s="19">
        <v>849559.38549814874</v>
      </c>
      <c r="X28" s="19">
        <v>850.1</v>
      </c>
      <c r="Y28" s="19">
        <v>64.496074266139118</v>
      </c>
      <c r="Z28" s="18">
        <v>211.459148451338</v>
      </c>
      <c r="AA28" s="18">
        <v>212.74560607944301</v>
      </c>
      <c r="AB28" s="18">
        <v>211.459148451338</v>
      </c>
      <c r="AC28" s="19">
        <v>96.660468181818175</v>
      </c>
      <c r="AD28" s="19">
        <v>96.073162281050017</v>
      </c>
      <c r="AE28" s="19">
        <v>96.660468181818175</v>
      </c>
      <c r="AF28" s="18">
        <v>4.3953334091120375</v>
      </c>
      <c r="AG28" s="18"/>
      <c r="AH28" s="18">
        <f t="shared" si="3"/>
        <v>4.3953334091120375</v>
      </c>
      <c r="AI28" s="18">
        <v>44981.702000998492</v>
      </c>
    </row>
    <row r="29" spans="2:35" x14ac:dyDescent="0.35">
      <c r="B29" s="17">
        <v>33634</v>
      </c>
      <c r="C29" s="18">
        <v>10.165505691077421</v>
      </c>
      <c r="D29" s="18" t="e">
        <f>VLOOKUP($B29,[1]OIS!$A$6:$B$43,2)</f>
        <v>#N/A</v>
      </c>
      <c r="E29" s="18">
        <f t="shared" si="2"/>
        <v>10.165505691077421</v>
      </c>
      <c r="F29" s="19">
        <v>59.979153337716603</v>
      </c>
      <c r="G29" s="19">
        <v>61.844904694388681</v>
      </c>
      <c r="H29" s="19">
        <v>59.979153337716603</v>
      </c>
      <c r="I29" s="18">
        <v>64.8781531803901</v>
      </c>
      <c r="J29" s="19">
        <v>43.716852363011</v>
      </c>
      <c r="K29" s="18">
        <v>107.408289422069</v>
      </c>
      <c r="L29" s="19">
        <v>38.472625113121808</v>
      </c>
      <c r="M29" s="18">
        <v>36.849241572718199</v>
      </c>
      <c r="N29" s="19">
        <v>59.967954378815001</v>
      </c>
      <c r="O29" s="18">
        <v>332144.09089184745</v>
      </c>
      <c r="P29" s="19">
        <v>0.65953948195807588</v>
      </c>
      <c r="Q29" s="19">
        <v>0.67632847757819337</v>
      </c>
      <c r="R29" s="19">
        <v>0.65953948195807588</v>
      </c>
      <c r="S29" s="18">
        <v>54.828112733644872</v>
      </c>
      <c r="T29" s="18">
        <v>345769.52051005891</v>
      </c>
      <c r="U29" s="18">
        <v>54.828112733644872</v>
      </c>
      <c r="V29" s="19">
        <v>848.8</v>
      </c>
      <c r="W29" s="19">
        <v>847585.66647323268</v>
      </c>
      <c r="X29" s="19">
        <v>848.8</v>
      </c>
      <c r="Y29" s="19">
        <v>64.594854775736181</v>
      </c>
      <c r="Z29" s="18">
        <v>214.102271182848</v>
      </c>
      <c r="AA29" s="18">
        <v>214.355284073289</v>
      </c>
      <c r="AB29" s="18">
        <v>214.102271182848</v>
      </c>
      <c r="AC29" s="19">
        <v>96.110221739130438</v>
      </c>
      <c r="AD29" s="19">
        <v>95.803478216204823</v>
      </c>
      <c r="AE29" s="19">
        <v>96.110221739130438</v>
      </c>
      <c r="AF29" s="18">
        <v>4.3918997550410221</v>
      </c>
      <c r="AG29" s="18"/>
      <c r="AH29" s="18">
        <f t="shared" si="3"/>
        <v>4.3918997550410221</v>
      </c>
      <c r="AI29" s="18">
        <v>44988.401225184331</v>
      </c>
    </row>
    <row r="30" spans="2:35" x14ac:dyDescent="0.35">
      <c r="B30" s="17">
        <v>33663</v>
      </c>
      <c r="C30" s="18">
        <v>9.9077707149686347</v>
      </c>
      <c r="D30" s="18" t="e">
        <f>VLOOKUP($B30,[1]OIS!$A$6:$B$43,2)</f>
        <v>#N/A</v>
      </c>
      <c r="E30" s="18">
        <f t="shared" si="2"/>
        <v>9.9077707149686347</v>
      </c>
      <c r="F30" s="19">
        <v>60.171860477543397</v>
      </c>
      <c r="G30" s="19">
        <v>61.945636006152192</v>
      </c>
      <c r="H30" s="19">
        <v>60.171860477543397</v>
      </c>
      <c r="I30" s="18">
        <v>65.017591981401395</v>
      </c>
      <c r="J30" s="19">
        <v>43.8973230889113</v>
      </c>
      <c r="K30" s="18">
        <v>107.43792785629</v>
      </c>
      <c r="L30" s="19">
        <v>38.721617781526987</v>
      </c>
      <c r="M30" s="18">
        <v>36.892065494837702</v>
      </c>
      <c r="N30" s="19">
        <v>59.9221538990029</v>
      </c>
      <c r="O30" s="18">
        <v>334345.68012502871</v>
      </c>
      <c r="P30" s="19">
        <v>0.6672657165710032</v>
      </c>
      <c r="Q30" s="19">
        <v>0.67512506953044693</v>
      </c>
      <c r="R30" s="19">
        <v>0.6672657165710032</v>
      </c>
      <c r="S30" s="18">
        <v>55.117825350467285</v>
      </c>
      <c r="T30" s="18">
        <v>345564.54024276591</v>
      </c>
      <c r="U30" s="18">
        <v>55.117825350467285</v>
      </c>
      <c r="V30" s="19">
        <v>847.2</v>
      </c>
      <c r="W30" s="19">
        <v>846721.10864099883</v>
      </c>
      <c r="X30" s="19">
        <v>847.2</v>
      </c>
      <c r="Y30" s="19">
        <v>65.058811792336257</v>
      </c>
      <c r="Z30" s="18">
        <v>215.51732668638701</v>
      </c>
      <c r="AA30" s="18">
        <v>215.50385361280919</v>
      </c>
      <c r="AB30" s="18">
        <v>215.51732668638701</v>
      </c>
      <c r="AC30" s="19">
        <v>96.101645000000019</v>
      </c>
      <c r="AD30" s="19">
        <v>95.685799951015625</v>
      </c>
      <c r="AE30" s="19">
        <v>96.101645000000019</v>
      </c>
      <c r="AF30" s="18">
        <v>4.3537579600597116</v>
      </c>
      <c r="AG30" s="18"/>
      <c r="AH30" s="18">
        <f t="shared" si="3"/>
        <v>4.3537579600597116</v>
      </c>
      <c r="AI30" s="18">
        <v>44992.957122381697</v>
      </c>
    </row>
    <row r="31" spans="2:35" x14ac:dyDescent="0.35">
      <c r="B31" s="17">
        <v>33694</v>
      </c>
      <c r="C31" s="18">
        <v>10.149005534058645</v>
      </c>
      <c r="D31" s="18" t="e">
        <f>VLOOKUP($B31,[1]OIS!$A$6:$B$43,2)</f>
        <v>#N/A</v>
      </c>
      <c r="E31" s="18">
        <f t="shared" si="2"/>
        <v>10.149005534058645</v>
      </c>
      <c r="F31" s="19">
        <v>60.279765269632101</v>
      </c>
      <c r="G31" s="19">
        <v>62.372782554741796</v>
      </c>
      <c r="H31" s="19">
        <v>60.279765269632101</v>
      </c>
      <c r="I31" s="18">
        <v>65.171800763879702</v>
      </c>
      <c r="J31" s="19">
        <v>44.032157078011998</v>
      </c>
      <c r="K31" s="18">
        <v>107.539543985579</v>
      </c>
      <c r="L31" s="19">
        <v>38.821433138956706</v>
      </c>
      <c r="M31" s="18">
        <v>37.006594473619003</v>
      </c>
      <c r="N31" s="19">
        <v>59.989826061649097</v>
      </c>
      <c r="O31" s="18">
        <v>336154.32248026616</v>
      </c>
      <c r="P31" s="19">
        <v>0.67288479628949582</v>
      </c>
      <c r="Q31" s="19">
        <v>0.67380791140630292</v>
      </c>
      <c r="R31" s="19">
        <v>0.67288479628949582</v>
      </c>
      <c r="S31" s="18">
        <v>54.900540887850468</v>
      </c>
      <c r="T31" s="18">
        <v>345237.61926274461</v>
      </c>
      <c r="U31" s="18">
        <v>54.900540887850468</v>
      </c>
      <c r="V31" s="19">
        <v>846.9</v>
      </c>
      <c r="W31" s="19">
        <v>847161.56055286457</v>
      </c>
      <c r="X31" s="19">
        <v>846.9</v>
      </c>
      <c r="Y31" s="19">
        <v>64.825293290648801</v>
      </c>
      <c r="Z31" s="18">
        <v>216.193480113585</v>
      </c>
      <c r="AA31" s="18">
        <v>215.96896143333842</v>
      </c>
      <c r="AB31" s="18">
        <v>216.193480113585</v>
      </c>
      <c r="AC31" s="19">
        <v>95.195404545454537</v>
      </c>
      <c r="AD31" s="19">
        <v>95.897343119983532</v>
      </c>
      <c r="AE31" s="19">
        <v>95.195404545454537</v>
      </c>
      <c r="AF31" s="18">
        <v>4.2628199854411033</v>
      </c>
      <c r="AG31" s="18"/>
      <c r="AH31" s="18">
        <f t="shared" si="3"/>
        <v>4.2628199854411033</v>
      </c>
      <c r="AI31" s="18">
        <v>44994.703402266416</v>
      </c>
    </row>
    <row r="32" spans="2:35" x14ac:dyDescent="0.35">
      <c r="B32" s="17">
        <v>33724</v>
      </c>
      <c r="C32" s="18">
        <v>10.131875339571787</v>
      </c>
      <c r="D32" s="18" t="e">
        <f>VLOOKUP($B32,[1]OIS!$A$6:$B$43,2)</f>
        <v>#N/A</v>
      </c>
      <c r="E32" s="18">
        <f t="shared" si="2"/>
        <v>10.131875339571787</v>
      </c>
      <c r="F32" s="19">
        <v>60.355910030748397</v>
      </c>
      <c r="G32" s="19">
        <v>62.937822079554792</v>
      </c>
      <c r="H32" s="19">
        <v>60.355910030748397</v>
      </c>
      <c r="I32" s="18">
        <v>65.286285955619604</v>
      </c>
      <c r="J32" s="19">
        <v>44.346563139249803</v>
      </c>
      <c r="K32" s="18">
        <v>107.453237167319</v>
      </c>
      <c r="L32" s="19">
        <v>38.740732218400296</v>
      </c>
      <c r="M32" s="18">
        <v>37.654829136985299</v>
      </c>
      <c r="N32" s="19">
        <v>59.839081129973003</v>
      </c>
      <c r="O32" s="18">
        <v>337531.95200057479</v>
      </c>
      <c r="P32" s="19">
        <v>0.67358718125430739</v>
      </c>
      <c r="Q32" s="19">
        <v>0.67180663649880634</v>
      </c>
      <c r="R32" s="19">
        <v>0.67358718125430739</v>
      </c>
      <c r="S32" s="18">
        <v>55.262681658878499</v>
      </c>
      <c r="T32" s="18">
        <v>344937.70944320626</v>
      </c>
      <c r="U32" s="18">
        <v>55.262681658878499</v>
      </c>
      <c r="V32" s="19">
        <v>847.2</v>
      </c>
      <c r="W32" s="19">
        <v>848064.04360880144</v>
      </c>
      <c r="X32" s="19">
        <v>847.2</v>
      </c>
      <c r="Y32" s="19">
        <v>65.229794214917959</v>
      </c>
      <c r="Z32" s="18">
        <v>215.36687756961001</v>
      </c>
      <c r="AA32" s="18">
        <v>216.08023876094302</v>
      </c>
      <c r="AB32" s="18">
        <v>215.36687756961001</v>
      </c>
      <c r="AC32" s="19">
        <v>96.467849999999999</v>
      </c>
      <c r="AD32" s="19">
        <v>96.501050905564881</v>
      </c>
      <c r="AE32" s="19">
        <v>96.467849999999999</v>
      </c>
      <c r="AF32" s="18">
        <v>4.1407463317851221</v>
      </c>
      <c r="AG32" s="18"/>
      <c r="AH32" s="18">
        <f t="shared" si="3"/>
        <v>4.1407463317851221</v>
      </c>
      <c r="AI32" s="18">
        <v>44994.865578769903</v>
      </c>
    </row>
    <row r="33" spans="2:35" x14ac:dyDescent="0.35">
      <c r="B33" s="17">
        <v>33755</v>
      </c>
      <c r="C33" s="18">
        <v>9.5785295945439657</v>
      </c>
      <c r="D33" s="18" t="e">
        <f>VLOOKUP($B33,[1]OIS!$A$6:$B$43,2)</f>
        <v>#N/A</v>
      </c>
      <c r="E33" s="18">
        <f t="shared" si="2"/>
        <v>9.5785295945439657</v>
      </c>
      <c r="F33" s="19">
        <v>60.389257142630903</v>
      </c>
      <c r="G33" s="19">
        <v>63.319350354775061</v>
      </c>
      <c r="H33" s="19">
        <v>60.389257142630903</v>
      </c>
      <c r="I33" s="18">
        <v>65.365260825836003</v>
      </c>
      <c r="J33" s="19">
        <v>44.403062676317901</v>
      </c>
      <c r="K33" s="18">
        <v>107.382538766943</v>
      </c>
      <c r="L33" s="19">
        <v>38.824494475255989</v>
      </c>
      <c r="M33" s="18">
        <v>37.680939165872303</v>
      </c>
      <c r="N33" s="19">
        <v>59.652607583204002</v>
      </c>
      <c r="O33" s="18">
        <v>338473.69080987701</v>
      </c>
      <c r="P33" s="19">
        <v>0.65532517216920616</v>
      </c>
      <c r="Q33" s="19">
        <v>0.66860934290853535</v>
      </c>
      <c r="R33" s="19">
        <v>0.65532517216920616</v>
      </c>
      <c r="S33" s="18">
        <v>54.103831191588789</v>
      </c>
      <c r="T33" s="18">
        <v>344867.30943709862</v>
      </c>
      <c r="U33" s="18">
        <v>54.103831191588789</v>
      </c>
      <c r="V33" s="19">
        <v>847.6</v>
      </c>
      <c r="W33" s="19">
        <v>848184.75816568488</v>
      </c>
      <c r="X33" s="19">
        <v>847.6</v>
      </c>
      <c r="Y33" s="19">
        <v>63.831797064167993</v>
      </c>
      <c r="Z33" s="18">
        <v>216.54650038704801</v>
      </c>
      <c r="AA33" s="18">
        <v>216.35390312957929</v>
      </c>
      <c r="AB33" s="18">
        <v>216.54650038704801</v>
      </c>
      <c r="AC33" s="19">
        <v>97.996585714285715</v>
      </c>
      <c r="AD33" s="19">
        <v>97.514611096171507</v>
      </c>
      <c r="AE33" s="19">
        <v>97.996585714285715</v>
      </c>
      <c r="AF33" s="18">
        <v>4.0261424157225036</v>
      </c>
      <c r="AG33" s="18"/>
      <c r="AH33" s="18">
        <f t="shared" si="3"/>
        <v>4.0261424157225036</v>
      </c>
      <c r="AI33" s="18">
        <v>44995.312585978681</v>
      </c>
    </row>
    <row r="34" spans="2:35" x14ac:dyDescent="0.35">
      <c r="B34" s="17">
        <v>33785</v>
      </c>
      <c r="C34" s="18">
        <v>9.5243643106112561</v>
      </c>
      <c r="D34" s="18" t="e">
        <f>VLOOKUP($B34,[1]OIS!$A$6:$B$43,2)</f>
        <v>#N/A</v>
      </c>
      <c r="E34" s="18">
        <f t="shared" si="2"/>
        <v>9.5243643106112561</v>
      </c>
      <c r="F34" s="19">
        <v>60.514973263252202</v>
      </c>
      <c r="G34" s="19">
        <v>63.321866634361449</v>
      </c>
      <c r="H34" s="19">
        <v>60.514973263252202</v>
      </c>
      <c r="I34" s="18">
        <v>65.513174338763605</v>
      </c>
      <c r="J34" s="19">
        <v>44.609116330258303</v>
      </c>
      <c r="K34" s="18">
        <v>107.470674613284</v>
      </c>
      <c r="L34" s="19">
        <v>38.825913199090195</v>
      </c>
      <c r="M34" s="18">
        <v>37.886021139327603</v>
      </c>
      <c r="N34" s="19">
        <v>59.6797985638363</v>
      </c>
      <c r="O34" s="18">
        <v>339086.48171027831</v>
      </c>
      <c r="P34" s="19">
        <v>0.65111086238033677</v>
      </c>
      <c r="Q34" s="19">
        <v>0.66454133577888375</v>
      </c>
      <c r="R34" s="19">
        <v>0.65111086238033677</v>
      </c>
      <c r="S34" s="18">
        <v>54.683256425233644</v>
      </c>
      <c r="T34" s="18">
        <v>345159.97080515523</v>
      </c>
      <c r="U34" s="18">
        <v>54.683256425233644</v>
      </c>
      <c r="V34" s="19">
        <v>843.5</v>
      </c>
      <c r="W34" s="19">
        <v>846673.06981577957</v>
      </c>
      <c r="X34" s="19">
        <v>843.5</v>
      </c>
      <c r="Y34" s="19">
        <v>64.828993983679482</v>
      </c>
      <c r="Z34" s="18">
        <v>217.66564058926301</v>
      </c>
      <c r="AA34" s="18">
        <v>217.1506245349494</v>
      </c>
      <c r="AB34" s="18">
        <v>217.66564058926301</v>
      </c>
      <c r="AC34" s="19">
        <v>98.275240909090911</v>
      </c>
      <c r="AD34" s="19">
        <v>98.706744962270548</v>
      </c>
      <c r="AE34" s="19">
        <v>98.275240909090911</v>
      </c>
      <c r="AF34" s="18">
        <v>3.9451573164069189</v>
      </c>
      <c r="AG34" s="18"/>
      <c r="AH34" s="18">
        <f t="shared" si="3"/>
        <v>3.9451573164069189</v>
      </c>
      <c r="AI34" s="18">
        <v>44997.374835161536</v>
      </c>
    </row>
    <row r="35" spans="2:35" x14ac:dyDescent="0.35">
      <c r="B35" s="17">
        <v>33816</v>
      </c>
      <c r="C35" s="18">
        <v>9.6814610571228954</v>
      </c>
      <c r="D35" s="18" t="e">
        <f>VLOOKUP($B35,[1]OIS!$A$6:$B$43,2)</f>
        <v>#N/A</v>
      </c>
      <c r="E35" s="18">
        <f t="shared" si="2"/>
        <v>9.6814610571228954</v>
      </c>
      <c r="F35" s="19">
        <v>60.650249395338001</v>
      </c>
      <c r="G35" s="19">
        <v>63.111543050175484</v>
      </c>
      <c r="H35" s="19">
        <v>60.650249395338001</v>
      </c>
      <c r="I35" s="18">
        <v>65.734222591424</v>
      </c>
      <c r="J35" s="19">
        <v>44.792370283803102</v>
      </c>
      <c r="K35" s="18">
        <v>107.766672554371</v>
      </c>
      <c r="L35" s="19">
        <v>38.828363004751196</v>
      </c>
      <c r="M35" s="18">
        <v>38.178317387981402</v>
      </c>
      <c r="N35" s="19">
        <v>59.612103523159803</v>
      </c>
      <c r="O35" s="18">
        <v>339671.70334905136</v>
      </c>
      <c r="P35" s="19">
        <v>0.65743232706364108</v>
      </c>
      <c r="Q35" s="19">
        <v>0.66246242176410863</v>
      </c>
      <c r="R35" s="19">
        <v>0.65743232706364108</v>
      </c>
      <c r="S35" s="18">
        <v>55.190253504672903</v>
      </c>
      <c r="T35" s="18">
        <v>345771.91793773894</v>
      </c>
      <c r="U35" s="18">
        <v>55.190253504672903</v>
      </c>
      <c r="V35" s="19">
        <v>841.4</v>
      </c>
      <c r="W35" s="19">
        <v>843838.14433764201</v>
      </c>
      <c r="X35" s="19">
        <v>841.4</v>
      </c>
      <c r="Y35" s="19">
        <v>65.593360476197887</v>
      </c>
      <c r="Z35" s="18">
        <v>218.44867329309699</v>
      </c>
      <c r="AA35" s="18">
        <v>218.31779025015643</v>
      </c>
      <c r="AB35" s="18">
        <v>218.44867329309699</v>
      </c>
      <c r="AC35" s="19">
        <v>98.289021739130419</v>
      </c>
      <c r="AD35" s="19">
        <v>99.114935565727549</v>
      </c>
      <c r="AE35" s="19">
        <v>98.289021739130419</v>
      </c>
      <c r="AF35" s="18">
        <v>3.8890391265930488</v>
      </c>
      <c r="AG35" s="18"/>
      <c r="AH35" s="18">
        <f t="shared" si="3"/>
        <v>3.8890391265930488</v>
      </c>
      <c r="AI35" s="18">
        <v>45000.560974184154</v>
      </c>
    </row>
    <row r="36" spans="2:35" x14ac:dyDescent="0.35">
      <c r="B36" s="17">
        <v>33847</v>
      </c>
      <c r="C36" s="18">
        <v>9.8650132059214268</v>
      </c>
      <c r="D36" s="18" t="e">
        <f>VLOOKUP($B36,[1]OIS!$A$6:$B$43,2)</f>
        <v>#N/A</v>
      </c>
      <c r="E36" s="18">
        <f t="shared" si="2"/>
        <v>9.8650132059214268</v>
      </c>
      <c r="F36" s="19">
        <v>60.624470671687703</v>
      </c>
      <c r="G36" s="19">
        <v>62.978929802643385</v>
      </c>
      <c r="H36" s="19">
        <v>60.624470671687703</v>
      </c>
      <c r="I36" s="18">
        <v>65.692030159600193</v>
      </c>
      <c r="J36" s="19">
        <v>44.957973279649799</v>
      </c>
      <c r="K36" s="18">
        <v>107.284680133867</v>
      </c>
      <c r="L36" s="19">
        <v>38.615315416030796</v>
      </c>
      <c r="M36" s="18">
        <v>38.379210149942097</v>
      </c>
      <c r="N36" s="19">
        <v>59.454294783246503</v>
      </c>
      <c r="O36" s="18">
        <v>340616.22069535981</v>
      </c>
      <c r="P36" s="19">
        <v>0.65251563230996001</v>
      </c>
      <c r="Q36" s="19">
        <v>0.66614578532415669</v>
      </c>
      <c r="R36" s="19">
        <v>0.65251563230996001</v>
      </c>
      <c r="S36" s="18">
        <v>55.117825350467285</v>
      </c>
      <c r="T36" s="18">
        <v>346607.15564068605</v>
      </c>
      <c r="U36" s="18">
        <v>55.117825350467285</v>
      </c>
      <c r="V36" s="19">
        <v>840.4</v>
      </c>
      <c r="W36" s="19">
        <v>840348.67653281428</v>
      </c>
      <c r="X36" s="19">
        <v>840.4</v>
      </c>
      <c r="Y36" s="19">
        <v>65.585227689751648</v>
      </c>
      <c r="Z36" s="18">
        <v>219.57826167567299</v>
      </c>
      <c r="AA36" s="18">
        <v>219.54258281990874</v>
      </c>
      <c r="AB36" s="18">
        <v>219.57826167567299</v>
      </c>
      <c r="AC36" s="19">
        <v>97.894504761904756</v>
      </c>
      <c r="AD36" s="19">
        <v>97.507349385430601</v>
      </c>
      <c r="AE36" s="19">
        <v>97.894504761904756</v>
      </c>
      <c r="AF36" s="18">
        <v>3.8359586744732606</v>
      </c>
      <c r="AG36" s="18"/>
      <c r="AH36" s="18">
        <f t="shared" si="3"/>
        <v>3.8359586744732606</v>
      </c>
      <c r="AI36" s="18">
        <v>45003.799711085863</v>
      </c>
    </row>
    <row r="37" spans="2:35" x14ac:dyDescent="0.35">
      <c r="B37" s="17">
        <v>33877</v>
      </c>
      <c r="C37" s="18">
        <v>9.5569990497339283</v>
      </c>
      <c r="D37" s="18" t="e">
        <f>VLOOKUP($B37,[1]OIS!$A$6:$B$43,2)</f>
        <v>#N/A</v>
      </c>
      <c r="E37" s="18">
        <f t="shared" si="2"/>
        <v>9.5569990497339283</v>
      </c>
      <c r="F37" s="19">
        <v>60.780913885673201</v>
      </c>
      <c r="G37" s="19">
        <v>63.113117920501729</v>
      </c>
      <c r="H37" s="19">
        <v>60.780913885673201</v>
      </c>
      <c r="I37" s="18">
        <v>65.873367655321303</v>
      </c>
      <c r="J37" s="19">
        <v>45.153381458887701</v>
      </c>
      <c r="K37" s="18">
        <v>107.479157919773</v>
      </c>
      <c r="L37" s="19">
        <v>38.621232399275584</v>
      </c>
      <c r="M37" s="18">
        <v>38.585474207557198</v>
      </c>
      <c r="N37" s="19">
        <v>59.635964534734498</v>
      </c>
      <c r="O37" s="18">
        <v>342071.77274237573</v>
      </c>
      <c r="P37" s="19">
        <v>0.65321801727477147</v>
      </c>
      <c r="Q37" s="19">
        <v>0.67749990823409023</v>
      </c>
      <c r="R37" s="19">
        <v>0.65321801727477147</v>
      </c>
      <c r="S37" s="18">
        <v>55.479966121495323</v>
      </c>
      <c r="T37" s="18">
        <v>347534.15730222454</v>
      </c>
      <c r="U37" s="18">
        <v>55.479966121495323</v>
      </c>
      <c r="V37" s="19">
        <v>837.7</v>
      </c>
      <c r="W37" s="19">
        <v>836983.39866773796</v>
      </c>
      <c r="X37" s="19">
        <v>837.7</v>
      </c>
      <c r="Y37" s="19">
        <v>66.228919806010893</v>
      </c>
      <c r="Z37" s="18">
        <v>220.31349009914001</v>
      </c>
      <c r="AA37" s="18">
        <v>220.51449345263191</v>
      </c>
      <c r="AB37" s="18">
        <v>220.31349009914001</v>
      </c>
      <c r="AC37" s="19">
        <v>93.93098636363635</v>
      </c>
      <c r="AD37" s="19">
        <v>93.403472013267489</v>
      </c>
      <c r="AE37" s="19">
        <v>93.93098636363635</v>
      </c>
      <c r="AF37" s="18">
        <v>3.7685788795802648</v>
      </c>
      <c r="AG37" s="18"/>
      <c r="AH37" s="18">
        <f t="shared" si="3"/>
        <v>3.7685788795802648</v>
      </c>
      <c r="AI37" s="18">
        <v>45006.194580778312</v>
      </c>
    </row>
    <row r="38" spans="2:35" x14ac:dyDescent="0.35">
      <c r="B38" s="17">
        <v>33908</v>
      </c>
      <c r="C38" s="18">
        <v>7.8928271932296461</v>
      </c>
      <c r="D38" s="18" t="e">
        <f>VLOOKUP($B38,[1]OIS!$A$6:$B$43,2)</f>
        <v>#N/A</v>
      </c>
      <c r="E38" s="18">
        <f t="shared" si="2"/>
        <v>7.8928271932296461</v>
      </c>
      <c r="F38" s="19">
        <v>61.044442926936298</v>
      </c>
      <c r="G38" s="19">
        <v>63.379502273311246</v>
      </c>
      <c r="H38" s="19">
        <v>61.044442926936298</v>
      </c>
      <c r="I38" s="18">
        <v>66.021080861222202</v>
      </c>
      <c r="J38" s="19">
        <v>45.3597571086583</v>
      </c>
      <c r="K38" s="18">
        <v>107.430189993285</v>
      </c>
      <c r="L38" s="19">
        <v>39.135790219535693</v>
      </c>
      <c r="M38" s="18">
        <v>38.845700150333798</v>
      </c>
      <c r="N38" s="19">
        <v>60.0326858169297</v>
      </c>
      <c r="O38" s="18">
        <v>343680.70003213402</v>
      </c>
      <c r="P38" s="19">
        <v>0.68412295572648119</v>
      </c>
      <c r="Q38" s="19">
        <v>0.6936666026618814</v>
      </c>
      <c r="R38" s="19">
        <v>0.68412295572648119</v>
      </c>
      <c r="S38" s="18">
        <v>56.059391355140193</v>
      </c>
      <c r="T38" s="18">
        <v>348475.31131627224</v>
      </c>
      <c r="U38" s="18">
        <v>56.059391355140193</v>
      </c>
      <c r="V38" s="19">
        <v>837.2</v>
      </c>
      <c r="W38" s="19">
        <v>834184.25633823732</v>
      </c>
      <c r="X38" s="19">
        <v>837.2</v>
      </c>
      <c r="Y38" s="19">
        <v>66.960572569446001</v>
      </c>
      <c r="Z38" s="18">
        <v>221.81591968647101</v>
      </c>
      <c r="AA38" s="18">
        <v>221.16220522447145</v>
      </c>
      <c r="AB38" s="18">
        <v>221.81591968647101</v>
      </c>
      <c r="AC38" s="19">
        <v>86.137822727272706</v>
      </c>
      <c r="AD38" s="19">
        <v>88.225033630637455</v>
      </c>
      <c r="AE38" s="19">
        <v>86.137822727272706</v>
      </c>
      <c r="AF38" s="18">
        <v>3.672530216969728</v>
      </c>
      <c r="AG38" s="18"/>
      <c r="AH38" s="18">
        <f t="shared" si="3"/>
        <v>3.672530216969728</v>
      </c>
      <c r="AI38" s="18">
        <v>45007.98331424113</v>
      </c>
    </row>
    <row r="39" spans="2:35" x14ac:dyDescent="0.35">
      <c r="B39" s="17">
        <v>33938</v>
      </c>
      <c r="C39" s="18">
        <v>6.7915498731659083</v>
      </c>
      <c r="D39" s="18" t="e">
        <f>VLOOKUP($B39,[1]OIS!$A$6:$B$43,2)</f>
        <v>#N/A</v>
      </c>
      <c r="E39" s="18">
        <f t="shared" si="2"/>
        <v>6.7915498731659083</v>
      </c>
      <c r="F39" s="19">
        <v>61.160254332260202</v>
      </c>
      <c r="G39" s="19">
        <v>63.546399619057262</v>
      </c>
      <c r="H39" s="19">
        <v>61.160254332260202</v>
      </c>
      <c r="I39" s="18">
        <v>66.120778065757307</v>
      </c>
      <c r="J39" s="19">
        <v>45.531275015414401</v>
      </c>
      <c r="K39" s="18">
        <v>107.38322270515501</v>
      </c>
      <c r="L39" s="19">
        <v>39.526407064712686</v>
      </c>
      <c r="M39" s="18">
        <v>39.138342151379199</v>
      </c>
      <c r="N39" s="19">
        <v>59.971993292244001</v>
      </c>
      <c r="O39" s="18">
        <v>344900.97173999134</v>
      </c>
      <c r="P39" s="19">
        <v>0.6981706550227128</v>
      </c>
      <c r="Q39" s="19">
        <v>0.71016284469830748</v>
      </c>
      <c r="R39" s="19">
        <v>0.6981706550227128</v>
      </c>
      <c r="S39" s="18">
        <v>55.335109813084117</v>
      </c>
      <c r="T39" s="18">
        <v>349345.89452890086</v>
      </c>
      <c r="U39" s="18">
        <v>55.335109813084117</v>
      </c>
      <c r="V39" s="19">
        <v>832.8</v>
      </c>
      <c r="W39" s="19">
        <v>832376.0307994046</v>
      </c>
      <c r="X39" s="19">
        <v>832.8</v>
      </c>
      <c r="Y39" s="19">
        <v>66.444656355768643</v>
      </c>
      <c r="Z39" s="18">
        <v>220.85599099863401</v>
      </c>
      <c r="AA39" s="18">
        <v>221.45873471244937</v>
      </c>
      <c r="AB39" s="18">
        <v>220.85599099863401</v>
      </c>
      <c r="AC39" s="19">
        <v>83.291909523809522</v>
      </c>
      <c r="AD39" s="19">
        <v>84.028056114020075</v>
      </c>
      <c r="AE39" s="19">
        <v>83.291909523809522</v>
      </c>
      <c r="AF39" s="18">
        <v>3.5368208924075213</v>
      </c>
      <c r="AG39" s="18"/>
      <c r="AH39" s="18">
        <f t="shared" si="3"/>
        <v>3.5368208924075213</v>
      </c>
      <c r="AI39" s="18">
        <v>45009.666042156226</v>
      </c>
    </row>
    <row r="40" spans="2:35" x14ac:dyDescent="0.35">
      <c r="B40" s="17">
        <v>33969</v>
      </c>
      <c r="C40" s="18">
        <v>6.7908161112153165</v>
      </c>
      <c r="D40" s="18" t="e">
        <f>VLOOKUP($B40,[1]OIS!$A$6:$B$43,2)</f>
        <v>#N/A</v>
      </c>
      <c r="E40" s="18">
        <f t="shared" si="2"/>
        <v>6.7908161112153165</v>
      </c>
      <c r="F40" s="19">
        <v>61.316870536818001</v>
      </c>
      <c r="G40" s="19">
        <v>63.479337245183103</v>
      </c>
      <c r="H40" s="19">
        <v>61.316870536818001</v>
      </c>
      <c r="I40" s="18">
        <v>66.191085978576297</v>
      </c>
      <c r="J40" s="19">
        <v>45.709404227373803</v>
      </c>
      <c r="K40" s="18">
        <v>107.196083370713</v>
      </c>
      <c r="L40" s="19">
        <v>39.531531847445592</v>
      </c>
      <c r="M40" s="18">
        <v>39.303231899711299</v>
      </c>
      <c r="N40" s="19">
        <v>60.249096365878302</v>
      </c>
      <c r="O40" s="18">
        <v>345409.59837529343</v>
      </c>
      <c r="P40" s="19">
        <v>0.7108135843893213</v>
      </c>
      <c r="Q40" s="19">
        <v>0.72345404939906388</v>
      </c>
      <c r="R40" s="19">
        <v>0.7108135843893213</v>
      </c>
      <c r="S40" s="18">
        <v>55.262681658878499</v>
      </c>
      <c r="T40" s="18">
        <v>350077.3068815936</v>
      </c>
      <c r="U40" s="18">
        <v>55.262681658878499</v>
      </c>
      <c r="V40" s="19">
        <v>834.1</v>
      </c>
      <c r="W40" s="19">
        <v>831791.5788634225</v>
      </c>
      <c r="X40" s="19">
        <v>834.1</v>
      </c>
      <c r="Y40" s="19">
        <v>66.254264067711901</v>
      </c>
      <c r="Z40" s="18">
        <v>221.382460322382</v>
      </c>
      <c r="AA40" s="18">
        <v>221.43689164188928</v>
      </c>
      <c r="AB40" s="18">
        <v>221.382460322382</v>
      </c>
      <c r="AC40" s="19">
        <v>85.0274</v>
      </c>
      <c r="AD40" s="19">
        <v>82.256564460846661</v>
      </c>
      <c r="AE40" s="19">
        <v>85.0274</v>
      </c>
      <c r="AF40" s="18">
        <v>3.3610165092782895</v>
      </c>
      <c r="AG40" s="18"/>
      <c r="AH40" s="18">
        <f t="shared" si="3"/>
        <v>3.3610165092782895</v>
      </c>
      <c r="AI40" s="18">
        <v>45011.596698725298</v>
      </c>
    </row>
    <row r="41" spans="2:35" x14ac:dyDescent="0.35">
      <c r="B41" s="17">
        <v>34000</v>
      </c>
      <c r="C41" s="18">
        <v>6.528601624971456</v>
      </c>
      <c r="D41" s="18" t="e">
        <f>VLOOKUP($B41,[1]OIS!$A$6:$B$43,2)</f>
        <v>#N/A</v>
      </c>
      <c r="E41" s="18">
        <f t="shared" si="2"/>
        <v>6.528601624971456</v>
      </c>
      <c r="F41" s="19">
        <v>61.263678774012703</v>
      </c>
      <c r="G41" s="19">
        <v>63.34787672453993</v>
      </c>
      <c r="H41" s="19">
        <v>61.263678774012703</v>
      </c>
      <c r="I41" s="18">
        <v>66.241247612630303</v>
      </c>
      <c r="J41" s="19">
        <v>45.906369099161097</v>
      </c>
      <c r="K41" s="18">
        <v>106.88207791704301</v>
      </c>
      <c r="L41" s="19">
        <v>39.532673067870292</v>
      </c>
      <c r="M41" s="18">
        <v>39.251012906225903</v>
      </c>
      <c r="N41" s="19">
        <v>60.1668666835576</v>
      </c>
      <c r="O41" s="18">
        <v>345586.71467312216</v>
      </c>
      <c r="P41" s="19">
        <v>0.71292073928375599</v>
      </c>
      <c r="Q41" s="19">
        <v>0.73305016192855132</v>
      </c>
      <c r="R41" s="19">
        <v>0.71292073928375599</v>
      </c>
      <c r="S41" s="18">
        <v>55.335109813084117</v>
      </c>
      <c r="T41" s="18">
        <v>350664.21747345262</v>
      </c>
      <c r="U41" s="18">
        <v>55.335109813084117</v>
      </c>
      <c r="V41" s="19">
        <v>832.9</v>
      </c>
      <c r="W41" s="19">
        <v>832010.32167506823</v>
      </c>
      <c r="X41" s="19">
        <v>832.9</v>
      </c>
      <c r="Y41" s="19">
        <v>66.436678848702272</v>
      </c>
      <c r="Z41" s="18">
        <v>222.14376352281101</v>
      </c>
      <c r="AA41" s="18">
        <v>221.33514947517989</v>
      </c>
      <c r="AB41" s="18">
        <v>222.14376352281101</v>
      </c>
      <c r="AC41" s="19">
        <v>85.489347619047621</v>
      </c>
      <c r="AD41" s="19">
        <v>82.407085014800032</v>
      </c>
      <c r="AE41" s="19">
        <v>85.489347619047621</v>
      </c>
      <c r="AF41" s="18">
        <v>3.1768411248519848</v>
      </c>
      <c r="AG41" s="18"/>
      <c r="AH41" s="18">
        <f t="shared" si="3"/>
        <v>3.1768411248519848</v>
      </c>
      <c r="AI41" s="18">
        <v>45013.718094461605</v>
      </c>
    </row>
    <row r="42" spans="2:35" x14ac:dyDescent="0.35">
      <c r="B42" s="17">
        <v>34028</v>
      </c>
      <c r="C42" s="18">
        <v>5.7697228944414611</v>
      </c>
      <c r="D42" s="18" t="e">
        <f>VLOOKUP($B42,[1]OIS!$A$6:$B$43,2)</f>
        <v>#N/A</v>
      </c>
      <c r="E42" s="18">
        <f t="shared" si="2"/>
        <v>5.7697228944414611</v>
      </c>
      <c r="F42" s="19">
        <v>61.532403389331499</v>
      </c>
      <c r="G42" s="19">
        <v>63.414092229030445</v>
      </c>
      <c r="H42" s="19">
        <v>61.532403389331499</v>
      </c>
      <c r="I42" s="18">
        <v>66.397528775947904</v>
      </c>
      <c r="J42" s="19">
        <v>46.101795080116297</v>
      </c>
      <c r="K42" s="18">
        <v>106.930632506302</v>
      </c>
      <c r="L42" s="19">
        <v>39.883481302745679</v>
      </c>
      <c r="M42" s="18">
        <v>39.2964375140998</v>
      </c>
      <c r="N42" s="19">
        <v>60.477852220283999</v>
      </c>
      <c r="O42" s="18">
        <v>345997.28982473869</v>
      </c>
      <c r="P42" s="19">
        <v>0.73820659801697297</v>
      </c>
      <c r="Q42" s="19">
        <v>0.7388320739607841</v>
      </c>
      <c r="R42" s="19">
        <v>0.73820659801697297</v>
      </c>
      <c r="S42" s="18">
        <v>56.131819509345796</v>
      </c>
      <c r="T42" s="18">
        <v>351080.09065793874</v>
      </c>
      <c r="U42" s="18">
        <v>56.131819509345796</v>
      </c>
      <c r="V42" s="19">
        <v>832.3</v>
      </c>
      <c r="W42" s="19">
        <v>832388.81269565807</v>
      </c>
      <c r="X42" s="19">
        <v>832.3</v>
      </c>
      <c r="Y42" s="19">
        <v>67.441811257173853</v>
      </c>
      <c r="Z42" s="18">
        <v>222.52556393251399</v>
      </c>
      <c r="AA42" s="18">
        <v>221.44654124623912</v>
      </c>
      <c r="AB42" s="18">
        <v>222.52556393251399</v>
      </c>
      <c r="AC42" s="19">
        <v>81.435514999999981</v>
      </c>
      <c r="AD42" s="19">
        <v>83.310083033872672</v>
      </c>
      <c r="AE42" s="19">
        <v>81.435514999999981</v>
      </c>
      <c r="AF42" s="18">
        <v>3.0388692655118361</v>
      </c>
      <c r="AG42" s="18"/>
      <c r="AH42" s="18">
        <f t="shared" si="3"/>
        <v>3.0388692655118361</v>
      </c>
      <c r="AI42" s="18">
        <v>45015.665465156577</v>
      </c>
    </row>
    <row r="43" spans="2:35" x14ac:dyDescent="0.35">
      <c r="B43" s="17">
        <v>34059</v>
      </c>
      <c r="C43" s="18">
        <v>5.6020609431543624</v>
      </c>
      <c r="D43" s="18" t="e">
        <f>VLOOKUP($B43,[1]OIS!$A$6:$B$43,2)</f>
        <v>#N/A</v>
      </c>
      <c r="E43" s="18">
        <f t="shared" si="2"/>
        <v>5.6020609431543624</v>
      </c>
      <c r="F43" s="19">
        <v>61.703183354479997</v>
      </c>
      <c r="G43" s="19">
        <v>63.819463663948262</v>
      </c>
      <c r="H43" s="19">
        <v>61.703183354479997</v>
      </c>
      <c r="I43" s="18">
        <v>66.541566972693602</v>
      </c>
      <c r="J43" s="19">
        <v>46.2965544244394</v>
      </c>
      <c r="K43" s="18">
        <v>106.940468570373</v>
      </c>
      <c r="L43" s="19">
        <v>39.972114100956389</v>
      </c>
      <c r="M43" s="18">
        <v>39.495392012994003</v>
      </c>
      <c r="N43" s="19">
        <v>60.807805824799502</v>
      </c>
      <c r="O43" s="18">
        <v>347028.00356350618</v>
      </c>
      <c r="P43" s="19">
        <v>0.7459328326299004</v>
      </c>
      <c r="Q43" s="19">
        <v>0.74167639308404165</v>
      </c>
      <c r="R43" s="19">
        <v>0.7459328326299004</v>
      </c>
      <c r="S43" s="18">
        <v>55.624822429906551</v>
      </c>
      <c r="T43" s="18">
        <v>351396.9909645227</v>
      </c>
      <c r="U43" s="18">
        <v>55.624822429906551</v>
      </c>
      <c r="V43" s="19">
        <v>829.6</v>
      </c>
      <c r="W43" s="19">
        <v>832510.98903823504</v>
      </c>
      <c r="X43" s="19">
        <v>829.6</v>
      </c>
      <c r="Y43" s="19">
        <v>67.050171685036815</v>
      </c>
      <c r="Z43" s="18">
        <v>220.08137571685899</v>
      </c>
      <c r="AA43" s="18">
        <v>221.9557518236814</v>
      </c>
      <c r="AB43" s="18">
        <v>220.08137571685899</v>
      </c>
      <c r="AC43" s="19">
        <v>82.874347826086961</v>
      </c>
      <c r="AD43" s="19">
        <v>84.133754301716863</v>
      </c>
      <c r="AE43" s="19">
        <v>82.874347826086961</v>
      </c>
      <c r="AF43" s="18">
        <v>2.9669534728089677</v>
      </c>
      <c r="AG43" s="18"/>
      <c r="AH43" s="18">
        <f t="shared" si="3"/>
        <v>2.9669534728089677</v>
      </c>
      <c r="AI43" s="18">
        <v>45017.436807977931</v>
      </c>
    </row>
    <row r="44" spans="2:35" x14ac:dyDescent="0.35">
      <c r="B44" s="17">
        <v>34089</v>
      </c>
      <c r="C44" s="18">
        <v>5.5957665961784695</v>
      </c>
      <c r="D44" s="18" t="e">
        <f>VLOOKUP($B44,[1]OIS!$A$6:$B$43,2)</f>
        <v>#N/A</v>
      </c>
      <c r="E44" s="18">
        <f t="shared" si="2"/>
        <v>5.5957665961784695</v>
      </c>
      <c r="F44" s="19">
        <v>61.8698902522165</v>
      </c>
      <c r="G44" s="19">
        <v>64.404388065310059</v>
      </c>
      <c r="H44" s="19">
        <v>61.8698902522165</v>
      </c>
      <c r="I44" s="18">
        <v>66.823601906769895</v>
      </c>
      <c r="J44" s="19">
        <v>46.6303257689109</v>
      </c>
      <c r="K44" s="18">
        <v>107.234195874721</v>
      </c>
      <c r="L44" s="19">
        <v>40.101497821012998</v>
      </c>
      <c r="M44" s="18">
        <v>39.735973866227297</v>
      </c>
      <c r="N44" s="19">
        <v>60.664623328753002</v>
      </c>
      <c r="O44" s="18">
        <v>348523.96788764565</v>
      </c>
      <c r="P44" s="19">
        <v>0.74733760255952353</v>
      </c>
      <c r="Q44" s="19">
        <v>0.74236248539778771</v>
      </c>
      <c r="R44" s="19">
        <v>0.74733760255952353</v>
      </c>
      <c r="S44" s="18">
        <v>55.697250584112155</v>
      </c>
      <c r="T44" s="18">
        <v>351794.16189859522</v>
      </c>
      <c r="U44" s="18">
        <v>55.697250584112155</v>
      </c>
      <c r="V44" s="19">
        <v>830.4</v>
      </c>
      <c r="W44" s="19">
        <v>832465.67298367934</v>
      </c>
      <c r="X44" s="19">
        <v>830.4</v>
      </c>
      <c r="Y44" s="19">
        <v>67.07279694618515</v>
      </c>
      <c r="Z44" s="18">
        <v>223.037749918142</v>
      </c>
      <c r="AA44" s="18">
        <v>222.78131000202171</v>
      </c>
      <c r="AB44" s="18">
        <v>223.037749918142</v>
      </c>
      <c r="AC44" s="19">
        <v>85.461281818181817</v>
      </c>
      <c r="AD44" s="19">
        <v>84.785516892223797</v>
      </c>
      <c r="AE44" s="19">
        <v>85.461281818181817</v>
      </c>
      <c r="AF44" s="18">
        <v>2.9450778965482338</v>
      </c>
      <c r="AG44" s="18"/>
      <c r="AH44" s="18">
        <f t="shared" si="3"/>
        <v>2.9450778965482338</v>
      </c>
      <c r="AI44" s="18">
        <v>45019.352805076189</v>
      </c>
    </row>
    <row r="45" spans="2:35" x14ac:dyDescent="0.35">
      <c r="B45" s="17">
        <v>34120</v>
      </c>
      <c r="C45" s="18">
        <v>5.5883527559735784</v>
      </c>
      <c r="D45" s="18" t="e">
        <f>VLOOKUP($B45,[1]OIS!$A$6:$B$43,2)</f>
        <v>#N/A</v>
      </c>
      <c r="E45" s="18">
        <f t="shared" si="2"/>
        <v>5.5883527559735784</v>
      </c>
      <c r="F45" s="19">
        <v>61.9542518175111</v>
      </c>
      <c r="G45" s="19">
        <v>64.863405338719076</v>
      </c>
      <c r="H45" s="19">
        <v>61.9542518175111</v>
      </c>
      <c r="I45" s="18">
        <v>66.932329506416295</v>
      </c>
      <c r="J45" s="19">
        <v>46.667768436690302</v>
      </c>
      <c r="K45" s="18">
        <v>107.328554178627</v>
      </c>
      <c r="L45" s="19">
        <v>39.780225604908082</v>
      </c>
      <c r="M45" s="18">
        <v>39.895059186424</v>
      </c>
      <c r="N45" s="19">
        <v>60.901098873070097</v>
      </c>
      <c r="O45" s="18">
        <v>350057.47333400225</v>
      </c>
      <c r="P45" s="19">
        <v>0.73820659801697297</v>
      </c>
      <c r="Q45" s="19">
        <v>0.74160379195339665</v>
      </c>
      <c r="R45" s="19">
        <v>0.73820659801697297</v>
      </c>
      <c r="S45" s="18">
        <v>56.131819509345796</v>
      </c>
      <c r="T45" s="18">
        <v>352480.85171233566</v>
      </c>
      <c r="U45" s="18">
        <v>56.131819509345796</v>
      </c>
      <c r="V45" s="19">
        <v>832.6</v>
      </c>
      <c r="W45" s="19">
        <v>832510.99820099433</v>
      </c>
      <c r="X45" s="19">
        <v>832.6</v>
      </c>
      <c r="Y45" s="19">
        <v>67.417510820737206</v>
      </c>
      <c r="Z45" s="18">
        <v>224.01738691544901</v>
      </c>
      <c r="AA45" s="18">
        <v>223.70410093940148</v>
      </c>
      <c r="AB45" s="18">
        <v>224.01738691544901</v>
      </c>
      <c r="AC45" s="19">
        <v>85.708471428571428</v>
      </c>
      <c r="AD45" s="19">
        <v>85.354355206874459</v>
      </c>
      <c r="AE45" s="19">
        <v>85.708471428571428</v>
      </c>
      <c r="AF45" s="18">
        <v>2.9469681354436363</v>
      </c>
      <c r="AG45" s="18"/>
      <c r="AH45" s="18">
        <f t="shared" si="3"/>
        <v>2.9469681354436363</v>
      </c>
      <c r="AI45" s="18">
        <v>45021.75303691822</v>
      </c>
    </row>
    <row r="46" spans="2:35" x14ac:dyDescent="0.35">
      <c r="B46" s="17">
        <v>34150</v>
      </c>
      <c r="C46" s="18">
        <v>5.5290844586349088</v>
      </c>
      <c r="D46" s="18" t="e">
        <f>VLOOKUP($B46,[1]OIS!$A$6:$B$43,2)</f>
        <v>#N/A</v>
      </c>
      <c r="E46" s="18">
        <f t="shared" si="2"/>
        <v>5.5290844586349088</v>
      </c>
      <c r="F46" s="19">
        <v>62.025150881440602</v>
      </c>
      <c r="G46" s="19">
        <v>64.998541683424108</v>
      </c>
      <c r="H46" s="19">
        <v>62.025150881440602</v>
      </c>
      <c r="I46" s="18">
        <v>66.989084878979597</v>
      </c>
      <c r="J46" s="19">
        <v>46.761834919957998</v>
      </c>
      <c r="K46" s="18">
        <v>107.3491186265</v>
      </c>
      <c r="L46" s="19">
        <v>39.928749911530588</v>
      </c>
      <c r="M46" s="18">
        <v>40.044945998916397</v>
      </c>
      <c r="N46" s="19">
        <v>60.789088110223801</v>
      </c>
      <c r="O46" s="18">
        <v>351324.88755306485</v>
      </c>
      <c r="P46" s="19">
        <v>0.73048036340404565</v>
      </c>
      <c r="Q46" s="19">
        <v>0.74032250710580105</v>
      </c>
      <c r="R46" s="19">
        <v>0.73048036340404565</v>
      </c>
      <c r="S46" s="18">
        <v>55.769678738317765</v>
      </c>
      <c r="T46" s="18">
        <v>353565.35799877823</v>
      </c>
      <c r="U46" s="18">
        <v>55.769678738317765</v>
      </c>
      <c r="V46" s="19">
        <v>834.1</v>
      </c>
      <c r="W46" s="19">
        <v>832777.84005347663</v>
      </c>
      <c r="X46" s="19">
        <v>834.1</v>
      </c>
      <c r="Y46" s="19">
        <v>66.862101352736801</v>
      </c>
      <c r="Z46" s="18">
        <v>223.980560649528</v>
      </c>
      <c r="AA46" s="18">
        <v>224.54943537140974</v>
      </c>
      <c r="AB46" s="18">
        <v>223.980560649528</v>
      </c>
      <c r="AC46" s="19">
        <v>84.902568181818182</v>
      </c>
      <c r="AD46" s="19">
        <v>85.916170727362314</v>
      </c>
      <c r="AE46" s="19">
        <v>84.902568181818182</v>
      </c>
      <c r="AF46" s="18">
        <v>2.9423819617151419</v>
      </c>
      <c r="AG46" s="18"/>
      <c r="AH46" s="18">
        <f t="shared" si="3"/>
        <v>2.9423819617151419</v>
      </c>
      <c r="AI46" s="18">
        <v>45024.900367886679</v>
      </c>
    </row>
    <row r="47" spans="2:35" x14ac:dyDescent="0.35">
      <c r="B47" s="17">
        <v>34181</v>
      </c>
      <c r="C47" s="18">
        <v>5.5748487320972142</v>
      </c>
      <c r="D47" s="18" t="e">
        <f>VLOOKUP($B47,[1]OIS!$A$6:$B$43,2)</f>
        <v>#N/A</v>
      </c>
      <c r="E47" s="18">
        <f t="shared" si="2"/>
        <v>5.5748487320972142</v>
      </c>
      <c r="F47" s="19">
        <v>62.2598555670058</v>
      </c>
      <c r="G47" s="19">
        <v>64.915216297826532</v>
      </c>
      <c r="H47" s="19">
        <v>62.2598555670058</v>
      </c>
      <c r="I47" s="18">
        <v>67.2641386889009</v>
      </c>
      <c r="J47" s="19">
        <v>46.994630504804903</v>
      </c>
      <c r="K47" s="18">
        <v>107.644717206135</v>
      </c>
      <c r="L47" s="19">
        <v>39.745067779233182</v>
      </c>
      <c r="M47" s="18">
        <v>40.2421261798264</v>
      </c>
      <c r="N47" s="19">
        <v>61.457630020404302</v>
      </c>
      <c r="O47" s="18">
        <v>352350.6925431214</v>
      </c>
      <c r="P47" s="19">
        <v>0.74733760255952353</v>
      </c>
      <c r="Q47" s="19">
        <v>0.73947371552058827</v>
      </c>
      <c r="R47" s="19">
        <v>0.74733760255952353</v>
      </c>
      <c r="S47" s="18">
        <v>56.27667581775701</v>
      </c>
      <c r="T47" s="18">
        <v>354832.59342605137</v>
      </c>
      <c r="U47" s="18">
        <v>56.27667581775701</v>
      </c>
      <c r="V47" s="19">
        <v>833.5</v>
      </c>
      <c r="W47" s="19">
        <v>832972.02620480745</v>
      </c>
      <c r="X47" s="19">
        <v>833.5</v>
      </c>
      <c r="Y47" s="19">
        <v>67.518507279852443</v>
      </c>
      <c r="Z47" s="18">
        <v>225.548172424385</v>
      </c>
      <c r="AA47" s="18">
        <v>225.26594942176075</v>
      </c>
      <c r="AB47" s="18">
        <v>225.548172424385</v>
      </c>
      <c r="AC47" s="19">
        <v>86.692659090909103</v>
      </c>
      <c r="AD47" s="19">
        <v>86.386394878825598</v>
      </c>
      <c r="AE47" s="19">
        <v>86.692659090909103</v>
      </c>
      <c r="AF47" s="18">
        <v>2.903503026317336</v>
      </c>
      <c r="AG47" s="18"/>
      <c r="AH47" s="18">
        <f t="shared" si="3"/>
        <v>2.903503026317336</v>
      </c>
      <c r="AI47" s="18">
        <v>45028.6669518981</v>
      </c>
    </row>
    <row r="48" spans="2:35" x14ac:dyDescent="0.35">
      <c r="B48" s="17">
        <v>34212</v>
      </c>
      <c r="C48" s="18">
        <v>5.4641450405182148</v>
      </c>
      <c r="D48" s="18" t="e">
        <f>VLOOKUP($B48,[1]OIS!$A$6:$B$43,2)</f>
        <v>#N/A</v>
      </c>
      <c r="E48" s="18">
        <f t="shared" si="2"/>
        <v>5.4641450405182148</v>
      </c>
      <c r="F48" s="19">
        <v>62.4106440694027</v>
      </c>
      <c r="G48" s="19">
        <v>64.823641414821296</v>
      </c>
      <c r="H48" s="19">
        <v>62.4106440694027</v>
      </c>
      <c r="I48" s="18">
        <v>67.461491397840803</v>
      </c>
      <c r="J48" s="19">
        <v>47.181873324258603</v>
      </c>
      <c r="K48" s="18">
        <v>107.85490191173101</v>
      </c>
      <c r="L48" s="19">
        <v>39.6929768470265</v>
      </c>
      <c r="M48" s="18">
        <v>40.6653454408766</v>
      </c>
      <c r="N48" s="19">
        <v>61.120145068990297</v>
      </c>
      <c r="O48" s="18">
        <v>353288.17092901416</v>
      </c>
      <c r="P48" s="19">
        <v>0.7459328326299004</v>
      </c>
      <c r="Q48" s="19">
        <v>0.74004260712939551</v>
      </c>
      <c r="R48" s="19">
        <v>0.7459328326299004</v>
      </c>
      <c r="S48" s="18">
        <v>56.421532126168238</v>
      </c>
      <c r="T48" s="18">
        <v>355971.61174874811</v>
      </c>
      <c r="U48" s="18">
        <v>56.421532126168238</v>
      </c>
      <c r="V48" s="19">
        <v>832.4</v>
      </c>
      <c r="W48" s="19">
        <v>832651.36922216252</v>
      </c>
      <c r="X48" s="19">
        <v>832.4</v>
      </c>
      <c r="Y48" s="19">
        <v>67.781754116011825</v>
      </c>
      <c r="Z48" s="18">
        <v>225.67360537523399</v>
      </c>
      <c r="AA48" s="18">
        <v>225.85413021772334</v>
      </c>
      <c r="AB48" s="18">
        <v>225.67360537523399</v>
      </c>
      <c r="AC48" s="19">
        <v>86.528786363636385</v>
      </c>
      <c r="AD48" s="19">
        <v>86.631823760927077</v>
      </c>
      <c r="AE48" s="19">
        <v>86.528786363636385</v>
      </c>
      <c r="AF48" s="18">
        <v>2.8019406700059686</v>
      </c>
      <c r="AG48" s="18"/>
      <c r="AH48" s="18">
        <f t="shared" si="3"/>
        <v>2.8019406700059686</v>
      </c>
      <c r="AI48" s="18">
        <v>45032.849149130845</v>
      </c>
    </row>
    <row r="49" spans="2:35" x14ac:dyDescent="0.35">
      <c r="B49" s="17">
        <v>34242</v>
      </c>
      <c r="C49" s="18">
        <v>5.5161405135194022</v>
      </c>
      <c r="D49" s="18" t="e">
        <f>VLOOKUP($B49,[1]OIS!$A$6:$B$43,2)</f>
        <v>#N/A</v>
      </c>
      <c r="E49" s="18">
        <f t="shared" si="2"/>
        <v>5.5161405135194022</v>
      </c>
      <c r="F49" s="19">
        <v>62.6302666794423</v>
      </c>
      <c r="G49" s="19">
        <v>64.868876439711173</v>
      </c>
      <c r="H49" s="19">
        <v>62.6302666794423</v>
      </c>
      <c r="I49" s="18">
        <v>67.6316088935897</v>
      </c>
      <c r="J49" s="19">
        <v>47.3541841384015</v>
      </c>
      <c r="K49" s="18">
        <v>108.120497117637</v>
      </c>
      <c r="L49" s="19">
        <v>39.99449157380289</v>
      </c>
      <c r="M49" s="18">
        <v>41.0145710228743</v>
      </c>
      <c r="N49" s="19">
        <v>61.308947047041499</v>
      </c>
      <c r="O49" s="18">
        <v>354229.13792248134</v>
      </c>
      <c r="P49" s="19">
        <v>0.7353970581577266</v>
      </c>
      <c r="Q49" s="19">
        <v>0.74248634164361615</v>
      </c>
      <c r="R49" s="19">
        <v>0.7353970581577266</v>
      </c>
      <c r="S49" s="18">
        <v>56.638816588785048</v>
      </c>
      <c r="T49" s="18">
        <v>356748.05465253384</v>
      </c>
      <c r="U49" s="18">
        <v>56.638816588785048</v>
      </c>
      <c r="V49" s="19">
        <v>832.6</v>
      </c>
      <c r="W49" s="19">
        <v>831686.34358358185</v>
      </c>
      <c r="X49" s="19">
        <v>832.6</v>
      </c>
      <c r="Y49" s="19">
        <v>68.026443176537413</v>
      </c>
      <c r="Z49" s="18">
        <v>226.202550126528</v>
      </c>
      <c r="AA49" s="18">
        <v>226.32078625256958</v>
      </c>
      <c r="AB49" s="18">
        <v>226.202550126528</v>
      </c>
      <c r="AC49" s="19">
        <v>86.378022727272722</v>
      </c>
      <c r="AD49" s="19">
        <v>86.582852657852257</v>
      </c>
      <c r="AE49" s="19">
        <v>86.378022727272722</v>
      </c>
      <c r="AF49" s="18">
        <v>2.6390805114125206</v>
      </c>
      <c r="AG49" s="18"/>
      <c r="AH49" s="18">
        <f t="shared" si="3"/>
        <v>2.6390805114125206</v>
      </c>
      <c r="AI49" s="18">
        <v>45037.103851158339</v>
      </c>
    </row>
    <row r="50" spans="2:35" x14ac:dyDescent="0.35">
      <c r="B50" s="17">
        <v>34273</v>
      </c>
      <c r="C50" s="18">
        <v>5.3827631284904367</v>
      </c>
      <c r="D50" s="18" t="e">
        <f>VLOOKUP($B50,[1]OIS!$A$6:$B$43,2)</f>
        <v>#N/A</v>
      </c>
      <c r="E50" s="18">
        <f t="shared" si="2"/>
        <v>5.3827631284904367</v>
      </c>
      <c r="F50" s="19">
        <v>62.674574564964502</v>
      </c>
      <c r="G50" s="19">
        <v>64.986673906163787</v>
      </c>
      <c r="H50" s="19">
        <v>62.674574564964502</v>
      </c>
      <c r="I50" s="18">
        <v>67.718384086414403</v>
      </c>
      <c r="J50" s="19">
        <v>47.526005304396001</v>
      </c>
      <c r="K50" s="18">
        <v>107.902204953012</v>
      </c>
      <c r="L50" s="19">
        <v>39.9395831756284</v>
      </c>
      <c r="M50" s="18">
        <v>41.225301976880601</v>
      </c>
      <c r="N50" s="19">
        <v>61.036743270968003</v>
      </c>
      <c r="O50" s="18">
        <v>355263.06241512269</v>
      </c>
      <c r="P50" s="19">
        <v>0.7396113679465961</v>
      </c>
      <c r="Q50" s="19">
        <v>0.74582753975044358</v>
      </c>
      <c r="R50" s="19">
        <v>0.7396113679465961</v>
      </c>
      <c r="S50" s="18">
        <v>56.783672897196276</v>
      </c>
      <c r="T50" s="18">
        <v>357369.34049916425</v>
      </c>
      <c r="U50" s="18">
        <v>56.783672897196276</v>
      </c>
      <c r="V50" s="19">
        <v>826.4</v>
      </c>
      <c r="W50" s="19">
        <v>830809.93773395347</v>
      </c>
      <c r="X50" s="19">
        <v>826.4</v>
      </c>
      <c r="Y50" s="19">
        <v>68.71209208276413</v>
      </c>
      <c r="Z50" s="18">
        <v>226.710194837183</v>
      </c>
      <c r="AA50" s="18">
        <v>226.8029826844064</v>
      </c>
      <c r="AB50" s="18">
        <v>226.710194837183</v>
      </c>
      <c r="AC50" s="19">
        <v>85.799661904761891</v>
      </c>
      <c r="AD50" s="19">
        <v>86.404607108260578</v>
      </c>
      <c r="AE50" s="19">
        <v>85.799661904761891</v>
      </c>
      <c r="AF50" s="18">
        <v>2.4846603306979556</v>
      </c>
      <c r="AG50" s="18"/>
      <c r="AH50" s="18">
        <f t="shared" si="3"/>
        <v>2.4846603306979556</v>
      </c>
      <c r="AI50" s="18">
        <v>45041.474606193762</v>
      </c>
    </row>
    <row r="51" spans="2:35" x14ac:dyDescent="0.35">
      <c r="B51" s="17">
        <v>34303</v>
      </c>
      <c r="C51" s="18">
        <v>5.1879260623722141</v>
      </c>
      <c r="D51" s="18" t="e">
        <f>VLOOKUP($B51,[1]OIS!$A$6:$B$43,2)</f>
        <v>#N/A</v>
      </c>
      <c r="E51" s="18">
        <f t="shared" si="2"/>
        <v>5.1879260623722141</v>
      </c>
      <c r="F51" s="19">
        <v>62.6046363235588</v>
      </c>
      <c r="G51" s="19">
        <v>65.049794806142174</v>
      </c>
      <c r="H51" s="19">
        <v>62.6046363235588</v>
      </c>
      <c r="I51" s="18">
        <v>67.751525773311499</v>
      </c>
      <c r="J51" s="19">
        <v>47.681420523606</v>
      </c>
      <c r="K51" s="18">
        <v>107.677887148529</v>
      </c>
      <c r="L51" s="19">
        <v>39.91482087754909</v>
      </c>
      <c r="M51" s="18">
        <v>41.276587090101501</v>
      </c>
      <c r="N51" s="19">
        <v>60.699006917588598</v>
      </c>
      <c r="O51" s="18">
        <v>356445.39165652869</v>
      </c>
      <c r="P51" s="19">
        <v>0.74382567773546571</v>
      </c>
      <c r="Q51" s="19">
        <v>0.74862771816153284</v>
      </c>
      <c r="R51" s="19">
        <v>0.74382567773546571</v>
      </c>
      <c r="S51" s="18">
        <v>57.290669976635513</v>
      </c>
      <c r="T51" s="18">
        <v>358144.86661593377</v>
      </c>
      <c r="U51" s="18">
        <v>57.290669976635513</v>
      </c>
      <c r="V51" s="19">
        <v>831.6</v>
      </c>
      <c r="W51" s="19">
        <v>831019.59476096206</v>
      </c>
      <c r="X51" s="19">
        <v>831.6</v>
      </c>
      <c r="Y51" s="19">
        <v>68.892099539003752</v>
      </c>
      <c r="Z51" s="18">
        <v>228.064715843789</v>
      </c>
      <c r="AA51" s="18">
        <v>227.45705140503469</v>
      </c>
      <c r="AB51" s="18">
        <v>228.064715843789</v>
      </c>
      <c r="AC51" s="19">
        <v>86.328281818181807</v>
      </c>
      <c r="AD51" s="19">
        <v>86.326561289547826</v>
      </c>
      <c r="AE51" s="19">
        <v>86.328281818181807</v>
      </c>
      <c r="AF51" s="18">
        <v>2.4314260807302222</v>
      </c>
      <c r="AG51" s="18"/>
      <c r="AH51" s="18">
        <f t="shared" si="3"/>
        <v>2.4314260807302222</v>
      </c>
      <c r="AI51" s="18">
        <v>45045.994955222661</v>
      </c>
    </row>
    <row r="52" spans="2:35" x14ac:dyDescent="0.35">
      <c r="B52" s="17">
        <v>34334</v>
      </c>
      <c r="C52" s="18">
        <v>4.9809387596842347</v>
      </c>
      <c r="D52" s="18" t="e">
        <f>VLOOKUP($B52,[1]OIS!$A$6:$B$43,2)</f>
        <v>#N/A</v>
      </c>
      <c r="E52" s="18">
        <f t="shared" si="2"/>
        <v>4.9809387596842347</v>
      </c>
      <c r="F52" s="19">
        <v>62.757641776685297</v>
      </c>
      <c r="G52" s="19">
        <v>64.989901924204958</v>
      </c>
      <c r="H52" s="19">
        <v>62.757641776685297</v>
      </c>
      <c r="I52" s="18">
        <v>67.820619573210394</v>
      </c>
      <c r="J52" s="19">
        <v>47.809600923836697</v>
      </c>
      <c r="K52" s="18">
        <v>107.561435536856</v>
      </c>
      <c r="L52" s="19">
        <v>40.364412857628594</v>
      </c>
      <c r="M52" s="18">
        <v>41.5516383949833</v>
      </c>
      <c r="N52" s="19">
        <v>60.598391071565402</v>
      </c>
      <c r="O52" s="18">
        <v>357755.74970865384</v>
      </c>
      <c r="P52" s="19">
        <v>0.74452806270027727</v>
      </c>
      <c r="Q52" s="19">
        <v>0.7499199847101633</v>
      </c>
      <c r="R52" s="19">
        <v>0.74452806270027727</v>
      </c>
      <c r="S52" s="18">
        <v>57.435526285046727</v>
      </c>
      <c r="T52" s="18">
        <v>359273.94987270201</v>
      </c>
      <c r="U52" s="18">
        <v>57.435526285046727</v>
      </c>
      <c r="V52" s="19">
        <v>829.3</v>
      </c>
      <c r="W52" s="19">
        <v>832872.07485835045</v>
      </c>
      <c r="X52" s="19">
        <v>829.3</v>
      </c>
      <c r="Y52" s="19">
        <v>69.257839485164268</v>
      </c>
      <c r="Z52" s="18">
        <v>227.849206620301</v>
      </c>
      <c r="AA52" s="18">
        <v>228.36136317851233</v>
      </c>
      <c r="AB52" s="18">
        <v>227.849206620301</v>
      </c>
      <c r="AC52" s="19">
        <v>87.035082608695632</v>
      </c>
      <c r="AD52" s="19">
        <v>86.485438173682951</v>
      </c>
      <c r="AE52" s="19">
        <v>87.035082608695632</v>
      </c>
      <c r="AF52" s="18">
        <v>2.5320598954536426</v>
      </c>
      <c r="AG52" s="18"/>
      <c r="AH52" s="18">
        <f t="shared" si="3"/>
        <v>2.5320598954536426</v>
      </c>
      <c r="AI52" s="18">
        <v>45050.623265096641</v>
      </c>
    </row>
    <row r="53" spans="2:35" x14ac:dyDescent="0.35">
      <c r="B53" s="17">
        <v>34365</v>
      </c>
      <c r="C53" s="18">
        <v>5.0219899182403385</v>
      </c>
      <c r="D53" s="18" t="e">
        <f>VLOOKUP($B53,[1]OIS!$A$6:$B$43,2)</f>
        <v>#N/A</v>
      </c>
      <c r="E53" s="18">
        <f t="shared" si="2"/>
        <v>5.0219899182403385</v>
      </c>
      <c r="F53" s="19">
        <v>62.828711074316701</v>
      </c>
      <c r="G53" s="19">
        <v>64.922908638673078</v>
      </c>
      <c r="H53" s="19">
        <v>62.828711074316701</v>
      </c>
      <c r="I53" s="18">
        <v>67.904548985620806</v>
      </c>
      <c r="J53" s="19">
        <v>47.881711707402303</v>
      </c>
      <c r="K53" s="18">
        <v>107.682448155012</v>
      </c>
      <c r="L53" s="19">
        <v>40.635281433618701</v>
      </c>
      <c r="M53" s="18">
        <v>41.9012284592892</v>
      </c>
      <c r="N53" s="19">
        <v>60.644789680030101</v>
      </c>
      <c r="O53" s="18">
        <v>358951.23069188918</v>
      </c>
      <c r="P53" s="19">
        <v>0.75436145220763939</v>
      </c>
      <c r="Q53" s="19">
        <v>0.75022865541690631</v>
      </c>
      <c r="R53" s="19">
        <v>0.75436145220763939</v>
      </c>
      <c r="S53" s="18">
        <v>57.797667056074772</v>
      </c>
      <c r="T53" s="18">
        <v>360627.8744262738</v>
      </c>
      <c r="U53" s="18">
        <v>57.797667056074772</v>
      </c>
      <c r="V53" s="19">
        <v>836.8</v>
      </c>
      <c r="W53" s="19">
        <v>835536.11227037956</v>
      </c>
      <c r="X53" s="19">
        <v>836.8</v>
      </c>
      <c r="Y53" s="19">
        <v>69.069869808884775</v>
      </c>
      <c r="Z53" s="18">
        <v>229.01005626070699</v>
      </c>
      <c r="AA53" s="18">
        <v>229.35929077715895</v>
      </c>
      <c r="AB53" s="18">
        <v>229.01005626070699</v>
      </c>
      <c r="AC53" s="19">
        <v>87.794019047619059</v>
      </c>
      <c r="AD53" s="19">
        <v>86.730432170780304</v>
      </c>
      <c r="AE53" s="19">
        <v>87.794019047619059</v>
      </c>
      <c r="AF53" s="18">
        <v>2.7119555257484218</v>
      </c>
      <c r="AG53" s="18"/>
      <c r="AH53" s="18">
        <f t="shared" si="3"/>
        <v>2.7119555257484218</v>
      </c>
      <c r="AI53" s="18">
        <v>45055.148001871203</v>
      </c>
    </row>
    <row r="54" spans="2:35" x14ac:dyDescent="0.35">
      <c r="B54" s="17">
        <v>34393</v>
      </c>
      <c r="C54" s="18">
        <v>4.8307776860393083</v>
      </c>
      <c r="D54" s="18" t="e">
        <f>VLOOKUP($B54,[1]OIS!$A$6:$B$43,2)</f>
        <v>#N/A</v>
      </c>
      <c r="E54" s="18">
        <f t="shared" si="2"/>
        <v>4.8307776860393083</v>
      </c>
      <c r="F54" s="19">
        <v>62.978684513492396</v>
      </c>
      <c r="G54" s="19">
        <v>65.016856748927253</v>
      </c>
      <c r="H54" s="19">
        <v>62.978684513492396</v>
      </c>
      <c r="I54" s="18">
        <v>68.071337448553393</v>
      </c>
      <c r="J54" s="19">
        <v>47.9965961638216</v>
      </c>
      <c r="K54" s="18">
        <v>107.922791061143</v>
      </c>
      <c r="L54" s="19">
        <v>40.539760957540693</v>
      </c>
      <c r="M54" s="18">
        <v>41.9320135332568</v>
      </c>
      <c r="N54" s="19">
        <v>60.692114720783302</v>
      </c>
      <c r="O54" s="18">
        <v>359649.10656994703</v>
      </c>
      <c r="P54" s="19">
        <v>0.74733760255952353</v>
      </c>
      <c r="Q54" s="19">
        <v>0.75051724269535813</v>
      </c>
      <c r="R54" s="19">
        <v>0.74733760255952353</v>
      </c>
      <c r="S54" s="18">
        <v>57.942523364485986</v>
      </c>
      <c r="T54" s="18">
        <v>361864.24249377043</v>
      </c>
      <c r="U54" s="18">
        <v>57.942523364485986</v>
      </c>
      <c r="V54" s="19">
        <v>837.1</v>
      </c>
      <c r="W54" s="19">
        <v>837564.41973620257</v>
      </c>
      <c r="X54" s="19">
        <v>837.1</v>
      </c>
      <c r="Y54" s="19">
        <v>69.218161945390023</v>
      </c>
      <c r="Z54" s="18">
        <v>231.09561705177799</v>
      </c>
      <c r="AA54" s="18">
        <v>230.14807131572775</v>
      </c>
      <c r="AB54" s="18">
        <v>231.09561705177799</v>
      </c>
      <c r="AC54" s="19">
        <v>86.366285000000019</v>
      </c>
      <c r="AD54" s="19">
        <v>86.81081346197044</v>
      </c>
      <c r="AE54" s="19">
        <v>86.366285000000019</v>
      </c>
      <c r="AF54" s="18">
        <v>2.8449430472896888</v>
      </c>
      <c r="AG54" s="18"/>
      <c r="AH54" s="18">
        <f t="shared" si="3"/>
        <v>2.8449430472896888</v>
      </c>
      <c r="AI54" s="18">
        <v>45058.954150380414</v>
      </c>
    </row>
    <row r="55" spans="2:35" x14ac:dyDescent="0.35">
      <c r="B55" s="17">
        <v>34424</v>
      </c>
      <c r="C55" s="18">
        <v>4.8096413232704602</v>
      </c>
      <c r="D55" s="18" t="e">
        <f>VLOOKUP($B55,[1]OIS!$A$6:$B$43,2)</f>
        <v>#N/A</v>
      </c>
      <c r="E55" s="18">
        <f t="shared" si="2"/>
        <v>4.8096413232704602</v>
      </c>
      <c r="F55" s="19">
        <v>63.015216078830903</v>
      </c>
      <c r="G55" s="19">
        <v>65.357580074974877</v>
      </c>
      <c r="H55" s="19">
        <v>63.015216078830903</v>
      </c>
      <c r="I55" s="18">
        <v>68.099305525117302</v>
      </c>
      <c r="J55" s="19">
        <v>48.086071008409597</v>
      </c>
      <c r="K55" s="18">
        <v>107.841701354393</v>
      </c>
      <c r="L55" s="19">
        <v>40.300292589456092</v>
      </c>
      <c r="M55" s="18">
        <v>41.916250822915501</v>
      </c>
      <c r="N55" s="19">
        <v>60.885138479206702</v>
      </c>
      <c r="O55" s="18">
        <v>359772.47361302242</v>
      </c>
      <c r="P55" s="19">
        <v>0.75506383717245085</v>
      </c>
      <c r="Q55" s="19">
        <v>0.75166933925536439</v>
      </c>
      <c r="R55" s="19">
        <v>0.75506383717245085</v>
      </c>
      <c r="S55" s="18">
        <v>58.232235981308413</v>
      </c>
      <c r="T55" s="18">
        <v>362893.7775149584</v>
      </c>
      <c r="U55" s="18">
        <v>58.232235981308413</v>
      </c>
      <c r="V55" s="19">
        <v>842.1</v>
      </c>
      <c r="W55" s="19">
        <v>838292.38268626842</v>
      </c>
      <c r="X55" s="19">
        <v>842.1</v>
      </c>
      <c r="Y55" s="19">
        <v>69.151212422881386</v>
      </c>
      <c r="Z55" s="18">
        <v>230.02702893904501</v>
      </c>
      <c r="AA55" s="18">
        <v>230.63538892282182</v>
      </c>
      <c r="AB55" s="18">
        <v>230.02702893904501</v>
      </c>
      <c r="AC55" s="19">
        <v>86.001334782608694</v>
      </c>
      <c r="AD55" s="19">
        <v>86.579948008958439</v>
      </c>
      <c r="AE55" s="19">
        <v>86.001334782608694</v>
      </c>
      <c r="AF55" s="18">
        <v>2.8640759932554007</v>
      </c>
      <c r="AG55" s="18"/>
      <c r="AH55" s="18">
        <f t="shared" si="3"/>
        <v>2.8640759932554007</v>
      </c>
      <c r="AI55" s="18">
        <v>45062.212120367076</v>
      </c>
    </row>
    <row r="56" spans="2:35" x14ac:dyDescent="0.35">
      <c r="B56" s="17">
        <v>34454</v>
      </c>
      <c r="C56" s="18">
        <v>4.8599890721932519</v>
      </c>
      <c r="D56" s="18" t="e">
        <f>VLOOKUP($B56,[1]OIS!$A$6:$B$43,2)</f>
        <v>#N/A</v>
      </c>
      <c r="E56" s="18">
        <f t="shared" si="2"/>
        <v>4.8599890721932519</v>
      </c>
      <c r="F56" s="19">
        <v>63.151617056701703</v>
      </c>
      <c r="G56" s="19">
        <v>65.813279013641576</v>
      </c>
      <c r="H56" s="19">
        <v>63.151617056701703</v>
      </c>
      <c r="I56" s="18">
        <v>68.041339865391507</v>
      </c>
      <c r="J56" s="19">
        <v>48.164422982287299</v>
      </c>
      <c r="K56" s="18">
        <v>107.550644775926</v>
      </c>
      <c r="L56" s="19">
        <v>41.694073791512295</v>
      </c>
      <c r="M56" s="18">
        <v>41.594021762293899</v>
      </c>
      <c r="N56" s="19">
        <v>61.240021633340497</v>
      </c>
      <c r="O56" s="18">
        <v>359744.81173349405</v>
      </c>
      <c r="P56" s="19">
        <v>0.75857576199650878</v>
      </c>
      <c r="Q56" s="19">
        <v>0.75438896938200173</v>
      </c>
      <c r="R56" s="19">
        <v>0.75857576199650878</v>
      </c>
      <c r="S56" s="18">
        <v>58.956517523364496</v>
      </c>
      <c r="T56" s="18">
        <v>363880.10901635257</v>
      </c>
      <c r="U56" s="18">
        <v>58.956517523364496</v>
      </c>
      <c r="V56" s="19">
        <v>840.4</v>
      </c>
      <c r="W56" s="19">
        <v>838339.68238330306</v>
      </c>
      <c r="X56" s="19">
        <v>840.4</v>
      </c>
      <c r="Y56" s="19">
        <v>70.152924230562235</v>
      </c>
      <c r="Z56" s="18">
        <v>229.705306130075</v>
      </c>
      <c r="AA56" s="18">
        <v>230.99065346330377</v>
      </c>
      <c r="AB56" s="18">
        <v>229.705306130075</v>
      </c>
      <c r="AC56" s="19">
        <v>85.42600476190475</v>
      </c>
      <c r="AD56" s="19">
        <v>86.097355472460151</v>
      </c>
      <c r="AE56" s="19">
        <v>85.42600476190475</v>
      </c>
      <c r="AF56" s="18">
        <v>2.8041647925481255</v>
      </c>
      <c r="AG56" s="18"/>
      <c r="AH56" s="18">
        <f t="shared" si="3"/>
        <v>2.8041647925481255</v>
      </c>
      <c r="AI56" s="18">
        <v>45065.871820209177</v>
      </c>
    </row>
    <row r="57" spans="2:35" x14ac:dyDescent="0.35">
      <c r="B57" s="17">
        <v>34485</v>
      </c>
      <c r="C57" s="18">
        <v>4.7974511872460193</v>
      </c>
      <c r="D57" s="18" t="e">
        <f>VLOOKUP($B57,[1]OIS!$A$6:$B$43,2)</f>
        <v>#N/A</v>
      </c>
      <c r="E57" s="18">
        <f t="shared" si="2"/>
        <v>4.7974511872460193</v>
      </c>
      <c r="F57" s="19">
        <v>63.226083247533303</v>
      </c>
      <c r="G57" s="19">
        <v>66.1424100598379</v>
      </c>
      <c r="H57" s="19">
        <v>63.226083247533303</v>
      </c>
      <c r="I57" s="18">
        <v>68.123119582871496</v>
      </c>
      <c r="J57" s="19">
        <v>48.243713211459699</v>
      </c>
      <c r="K57" s="18">
        <v>107.54321460807699</v>
      </c>
      <c r="L57" s="19">
        <v>41.630195173570684</v>
      </c>
      <c r="M57" s="18">
        <v>41.698576081452501</v>
      </c>
      <c r="N57" s="19">
        <v>61.286960522533697</v>
      </c>
      <c r="O57" s="18">
        <v>360191.69310199161</v>
      </c>
      <c r="P57" s="19">
        <v>0.75576622213726252</v>
      </c>
      <c r="Q57" s="19">
        <v>0.75926779931885191</v>
      </c>
      <c r="R57" s="19">
        <v>0.75576622213726252</v>
      </c>
      <c r="S57" s="18">
        <v>59.680799065420565</v>
      </c>
      <c r="T57" s="18">
        <v>365019.90662411688</v>
      </c>
      <c r="U57" s="18">
        <v>59.680799065420565</v>
      </c>
      <c r="V57" s="19">
        <v>839.2</v>
      </c>
      <c r="W57" s="19">
        <v>838780.76108828047</v>
      </c>
      <c r="X57" s="19">
        <v>839.2</v>
      </c>
      <c r="Y57" s="19">
        <v>71.116300125620313</v>
      </c>
      <c r="Z57" s="18">
        <v>232.15184735759601</v>
      </c>
      <c r="AA57" s="18">
        <v>231.45815690625849</v>
      </c>
      <c r="AB57" s="18">
        <v>232.15184735759601</v>
      </c>
      <c r="AC57" s="19">
        <v>85.443886363636352</v>
      </c>
      <c r="AD57" s="19">
        <v>85.518752111542213</v>
      </c>
      <c r="AE57" s="19">
        <v>85.443886363636352</v>
      </c>
      <c r="AF57" s="18">
        <v>2.7377358783100143</v>
      </c>
      <c r="AG57" s="18"/>
      <c r="AH57" s="18">
        <f t="shared" si="3"/>
        <v>2.7377358783100143</v>
      </c>
      <c r="AI57" s="18">
        <v>45071.012082525354</v>
      </c>
    </row>
    <row r="58" spans="2:35" x14ac:dyDescent="0.35">
      <c r="B58" s="17">
        <v>34515</v>
      </c>
      <c r="C58" s="18">
        <v>4.7716427931645953</v>
      </c>
      <c r="D58" s="18" t="e">
        <f>VLOOKUP($B58,[1]OIS!$A$6:$B$43,2)</f>
        <v>#N/A</v>
      </c>
      <c r="E58" s="18">
        <f t="shared" si="2"/>
        <v>4.7716427931645953</v>
      </c>
      <c r="F58" s="19">
        <v>63.327615556628501</v>
      </c>
      <c r="G58" s="19">
        <v>66.193429775275717</v>
      </c>
      <c r="H58" s="19">
        <v>63.327615556628501</v>
      </c>
      <c r="I58" s="18">
        <v>68.161054950999898</v>
      </c>
      <c r="J58" s="19">
        <v>48.385674551081699</v>
      </c>
      <c r="K58" s="18">
        <v>107.35709869350001</v>
      </c>
      <c r="L58" s="19">
        <v>41.754902652586793</v>
      </c>
      <c r="M58" s="18">
        <v>41.809784971308197</v>
      </c>
      <c r="N58" s="19">
        <v>61.467828743355199</v>
      </c>
      <c r="O58" s="18">
        <v>361486.33698371495</v>
      </c>
      <c r="P58" s="19">
        <v>0.76911153646868258</v>
      </c>
      <c r="Q58" s="19">
        <v>0.76623240546422089</v>
      </c>
      <c r="R58" s="19">
        <v>0.76911153646868258</v>
      </c>
      <c r="S58" s="18">
        <v>59.028945677570093</v>
      </c>
      <c r="T58" s="18">
        <v>366429.95413926878</v>
      </c>
      <c r="U58" s="18">
        <v>59.028945677570093</v>
      </c>
      <c r="V58" s="19">
        <v>841.1</v>
      </c>
      <c r="W58" s="19">
        <v>840421.21746028715</v>
      </c>
      <c r="X58" s="19">
        <v>841.1</v>
      </c>
      <c r="Y58" s="19">
        <v>70.180651144418121</v>
      </c>
      <c r="Z58" s="18">
        <v>232.80658593656901</v>
      </c>
      <c r="AA58" s="18">
        <v>232.21814315163655</v>
      </c>
      <c r="AB58" s="18">
        <v>232.80658593656901</v>
      </c>
      <c r="AC58" s="19">
        <v>85.740600000000015</v>
      </c>
      <c r="AD58" s="19">
        <v>85.00015801228308</v>
      </c>
      <c r="AE58" s="19">
        <v>85.740600000000015</v>
      </c>
      <c r="AF58" s="18">
        <v>2.7148956712361092</v>
      </c>
      <c r="AG58" s="18"/>
      <c r="AH58" s="18">
        <f t="shared" si="3"/>
        <v>2.7148956712361092</v>
      </c>
      <c r="AI58" s="18">
        <v>45078.439986184159</v>
      </c>
    </row>
    <row r="59" spans="2:35" x14ac:dyDescent="0.35">
      <c r="B59" s="17">
        <v>34546</v>
      </c>
      <c r="C59" s="18">
        <v>4.8524486790268924</v>
      </c>
      <c r="D59" s="18" t="e">
        <f>VLOOKUP($B59,[1]OIS!$A$6:$B$43,2)</f>
        <v>#N/A</v>
      </c>
      <c r="E59" s="18">
        <f t="shared" si="2"/>
        <v>4.8524486790268924</v>
      </c>
      <c r="F59" s="19">
        <v>63.396197157209997</v>
      </c>
      <c r="G59" s="19">
        <v>66.063457387579348</v>
      </c>
      <c r="H59" s="19">
        <v>63.396197157209997</v>
      </c>
      <c r="I59" s="18">
        <v>68.183321356277006</v>
      </c>
      <c r="J59" s="19">
        <v>48.507317734743197</v>
      </c>
      <c r="K59" s="18">
        <v>107.11394329119</v>
      </c>
      <c r="L59" s="19">
        <v>41.811301428927095</v>
      </c>
      <c r="M59" s="18">
        <v>41.971345911366001</v>
      </c>
      <c r="N59" s="19">
        <v>61.773143495958301</v>
      </c>
      <c r="O59" s="18">
        <v>363212.73464356881</v>
      </c>
      <c r="P59" s="19">
        <v>0.77683777108161001</v>
      </c>
      <c r="Q59" s="19">
        <v>0.77331129195099735</v>
      </c>
      <c r="R59" s="19">
        <v>0.77683777108161001</v>
      </c>
      <c r="S59" s="18">
        <v>59.318658294392534</v>
      </c>
      <c r="T59" s="18">
        <v>367869.27981363825</v>
      </c>
      <c r="U59" s="18">
        <v>59.318658294392534</v>
      </c>
      <c r="V59" s="19">
        <v>843.9</v>
      </c>
      <c r="W59" s="19">
        <v>843093.59492837416</v>
      </c>
      <c r="X59" s="19">
        <v>843.9</v>
      </c>
      <c r="Y59" s="19">
        <v>70.291098820230516</v>
      </c>
      <c r="Z59" s="18">
        <v>233.600500764586</v>
      </c>
      <c r="AA59" s="18">
        <v>233.18954186827176</v>
      </c>
      <c r="AB59" s="18">
        <v>233.600500764586</v>
      </c>
      <c r="AC59" s="19">
        <v>84.849842857142832</v>
      </c>
      <c r="AD59" s="19">
        <v>84.690005051154387</v>
      </c>
      <c r="AE59" s="19">
        <v>84.849842857142832</v>
      </c>
      <c r="AF59" s="18">
        <v>2.7045923581019493</v>
      </c>
      <c r="AG59" s="18"/>
      <c r="AH59" s="18">
        <f t="shared" si="3"/>
        <v>2.7045923581019493</v>
      </c>
      <c r="AI59" s="18">
        <v>45087.885411684794</v>
      </c>
    </row>
    <row r="60" spans="2:35" x14ac:dyDescent="0.35">
      <c r="B60" s="17">
        <v>34577</v>
      </c>
      <c r="C60" s="18">
        <v>5.1391994698890517</v>
      </c>
      <c r="D60" s="18" t="e">
        <f>VLOOKUP($B60,[1]OIS!$A$6:$B$43,2)</f>
        <v>#N/A</v>
      </c>
      <c r="E60" s="18">
        <f t="shared" si="2"/>
        <v>5.1391994698890517</v>
      </c>
      <c r="F60" s="19">
        <v>63.596677964478097</v>
      </c>
      <c r="G60" s="19">
        <v>65.934999998502477</v>
      </c>
      <c r="H60" s="19">
        <v>63.596677964478097</v>
      </c>
      <c r="I60" s="18">
        <v>68.3841546170122</v>
      </c>
      <c r="J60" s="19">
        <v>48.6442141691887</v>
      </c>
      <c r="K60" s="18">
        <v>107.433356533576</v>
      </c>
      <c r="L60" s="19">
        <v>42.386957739080401</v>
      </c>
      <c r="M60" s="18">
        <v>42.127619540256703</v>
      </c>
      <c r="N60" s="19">
        <v>61.594687037174303</v>
      </c>
      <c r="O60" s="18">
        <v>364702.92578526202</v>
      </c>
      <c r="P60" s="19">
        <v>0.78667116058897213</v>
      </c>
      <c r="Q60" s="19">
        <v>0.77794297029447868</v>
      </c>
      <c r="R60" s="19">
        <v>0.78667116058897213</v>
      </c>
      <c r="S60" s="18">
        <v>59.535942757009352</v>
      </c>
      <c r="T60" s="18">
        <v>368991.94951678091</v>
      </c>
      <c r="U60" s="18">
        <v>59.535942757009352</v>
      </c>
      <c r="V60" s="19">
        <v>846.3</v>
      </c>
      <c r="W60" s="19">
        <v>846336.75422990811</v>
      </c>
      <c r="X60" s="19">
        <v>846.3</v>
      </c>
      <c r="Y60" s="19">
        <v>70.34850851590376</v>
      </c>
      <c r="Z60" s="18">
        <v>234.35764762818701</v>
      </c>
      <c r="AA60" s="18">
        <v>234.21589052341767</v>
      </c>
      <c r="AB60" s="18">
        <v>234.35764762818701</v>
      </c>
      <c r="AC60" s="19">
        <v>84.659404347826069</v>
      </c>
      <c r="AD60" s="19">
        <v>84.733479363428287</v>
      </c>
      <c r="AE60" s="19">
        <v>84.659404347826069</v>
      </c>
      <c r="AF60" s="18">
        <v>2.6474393769724327</v>
      </c>
      <c r="AG60" s="18"/>
      <c r="AH60" s="18">
        <f t="shared" si="3"/>
        <v>2.6474393769724327</v>
      </c>
      <c r="AI60" s="18">
        <v>45098.855228595312</v>
      </c>
    </row>
    <row r="61" spans="2:35" x14ac:dyDescent="0.35">
      <c r="B61" s="17">
        <v>34607</v>
      </c>
      <c r="C61" s="18">
        <v>5.31535643312397</v>
      </c>
      <c r="D61" s="18" t="e">
        <f>VLOOKUP($B61,[1]OIS!$A$6:$B$43,2)</f>
        <v>#N/A</v>
      </c>
      <c r="E61" s="18">
        <f t="shared" si="2"/>
        <v>5.31535643312397</v>
      </c>
      <c r="F61" s="19">
        <v>63.5724092593234</v>
      </c>
      <c r="G61" s="19">
        <v>65.942328723476678</v>
      </c>
      <c r="H61" s="19">
        <v>63.5724092593234</v>
      </c>
      <c r="I61" s="18">
        <v>68.365353594964702</v>
      </c>
      <c r="J61" s="19">
        <v>48.768598133620003</v>
      </c>
      <c r="K61" s="18">
        <v>107.18394552910701</v>
      </c>
      <c r="L61" s="19">
        <v>42.368233270683191</v>
      </c>
      <c r="M61" s="18">
        <v>42.287680457955197</v>
      </c>
      <c r="N61" s="19">
        <v>61.396588924537603</v>
      </c>
      <c r="O61" s="18">
        <v>365511.29481826659</v>
      </c>
      <c r="P61" s="19">
        <v>0.77121869136311727</v>
      </c>
      <c r="Q61" s="19">
        <v>0.77858759627849761</v>
      </c>
      <c r="R61" s="19">
        <v>0.77121869136311727</v>
      </c>
      <c r="S61" s="18">
        <v>60.115367990654214</v>
      </c>
      <c r="T61" s="18">
        <v>369557.26302450901</v>
      </c>
      <c r="U61" s="18">
        <v>60.115367990654214</v>
      </c>
      <c r="V61" s="19">
        <v>846.4</v>
      </c>
      <c r="W61" s="19">
        <v>849513.81014584401</v>
      </c>
      <c r="X61" s="19">
        <v>846.4</v>
      </c>
      <c r="Y61" s="19">
        <v>71.024773145858006</v>
      </c>
      <c r="Z61" s="18">
        <v>234.550629008909</v>
      </c>
      <c r="AA61" s="18">
        <v>235.1344700948749</v>
      </c>
      <c r="AB61" s="18">
        <v>234.550629008909</v>
      </c>
      <c r="AC61" s="19">
        <v>85.082131818181821</v>
      </c>
      <c r="AD61" s="19">
        <v>85.169182670432676</v>
      </c>
      <c r="AE61" s="19">
        <v>85.082131818181821</v>
      </c>
      <c r="AF61" s="18">
        <v>2.5219580322064181</v>
      </c>
      <c r="AG61" s="18"/>
      <c r="AH61" s="18">
        <f t="shared" si="3"/>
        <v>2.5219580322064181</v>
      </c>
      <c r="AI61" s="18">
        <v>45110.398538377551</v>
      </c>
    </row>
    <row r="62" spans="2:35" x14ac:dyDescent="0.35">
      <c r="B62" s="17">
        <v>34638</v>
      </c>
      <c r="C62" s="18">
        <v>5.5271395272771233</v>
      </c>
      <c r="D62" s="18" t="e">
        <f>VLOOKUP($B62,[1]OIS!$A$6:$B$43,2)</f>
        <v>#N/A</v>
      </c>
      <c r="E62" s="18">
        <f t="shared" si="2"/>
        <v>5.5271395272771233</v>
      </c>
      <c r="F62" s="19">
        <v>63.652756460453404</v>
      </c>
      <c r="G62" s="19">
        <v>66.053632149118613</v>
      </c>
      <c r="H62" s="19">
        <v>63.652756460453404</v>
      </c>
      <c r="I62" s="18">
        <v>68.416500446493302</v>
      </c>
      <c r="J62" s="19">
        <v>48.878811257915103</v>
      </c>
      <c r="K62" s="18">
        <v>107.00626616999899</v>
      </c>
      <c r="L62" s="19">
        <v>42.202209584443096</v>
      </c>
      <c r="M62" s="18">
        <v>42.345501075737999</v>
      </c>
      <c r="N62" s="19">
        <v>61.572454559626202</v>
      </c>
      <c r="O62" s="18">
        <v>366130.69246221596</v>
      </c>
      <c r="P62" s="19">
        <v>0.76840915150387112</v>
      </c>
      <c r="Q62" s="19">
        <v>0.77758634990093889</v>
      </c>
      <c r="R62" s="19">
        <v>0.76840915150387112</v>
      </c>
      <c r="S62" s="18">
        <v>60.260224299065428</v>
      </c>
      <c r="T62" s="18">
        <v>369847.89886729192</v>
      </c>
      <c r="U62" s="18">
        <v>60.260224299065428</v>
      </c>
      <c r="V62" s="19">
        <v>847.1</v>
      </c>
      <c r="W62" s="19">
        <v>852085.39960980683</v>
      </c>
      <c r="X62" s="19">
        <v>847.1</v>
      </c>
      <c r="Y62" s="19">
        <v>71.137084522565729</v>
      </c>
      <c r="Z62" s="18">
        <v>235.989958680938</v>
      </c>
      <c r="AA62" s="18">
        <v>235.95968589889537</v>
      </c>
      <c r="AB62" s="18">
        <v>235.989958680938</v>
      </c>
      <c r="AC62" s="19">
        <v>86.104257142857151</v>
      </c>
      <c r="AD62" s="19">
        <v>85.730935643160691</v>
      </c>
      <c r="AE62" s="19">
        <v>86.104257142857151</v>
      </c>
      <c r="AF62" s="18">
        <v>2.4079440531173382</v>
      </c>
      <c r="AG62" s="18"/>
      <c r="AH62" s="18">
        <f t="shared" si="3"/>
        <v>2.4079440531173382</v>
      </c>
      <c r="AI62" s="18">
        <v>45122.306473625773</v>
      </c>
    </row>
    <row r="63" spans="2:35" x14ac:dyDescent="0.35">
      <c r="B63" s="17">
        <v>34668</v>
      </c>
      <c r="C63" s="18">
        <v>5.6926994124419616</v>
      </c>
      <c r="D63" s="18" t="e">
        <f>VLOOKUP($B63,[1]OIS!$A$6:$B$43,2)</f>
        <v>#N/A</v>
      </c>
      <c r="E63" s="18">
        <f t="shared" si="2"/>
        <v>5.6926994124419616</v>
      </c>
      <c r="F63" s="19">
        <v>63.7699129685207</v>
      </c>
      <c r="G63" s="19">
        <v>66.18775335268613</v>
      </c>
      <c r="H63" s="19">
        <v>63.7699129685207</v>
      </c>
      <c r="I63" s="18">
        <v>68.597349284568693</v>
      </c>
      <c r="J63" s="19">
        <v>48.985898138614502</v>
      </c>
      <c r="K63" s="18">
        <v>107.362919211628</v>
      </c>
      <c r="L63" s="19">
        <v>42.061193357755997</v>
      </c>
      <c r="M63" s="18">
        <v>42.475243385809797</v>
      </c>
      <c r="N63" s="19">
        <v>61.918971303197999</v>
      </c>
      <c r="O63" s="18">
        <v>367296.65920791874</v>
      </c>
      <c r="P63" s="19">
        <v>0.77332584625755207</v>
      </c>
      <c r="Q63" s="19">
        <v>0.77833370027265791</v>
      </c>
      <c r="R63" s="19">
        <v>0.77332584625755207</v>
      </c>
      <c r="S63" s="18">
        <v>60.187796144859817</v>
      </c>
      <c r="T63" s="18">
        <v>370274.1718550931</v>
      </c>
      <c r="U63" s="18">
        <v>60.187796144859817</v>
      </c>
      <c r="V63" s="19">
        <v>853</v>
      </c>
      <c r="W63" s="19">
        <v>853464.26073014445</v>
      </c>
      <c r="X63" s="19">
        <v>853</v>
      </c>
      <c r="Y63" s="19">
        <v>70.560136160445268</v>
      </c>
      <c r="Z63" s="18">
        <v>236.36692134973899</v>
      </c>
      <c r="AA63" s="18">
        <v>236.73118090875337</v>
      </c>
      <c r="AB63" s="18">
        <v>236.36692134973899</v>
      </c>
      <c r="AC63" s="19">
        <v>85.914531818181814</v>
      </c>
      <c r="AD63" s="19">
        <v>86.058904668513819</v>
      </c>
      <c r="AE63" s="19">
        <v>85.914531818181814</v>
      </c>
      <c r="AF63" s="18">
        <v>2.4170097620743802</v>
      </c>
      <c r="AG63" s="18"/>
      <c r="AH63" s="18">
        <f t="shared" si="3"/>
        <v>2.4170097620743802</v>
      </c>
      <c r="AI63" s="18">
        <v>45134.266518078264</v>
      </c>
    </row>
    <row r="64" spans="2:35" x14ac:dyDescent="0.35">
      <c r="B64" s="17">
        <v>34699</v>
      </c>
      <c r="C64" s="18">
        <v>6.0132909915602708</v>
      </c>
      <c r="D64" s="18" t="e">
        <f>VLOOKUP($B64,[1]OIS!$A$6:$B$43,2)</f>
        <v>#N/A</v>
      </c>
      <c r="E64" s="18">
        <f t="shared" si="2"/>
        <v>6.0132909915602708</v>
      </c>
      <c r="F64" s="19">
        <v>63.989215289684701</v>
      </c>
      <c r="G64" s="19">
        <v>66.296179799795866</v>
      </c>
      <c r="H64" s="19">
        <v>63.989215289684701</v>
      </c>
      <c r="I64" s="18">
        <v>68.756900220220004</v>
      </c>
      <c r="J64" s="19">
        <v>49.1495912414222</v>
      </c>
      <c r="K64" s="18">
        <v>107.46153909247499</v>
      </c>
      <c r="L64" s="19">
        <v>42.370770840570174</v>
      </c>
      <c r="M64" s="18">
        <v>42.626968411062499</v>
      </c>
      <c r="N64" s="19">
        <v>62.134665350524699</v>
      </c>
      <c r="O64" s="18">
        <v>369460.89255468326</v>
      </c>
      <c r="P64" s="19">
        <v>0.78315923576491431</v>
      </c>
      <c r="Q64" s="19">
        <v>0.78303832800098161</v>
      </c>
      <c r="R64" s="19">
        <v>0.78315923576491431</v>
      </c>
      <c r="S64" s="18">
        <v>60.767221378504686</v>
      </c>
      <c r="T64" s="18">
        <v>371076.83804795844</v>
      </c>
      <c r="U64" s="18">
        <v>60.767221378504686</v>
      </c>
      <c r="V64" s="19">
        <v>854.5</v>
      </c>
      <c r="W64" s="19">
        <v>853372.83169081935</v>
      </c>
      <c r="X64" s="19">
        <v>854.5</v>
      </c>
      <c r="Y64" s="19">
        <v>71.114360887659075</v>
      </c>
      <c r="Z64" s="18">
        <v>237.80560848582499</v>
      </c>
      <c r="AA64" s="18">
        <v>237.47195562516441</v>
      </c>
      <c r="AB64" s="18">
        <v>237.80560848582499</v>
      </c>
      <c r="AC64" s="19">
        <v>85.660204545454548</v>
      </c>
      <c r="AD64" s="19">
        <v>85.884859442574694</v>
      </c>
      <c r="AE64" s="19">
        <v>85.660204545454548</v>
      </c>
      <c r="AF64" s="18">
        <v>2.6114078716316054</v>
      </c>
      <c r="AG64" s="18"/>
      <c r="AH64" s="18">
        <f t="shared" si="3"/>
        <v>2.6114078716316054</v>
      </c>
      <c r="AI64" s="18">
        <v>45146.058089523598</v>
      </c>
    </row>
    <row r="65" spans="2:35" x14ac:dyDescent="0.35">
      <c r="B65" s="17">
        <v>34730</v>
      </c>
      <c r="C65" s="18">
        <v>6.1964913212432453</v>
      </c>
      <c r="D65" s="18" t="e">
        <f>VLOOKUP($B65,[1]OIS!$A$6:$B$43,2)</f>
        <v>#N/A</v>
      </c>
      <c r="E65" s="18">
        <f t="shared" si="2"/>
        <v>6.1964913212432453</v>
      </c>
      <c r="F65" s="19">
        <v>64.272590898074199</v>
      </c>
      <c r="G65" s="19">
        <v>66.431633299734614</v>
      </c>
      <c r="H65" s="19">
        <v>64.272590898074199</v>
      </c>
      <c r="I65" s="18">
        <v>68.973683816561802</v>
      </c>
      <c r="J65" s="19">
        <v>49.2967933215293</v>
      </c>
      <c r="K65" s="18">
        <v>107.83023915503099</v>
      </c>
      <c r="L65" s="19">
        <v>43.076428646556593</v>
      </c>
      <c r="M65" s="18">
        <v>43.046670425545301</v>
      </c>
      <c r="N65" s="19">
        <v>62.5050749657563</v>
      </c>
      <c r="O65" s="18">
        <v>372207.44551268109</v>
      </c>
      <c r="P65" s="19">
        <v>0.79580216513152269</v>
      </c>
      <c r="Q65" s="19">
        <v>0.79025643351776387</v>
      </c>
      <c r="R65" s="19">
        <v>0.79580216513152269</v>
      </c>
      <c r="S65" s="18">
        <v>59.680799065420565</v>
      </c>
      <c r="T65" s="18">
        <v>371981.26353000087</v>
      </c>
      <c r="U65" s="18">
        <v>59.680799065420565</v>
      </c>
      <c r="V65" s="19">
        <v>853.5</v>
      </c>
      <c r="W65" s="19">
        <v>852553.6273808328</v>
      </c>
      <c r="X65" s="19">
        <v>853.5</v>
      </c>
      <c r="Y65" s="19">
        <v>69.924779221348061</v>
      </c>
      <c r="Z65" s="18">
        <v>237.85579735406699</v>
      </c>
      <c r="AA65" s="18">
        <v>238.16845396357257</v>
      </c>
      <c r="AB65" s="18">
        <v>237.85579735406699</v>
      </c>
      <c r="AC65" s="19">
        <v>85.401954545454544</v>
      </c>
      <c r="AD65" s="19">
        <v>85.228309729654342</v>
      </c>
      <c r="AE65" s="19">
        <v>85.401954545454544</v>
      </c>
      <c r="AF65" s="18">
        <v>2.8975428036172084</v>
      </c>
      <c r="AG65" s="18"/>
      <c r="AH65" s="18">
        <f t="shared" si="3"/>
        <v>2.8975428036172084</v>
      </c>
      <c r="AI65" s="18">
        <v>45157.923126466027</v>
      </c>
    </row>
    <row r="66" spans="2:35" x14ac:dyDescent="0.35">
      <c r="B66" s="17">
        <v>34758</v>
      </c>
      <c r="C66" s="18">
        <v>6.3781917841613982</v>
      </c>
      <c r="D66" s="18" t="e">
        <f>VLOOKUP($B66,[1]OIS!$A$6:$B$43,2)</f>
        <v>#N/A</v>
      </c>
      <c r="E66" s="18">
        <f t="shared" si="2"/>
        <v>6.3781917841613982</v>
      </c>
      <c r="F66" s="19">
        <v>64.417565254626496</v>
      </c>
      <c r="G66" s="19">
        <v>66.66047385099354</v>
      </c>
      <c r="H66" s="19">
        <v>64.417565254626496</v>
      </c>
      <c r="I66" s="18">
        <v>69.067638754533306</v>
      </c>
      <c r="J66" s="19">
        <v>49.454791114909398</v>
      </c>
      <c r="K66" s="18">
        <v>107.745436951502</v>
      </c>
      <c r="L66" s="19">
        <v>42.987228602820608</v>
      </c>
      <c r="M66" s="18">
        <v>43.435882689016097</v>
      </c>
      <c r="N66" s="19">
        <v>62.604229460690398</v>
      </c>
      <c r="O66" s="18">
        <v>374631.99690429342</v>
      </c>
      <c r="P66" s="19">
        <v>0.80142124485001531</v>
      </c>
      <c r="Q66" s="19">
        <v>0.79681902452763742</v>
      </c>
      <c r="R66" s="19">
        <v>0.80142124485001531</v>
      </c>
      <c r="S66" s="18">
        <v>59.753227219626176</v>
      </c>
      <c r="T66" s="18">
        <v>372498.81425504596</v>
      </c>
      <c r="U66" s="18">
        <v>59.753227219626176</v>
      </c>
      <c r="V66" s="19">
        <v>852.4</v>
      </c>
      <c r="W66" s="19">
        <v>852101.87438044569</v>
      </c>
      <c r="X66" s="19">
        <v>852.4</v>
      </c>
      <c r="Y66" s="19">
        <v>70.099985006600392</v>
      </c>
      <c r="Z66" s="18">
        <v>238.707959520885</v>
      </c>
      <c r="AA66" s="18">
        <v>238.74120575008678</v>
      </c>
      <c r="AB66" s="18">
        <v>238.707959520885</v>
      </c>
      <c r="AC66" s="19">
        <v>84.400064999999998</v>
      </c>
      <c r="AD66" s="19">
        <v>84.275591924768761</v>
      </c>
      <c r="AE66" s="19">
        <v>84.400064999999998</v>
      </c>
      <c r="AF66" s="18">
        <v>3.1135893791941647</v>
      </c>
      <c r="AG66" s="18"/>
      <c r="AH66" s="18">
        <f t="shared" si="3"/>
        <v>3.1135893791941647</v>
      </c>
      <c r="AI66" s="18">
        <v>45169.231825241492</v>
      </c>
    </row>
    <row r="67" spans="2:35" x14ac:dyDescent="0.35">
      <c r="B67" s="17">
        <v>34789</v>
      </c>
      <c r="C67" s="18">
        <v>6.2857026654045196</v>
      </c>
      <c r="D67" s="18" t="e">
        <f>VLOOKUP($B67,[1]OIS!$A$6:$B$43,2)</f>
        <v>#N/A</v>
      </c>
      <c r="E67" s="18">
        <f t="shared" si="2"/>
        <v>6.2857026654045196</v>
      </c>
      <c r="F67" s="19">
        <v>64.603532191296907</v>
      </c>
      <c r="G67" s="19">
        <v>67.02338529637035</v>
      </c>
      <c r="H67" s="19">
        <v>64.603532191296907</v>
      </c>
      <c r="I67" s="18">
        <v>69.193641405505204</v>
      </c>
      <c r="J67" s="19">
        <v>49.591055067872098</v>
      </c>
      <c r="K67" s="18">
        <v>107.86960179987</v>
      </c>
      <c r="L67" s="19">
        <v>43.137415155874095</v>
      </c>
      <c r="M67" s="18">
        <v>43.658717452962797</v>
      </c>
      <c r="N67" s="19">
        <v>62.853935466685598</v>
      </c>
      <c r="O67" s="18">
        <v>376427.2096640009</v>
      </c>
      <c r="P67" s="19">
        <v>0.80001647492039218</v>
      </c>
      <c r="Q67" s="19">
        <v>0.8013235089600621</v>
      </c>
      <c r="R67" s="19">
        <v>0.80001647492039218</v>
      </c>
      <c r="S67" s="18">
        <v>59.970511682243</v>
      </c>
      <c r="T67" s="18">
        <v>372459.48488425394</v>
      </c>
      <c r="U67" s="18">
        <v>59.970511682243</v>
      </c>
      <c r="V67" s="19">
        <v>854.4</v>
      </c>
      <c r="W67" s="19">
        <v>852630.75813086855</v>
      </c>
      <c r="X67" s="19">
        <v>854.4</v>
      </c>
      <c r="Y67" s="19">
        <v>70.190205620602768</v>
      </c>
      <c r="Z67" s="18">
        <v>239.53732343542799</v>
      </c>
      <c r="AA67" s="18">
        <v>239.195373401182</v>
      </c>
      <c r="AB67" s="18">
        <v>239.53732343542799</v>
      </c>
      <c r="AC67" s="19">
        <v>82.921800000000005</v>
      </c>
      <c r="AD67" s="19">
        <v>83.15011989708232</v>
      </c>
      <c r="AE67" s="19">
        <v>82.921800000000005</v>
      </c>
      <c r="AF67" s="18">
        <v>3.1716308599922454</v>
      </c>
      <c r="AG67" s="18"/>
      <c r="AH67" s="18">
        <f t="shared" si="3"/>
        <v>3.1716308599922454</v>
      </c>
      <c r="AI67" s="18">
        <v>45180.657160413095</v>
      </c>
    </row>
    <row r="68" spans="2:35" x14ac:dyDescent="0.35">
      <c r="B68" s="17">
        <v>34819</v>
      </c>
      <c r="C68" s="18">
        <v>6.2807642479627619</v>
      </c>
      <c r="D68" s="18" t="e">
        <f>VLOOKUP($B68,[1]OIS!$A$6:$B$43,2)</f>
        <v>#N/A</v>
      </c>
      <c r="E68" s="18">
        <f t="shared" si="2"/>
        <v>6.2807642479627619</v>
      </c>
      <c r="F68" s="19">
        <v>64.661538832938504</v>
      </c>
      <c r="G68" s="19">
        <v>67.434621402715123</v>
      </c>
      <c r="H68" s="19">
        <v>64.661538832938504</v>
      </c>
      <c r="I68" s="18">
        <v>69.320693724689505</v>
      </c>
      <c r="J68" s="19">
        <v>49.732287781643599</v>
      </c>
      <c r="K68" s="18">
        <v>107.97141851281199</v>
      </c>
      <c r="L68" s="19">
        <v>43.021262930568383</v>
      </c>
      <c r="M68" s="18">
        <v>43.518017875442801</v>
      </c>
      <c r="N68" s="19">
        <v>62.980622717554198</v>
      </c>
      <c r="O68" s="18">
        <v>378030.17853551259</v>
      </c>
      <c r="P68" s="19">
        <v>0.80914747946294274</v>
      </c>
      <c r="Q68" s="19">
        <v>0.80478813106991243</v>
      </c>
      <c r="R68" s="19">
        <v>0.80914747946294274</v>
      </c>
      <c r="S68" s="18">
        <v>60.477508761682245</v>
      </c>
      <c r="T68" s="18">
        <v>372313.44892880542</v>
      </c>
      <c r="U68" s="18">
        <v>60.477508761682245</v>
      </c>
      <c r="V68" s="19">
        <v>855.9</v>
      </c>
      <c r="W68" s="19">
        <v>853704.27387302706</v>
      </c>
      <c r="X68" s="19">
        <v>855.9</v>
      </c>
      <c r="Y68" s="19">
        <v>70.659549902654803</v>
      </c>
      <c r="Z68" s="18">
        <v>239.20895838293799</v>
      </c>
      <c r="AA68" s="18">
        <v>239.5444512670758</v>
      </c>
      <c r="AB68" s="18">
        <v>239.20895838293799</v>
      </c>
      <c r="AC68" s="19">
        <v>81.777789999999996</v>
      </c>
      <c r="AD68" s="19">
        <v>82.075078949831948</v>
      </c>
      <c r="AE68" s="19">
        <v>81.777789999999996</v>
      </c>
      <c r="AF68" s="18">
        <v>3.0880443088296148</v>
      </c>
      <c r="AG68" s="18"/>
      <c r="AH68" s="18">
        <f t="shared" si="3"/>
        <v>3.0880443088296148</v>
      </c>
      <c r="AI68" s="18">
        <v>45192.587159712115</v>
      </c>
    </row>
    <row r="69" spans="2:35" x14ac:dyDescent="0.35">
      <c r="B69" s="17">
        <v>34850</v>
      </c>
      <c r="C69" s="18">
        <v>6.3073333970298977</v>
      </c>
      <c r="D69" s="18" t="e">
        <f>VLOOKUP($B69,[1]OIS!$A$6:$B$43,2)</f>
        <v>#N/A</v>
      </c>
      <c r="E69" s="18">
        <f t="shared" si="2"/>
        <v>6.3073333970298977</v>
      </c>
      <c r="F69" s="19">
        <v>64.849465778591394</v>
      </c>
      <c r="G69" s="19">
        <v>67.733633192419902</v>
      </c>
      <c r="H69" s="19">
        <v>64.849465778591394</v>
      </c>
      <c r="I69" s="18">
        <v>69.440479525313194</v>
      </c>
      <c r="J69" s="19">
        <v>49.8424303892361</v>
      </c>
      <c r="K69" s="18">
        <v>108.070859227114</v>
      </c>
      <c r="L69" s="19">
        <v>43.028195202576484</v>
      </c>
      <c r="M69" s="18">
        <v>43.832597890681903</v>
      </c>
      <c r="N69" s="19">
        <v>63.5045937226528</v>
      </c>
      <c r="O69" s="18">
        <v>380053.20045709523</v>
      </c>
      <c r="P69" s="19">
        <v>0.81125463435737744</v>
      </c>
      <c r="Q69" s="19">
        <v>0.80885834664689771</v>
      </c>
      <c r="R69" s="19">
        <v>0.81125463435737744</v>
      </c>
      <c r="S69" s="18">
        <v>60.405080607476641</v>
      </c>
      <c r="T69" s="18">
        <v>372763.54439180845</v>
      </c>
      <c r="U69" s="18">
        <v>60.405080607476641</v>
      </c>
      <c r="V69" s="19">
        <v>854.2</v>
      </c>
      <c r="W69" s="19">
        <v>854451.38707394246</v>
      </c>
      <c r="X69" s="19">
        <v>854.2</v>
      </c>
      <c r="Y69" s="19">
        <v>70.715383525493607</v>
      </c>
      <c r="Z69" s="18">
        <v>239.79130340727801</v>
      </c>
      <c r="AA69" s="18">
        <v>239.78019102227341</v>
      </c>
      <c r="AB69" s="18">
        <v>239.79130340727801</v>
      </c>
      <c r="AC69" s="19">
        <v>81.542499999999976</v>
      </c>
      <c r="AD69" s="19">
        <v>81.400282204228034</v>
      </c>
      <c r="AE69" s="19">
        <v>81.542499999999976</v>
      </c>
      <c r="AF69" s="18">
        <v>2.9155938577999385</v>
      </c>
      <c r="AG69" s="18"/>
      <c r="AH69" s="18">
        <f t="shared" si="3"/>
        <v>2.9155938577999385</v>
      </c>
      <c r="AI69" s="18">
        <v>45204.602710953688</v>
      </c>
    </row>
    <row r="70" spans="2:35" x14ac:dyDescent="0.35">
      <c r="B70" s="17">
        <v>34880</v>
      </c>
      <c r="C70" s="18">
        <v>6.2648833598717024</v>
      </c>
      <c r="D70" s="18" t="e">
        <f>VLOOKUP($B70,[1]OIS!$A$6:$B$43,2)</f>
        <v>#N/A</v>
      </c>
      <c r="E70" s="18">
        <f t="shared" ref="E70:E133" si="4">_xlfn.IFNA(D70,C70)</f>
        <v>6.2648833598717024</v>
      </c>
      <c r="F70" s="19">
        <v>65.006862522030403</v>
      </c>
      <c r="G70" s="19">
        <v>67.827224086979896</v>
      </c>
      <c r="H70" s="19">
        <v>65.006862522030403</v>
      </c>
      <c r="I70" s="18">
        <v>69.636836014676604</v>
      </c>
      <c r="J70" s="19">
        <v>50.012826545015898</v>
      </c>
      <c r="K70" s="18">
        <v>108.31405335462</v>
      </c>
      <c r="L70" s="19">
        <v>43.160738557822185</v>
      </c>
      <c r="M70" s="18">
        <v>44.003108271561103</v>
      </c>
      <c r="N70" s="19">
        <v>63.369950574256798</v>
      </c>
      <c r="O70" s="18">
        <v>382891.56862683134</v>
      </c>
      <c r="P70" s="19">
        <v>0.81687371407587017</v>
      </c>
      <c r="Q70" s="19">
        <v>0.81457466819378865</v>
      </c>
      <c r="R70" s="19">
        <v>0.81687371407587017</v>
      </c>
      <c r="S70" s="18">
        <v>60.042939836448603</v>
      </c>
      <c r="T70" s="18">
        <v>374203.88852624269</v>
      </c>
      <c r="U70" s="18">
        <v>60.042939836448603</v>
      </c>
      <c r="V70" s="19">
        <v>855.1</v>
      </c>
      <c r="W70" s="19">
        <v>854364.4820341958</v>
      </c>
      <c r="X70" s="19">
        <v>855.1</v>
      </c>
      <c r="Y70" s="19">
        <v>70.217448060400656</v>
      </c>
      <c r="Z70" s="18">
        <v>240.26935455137701</v>
      </c>
      <c r="AA70" s="18">
        <v>239.94418564424009</v>
      </c>
      <c r="AB70" s="18">
        <v>240.26935455137701</v>
      </c>
      <c r="AC70" s="19">
        <v>81.465618181818186</v>
      </c>
      <c r="AD70" s="19">
        <v>81.297551439832233</v>
      </c>
      <c r="AE70" s="19">
        <v>81.465618181818186</v>
      </c>
      <c r="AF70" s="18">
        <v>2.7249795764070934</v>
      </c>
      <c r="AG70" s="18"/>
      <c r="AH70" s="18">
        <f t="shared" ref="AH70:AH133" si="5">IF(ISNUMBER(AG70),AG70,AF70)</f>
        <v>2.7249795764070934</v>
      </c>
      <c r="AI70" s="18">
        <v>45216.71317230464</v>
      </c>
    </row>
    <row r="71" spans="2:35" x14ac:dyDescent="0.35">
      <c r="B71" s="17">
        <v>34911</v>
      </c>
      <c r="C71" s="18">
        <v>6.4239605673413882</v>
      </c>
      <c r="D71" s="18" t="e">
        <f>VLOOKUP($B71,[1]OIS!$A$6:$B$43,2)</f>
        <v>#N/A</v>
      </c>
      <c r="E71" s="18">
        <f t="shared" si="4"/>
        <v>6.4239605673413882</v>
      </c>
      <c r="F71" s="19">
        <v>65.141950666310194</v>
      </c>
      <c r="G71" s="19">
        <v>67.791268225961929</v>
      </c>
      <c r="H71" s="19">
        <v>65.141950666310194</v>
      </c>
      <c r="I71" s="18">
        <v>69.765189017699896</v>
      </c>
      <c r="J71" s="19">
        <v>50.083256340898203</v>
      </c>
      <c r="K71" s="18">
        <v>108.54556890633199</v>
      </c>
      <c r="L71" s="19">
        <v>43.245999260039383</v>
      </c>
      <c r="M71" s="18">
        <v>44.1788018436228</v>
      </c>
      <c r="N71" s="19">
        <v>63.530890809074499</v>
      </c>
      <c r="O71" s="18">
        <v>386068.79482079053</v>
      </c>
      <c r="P71" s="19">
        <v>0.82530233365360917</v>
      </c>
      <c r="Q71" s="19">
        <v>0.82051537992740453</v>
      </c>
      <c r="R71" s="19">
        <v>0.82530233365360917</v>
      </c>
      <c r="S71" s="18">
        <v>60.405080607476641</v>
      </c>
      <c r="T71" s="18">
        <v>376093.14442765655</v>
      </c>
      <c r="U71" s="18">
        <v>60.405080607476641</v>
      </c>
      <c r="V71" s="19">
        <v>855.5</v>
      </c>
      <c r="W71" s="19">
        <v>854053.00299481454</v>
      </c>
      <c r="X71" s="19">
        <v>855.5</v>
      </c>
      <c r="Y71" s="19">
        <v>70.607925900031148</v>
      </c>
      <c r="Z71" s="18">
        <v>240.06102936052301</v>
      </c>
      <c r="AA71" s="18">
        <v>240.16565013212877</v>
      </c>
      <c r="AB71" s="18">
        <v>240.06102936052301</v>
      </c>
      <c r="AC71" s="19">
        <v>81.106228571428602</v>
      </c>
      <c r="AD71" s="19">
        <v>81.536836560254642</v>
      </c>
      <c r="AE71" s="19">
        <v>81.106228571428602</v>
      </c>
      <c r="AF71" s="18">
        <v>2.6153543502053505</v>
      </c>
      <c r="AG71" s="18"/>
      <c r="AH71" s="18">
        <f t="shared" si="5"/>
        <v>2.6153543502053505</v>
      </c>
      <c r="AI71" s="18">
        <v>45229.073554861774</v>
      </c>
    </row>
    <row r="72" spans="2:35" x14ac:dyDescent="0.35">
      <c r="B72" s="17">
        <v>34942</v>
      </c>
      <c r="C72" s="18">
        <v>6.4238026224730369</v>
      </c>
      <c r="D72" s="18" t="e">
        <f>VLOOKUP($B72,[1]OIS!$A$6:$B$43,2)</f>
        <v>#N/A</v>
      </c>
      <c r="E72" s="18">
        <f t="shared" si="4"/>
        <v>6.4238026224730369</v>
      </c>
      <c r="F72" s="19">
        <v>65.262793601868694</v>
      </c>
      <c r="G72" s="19">
        <v>67.760908777014194</v>
      </c>
      <c r="H72" s="19">
        <v>65.262793601868694</v>
      </c>
      <c r="I72" s="18">
        <v>69.843807441468201</v>
      </c>
      <c r="J72" s="19">
        <v>50.230466810990698</v>
      </c>
      <c r="K72" s="18">
        <v>108.441347776493</v>
      </c>
      <c r="L72" s="19">
        <v>43.045926205110391</v>
      </c>
      <c r="M72" s="18">
        <v>44.245666230717099</v>
      </c>
      <c r="N72" s="19">
        <v>64.258964571995094</v>
      </c>
      <c r="O72" s="18">
        <v>388850.32647243311</v>
      </c>
      <c r="P72" s="19">
        <v>0.83021902840729034</v>
      </c>
      <c r="Q72" s="19">
        <v>0.82447863667430143</v>
      </c>
      <c r="R72" s="19">
        <v>0.83021902840729034</v>
      </c>
      <c r="S72" s="18">
        <v>60.477508761682245</v>
      </c>
      <c r="T72" s="18">
        <v>377586.45275965187</v>
      </c>
      <c r="U72" s="18">
        <v>60.477508761682245</v>
      </c>
      <c r="V72" s="19">
        <v>854.9</v>
      </c>
      <c r="W72" s="19">
        <v>854517.48125752073</v>
      </c>
      <c r="X72" s="19">
        <v>854.9</v>
      </c>
      <c r="Y72" s="19">
        <v>70.74220231802812</v>
      </c>
      <c r="Z72" s="18">
        <v>240.65678152274899</v>
      </c>
      <c r="AA72" s="18">
        <v>240.61167958848358</v>
      </c>
      <c r="AB72" s="18">
        <v>240.65678152274899</v>
      </c>
      <c r="AC72" s="19">
        <v>81.725456521739133</v>
      </c>
      <c r="AD72" s="19">
        <v>81.747647278562098</v>
      </c>
      <c r="AE72" s="19">
        <v>81.725456521739133</v>
      </c>
      <c r="AF72" s="18">
        <v>2.6966419276081512</v>
      </c>
      <c r="AG72" s="18"/>
      <c r="AH72" s="18">
        <f t="shared" si="5"/>
        <v>2.6966419276081512</v>
      </c>
      <c r="AI72" s="18">
        <v>45242.094955260334</v>
      </c>
    </row>
    <row r="73" spans="2:35" x14ac:dyDescent="0.35">
      <c r="B73" s="17">
        <v>34972</v>
      </c>
      <c r="C73" s="18">
        <v>6.3542190455156264</v>
      </c>
      <c r="D73" s="18" t="e">
        <f>VLOOKUP($B73,[1]OIS!$A$6:$B$43,2)</f>
        <v>#N/A</v>
      </c>
      <c r="E73" s="18">
        <f t="shared" si="4"/>
        <v>6.3542190455156264</v>
      </c>
      <c r="F73" s="19">
        <v>65.438211689474301</v>
      </c>
      <c r="G73" s="19">
        <v>67.829827255614774</v>
      </c>
      <c r="H73" s="19">
        <v>65.438211689474301</v>
      </c>
      <c r="I73" s="18">
        <v>69.979535321178204</v>
      </c>
      <c r="J73" s="19">
        <v>50.372252167591697</v>
      </c>
      <c r="K73" s="18">
        <v>108.606946732917</v>
      </c>
      <c r="L73" s="19">
        <v>42.937813497557585</v>
      </c>
      <c r="M73" s="18">
        <v>44.386144538534502</v>
      </c>
      <c r="N73" s="19">
        <v>64.818189808994802</v>
      </c>
      <c r="O73" s="18">
        <v>390672.3058053003</v>
      </c>
      <c r="P73" s="19">
        <v>0.83232618330172503</v>
      </c>
      <c r="Q73" s="19">
        <v>0.82497366270844796</v>
      </c>
      <c r="R73" s="19">
        <v>0.83232618330172503</v>
      </c>
      <c r="S73" s="18">
        <v>60.694793224299069</v>
      </c>
      <c r="T73" s="18">
        <v>378094.68291346164</v>
      </c>
      <c r="U73" s="18">
        <v>60.694793224299069</v>
      </c>
      <c r="V73" s="19">
        <v>854.1</v>
      </c>
      <c r="W73" s="19">
        <v>856283.79009168956</v>
      </c>
      <c r="X73" s="19">
        <v>854.1</v>
      </c>
      <c r="Y73" s="19">
        <v>71.062865266712407</v>
      </c>
      <c r="Z73" s="18">
        <v>241.41719749023301</v>
      </c>
      <c r="AA73" s="18">
        <v>241.37921229215922</v>
      </c>
      <c r="AB73" s="18">
        <v>241.41719749023301</v>
      </c>
      <c r="AC73" s="19">
        <v>82.106709523809528</v>
      </c>
      <c r="AD73" s="19">
        <v>81.661655111277568</v>
      </c>
      <c r="AE73" s="19">
        <v>82.106709523809528</v>
      </c>
      <c r="AF73" s="18">
        <v>2.9999563118140151</v>
      </c>
      <c r="AG73" s="18"/>
      <c r="AH73" s="18">
        <f t="shared" si="5"/>
        <v>2.9999563118140151</v>
      </c>
      <c r="AI73" s="18">
        <v>45255.443206206379</v>
      </c>
    </row>
    <row r="74" spans="2:35" x14ac:dyDescent="0.35">
      <c r="B74" s="17">
        <v>35003</v>
      </c>
      <c r="C74" s="18">
        <v>6.3711790167738291</v>
      </c>
      <c r="D74" s="18" t="e">
        <f>VLOOKUP($B74,[1]OIS!$A$6:$B$43,2)</f>
        <v>#N/A</v>
      </c>
      <c r="E74" s="18">
        <f t="shared" si="4"/>
        <v>6.3711790167738291</v>
      </c>
      <c r="F74" s="19">
        <v>65.464144992808201</v>
      </c>
      <c r="G74" s="19">
        <v>67.964238733426129</v>
      </c>
      <c r="H74" s="19">
        <v>65.464144992808201</v>
      </c>
      <c r="I74" s="18">
        <v>70.053958650072701</v>
      </c>
      <c r="J74" s="19">
        <v>50.476054393361501</v>
      </c>
      <c r="K74" s="18">
        <v>108.555991378717</v>
      </c>
      <c r="L74" s="19">
        <v>42.829489514362393</v>
      </c>
      <c r="M74" s="18">
        <v>44.652156061729301</v>
      </c>
      <c r="N74" s="19">
        <v>64.289483369675906</v>
      </c>
      <c r="O74" s="18">
        <v>392002.94717757072</v>
      </c>
      <c r="P74" s="19">
        <v>0.82319517875917447</v>
      </c>
      <c r="Q74" s="19">
        <v>0.82335479525577981</v>
      </c>
      <c r="R74" s="19">
        <v>0.82319517875917447</v>
      </c>
      <c r="S74" s="18">
        <v>60.477508761682245</v>
      </c>
      <c r="T74" s="18">
        <v>378064.05199243518</v>
      </c>
      <c r="U74" s="18">
        <v>60.477508761682245</v>
      </c>
      <c r="V74" s="19">
        <v>854.7</v>
      </c>
      <c r="W74" s="19">
        <v>858568.3220565198</v>
      </c>
      <c r="X74" s="19">
        <v>854.7</v>
      </c>
      <c r="Y74" s="19">
        <v>70.758756009924227</v>
      </c>
      <c r="Z74" s="18">
        <v>243.031696980318</v>
      </c>
      <c r="AA74" s="18">
        <v>242.44584807684348</v>
      </c>
      <c r="AB74" s="18">
        <v>243.031696980318</v>
      </c>
      <c r="AC74" s="19">
        <v>81.748677272727278</v>
      </c>
      <c r="AD74" s="19">
        <v>81.34935972308574</v>
      </c>
      <c r="AE74" s="19">
        <v>81.748677272727278</v>
      </c>
      <c r="AF74" s="18">
        <v>3.3401080532110119</v>
      </c>
      <c r="AG74" s="18"/>
      <c r="AH74" s="18">
        <f t="shared" si="5"/>
        <v>3.3401080532110119</v>
      </c>
      <c r="AI74" s="18">
        <v>45269.075152094629</v>
      </c>
    </row>
    <row r="75" spans="2:35" x14ac:dyDescent="0.35">
      <c r="B75" s="17">
        <v>35033</v>
      </c>
      <c r="C75" s="18">
        <v>6.282553725816018</v>
      </c>
      <c r="D75" s="18" t="e">
        <f>VLOOKUP($B75,[1]OIS!$A$6:$B$43,2)</f>
        <v>#N/A</v>
      </c>
      <c r="E75" s="18">
        <f t="shared" si="4"/>
        <v>6.282553725816018</v>
      </c>
      <c r="F75" s="19">
        <v>65.499866134323</v>
      </c>
      <c r="G75" s="19">
        <v>68.090704143425015</v>
      </c>
      <c r="H75" s="19">
        <v>65.499866134323</v>
      </c>
      <c r="I75" s="18">
        <v>70.151183733560003</v>
      </c>
      <c r="J75" s="19">
        <v>50.627517587961599</v>
      </c>
      <c r="K75" s="18">
        <v>108.50778630624001</v>
      </c>
      <c r="L75" s="19">
        <v>42.699530838391183</v>
      </c>
      <c r="M75" s="18">
        <v>44.764868686419199</v>
      </c>
      <c r="N75" s="19">
        <v>64.516355051245796</v>
      </c>
      <c r="O75" s="18">
        <v>393547.0110645509</v>
      </c>
      <c r="P75" s="19">
        <v>0.82179040882955123</v>
      </c>
      <c r="Q75" s="19">
        <v>0.82175284168003837</v>
      </c>
      <c r="R75" s="19">
        <v>0.82179040882955123</v>
      </c>
      <c r="S75" s="18">
        <v>60.767221378504686</v>
      </c>
      <c r="T75" s="18">
        <v>378219.50746108935</v>
      </c>
      <c r="U75" s="18">
        <v>60.767221378504686</v>
      </c>
      <c r="V75" s="19">
        <v>859.7</v>
      </c>
      <c r="W75" s="19">
        <v>860169.490087635</v>
      </c>
      <c r="X75" s="19">
        <v>859.7</v>
      </c>
      <c r="Y75" s="19">
        <v>70.684217027456882</v>
      </c>
      <c r="Z75" s="18">
        <v>244.11477810445601</v>
      </c>
      <c r="AA75" s="18">
        <v>243.73327023347929</v>
      </c>
      <c r="AB75" s="18">
        <v>244.11477810445601</v>
      </c>
      <c r="AC75" s="19">
        <v>80.870081818181816</v>
      </c>
      <c r="AD75" s="19">
        <v>80.984136088579064</v>
      </c>
      <c r="AE75" s="19">
        <v>80.870081818181816</v>
      </c>
      <c r="AF75" s="18">
        <v>3.464787568793493</v>
      </c>
      <c r="AG75" s="18"/>
      <c r="AH75" s="18">
        <f t="shared" si="5"/>
        <v>3.464787568793493</v>
      </c>
      <c r="AI75" s="18">
        <v>45282.632553744908</v>
      </c>
    </row>
    <row r="76" spans="2:35" x14ac:dyDescent="0.35">
      <c r="B76" s="17">
        <v>35064</v>
      </c>
      <c r="C76" s="18">
        <v>6.1117898000859503</v>
      </c>
      <c r="D76" s="18" t="e">
        <f>VLOOKUP($B76,[1]OIS!$A$6:$B$43,2)</f>
        <v>#N/A</v>
      </c>
      <c r="E76" s="18">
        <f t="shared" si="4"/>
        <v>6.1117898000859503</v>
      </c>
      <c r="F76" s="19">
        <v>65.811425558993804</v>
      </c>
      <c r="G76" s="19">
        <v>68.160082880976418</v>
      </c>
      <c r="H76" s="19">
        <v>65.811425558993804</v>
      </c>
      <c r="I76" s="18">
        <v>70.281605601648295</v>
      </c>
      <c r="J76" s="19">
        <v>50.741922950931396</v>
      </c>
      <c r="K76" s="18">
        <v>108.664279487654</v>
      </c>
      <c r="L76" s="19">
        <v>43.744018944879883</v>
      </c>
      <c r="M76" s="18">
        <v>44.917436267404</v>
      </c>
      <c r="N76" s="19">
        <v>64.838627709203607</v>
      </c>
      <c r="O76" s="18">
        <v>395762.24600169598</v>
      </c>
      <c r="P76" s="19">
        <v>0.82459994868879771</v>
      </c>
      <c r="Q76" s="19">
        <v>0.82176046505396538</v>
      </c>
      <c r="R76" s="19">
        <v>0.82459994868879771</v>
      </c>
      <c r="S76" s="18">
        <v>61.129362149532724</v>
      </c>
      <c r="T76" s="18">
        <v>379035.26336675399</v>
      </c>
      <c r="U76" s="18">
        <v>61.129362149532724</v>
      </c>
      <c r="V76" s="19">
        <v>861.8</v>
      </c>
      <c r="W76" s="19">
        <v>860334.16435610445</v>
      </c>
      <c r="X76" s="19">
        <v>861.8</v>
      </c>
      <c r="Y76" s="19">
        <v>70.932190937030313</v>
      </c>
      <c r="Z76" s="18">
        <v>244.131777774878</v>
      </c>
      <c r="AA76" s="18">
        <v>245.09829108491252</v>
      </c>
      <c r="AB76" s="18">
        <v>244.131777774878</v>
      </c>
      <c r="AC76" s="19">
        <v>80.406247619047605</v>
      </c>
      <c r="AD76" s="19">
        <v>80.718220141383739</v>
      </c>
      <c r="AE76" s="19">
        <v>80.406247619047605</v>
      </c>
      <c r="AF76" s="18">
        <v>3.220582399821605</v>
      </c>
      <c r="AG76" s="18"/>
      <c r="AH76" s="18">
        <f>IF(ISNUMBER(AG76),AG76,AF76)</f>
        <v>3.220582399821605</v>
      </c>
      <c r="AI76" s="18">
        <v>45295.870763635838</v>
      </c>
    </row>
    <row r="77" spans="2:35" x14ac:dyDescent="0.35">
      <c r="B77" s="17">
        <v>35095</v>
      </c>
      <c r="C77" s="18">
        <v>6.0009123394039365</v>
      </c>
      <c r="D77" s="18" t="e">
        <f>VLOOKUP($B77,[1]OIS!$A$6:$B$43,2)</f>
        <v>#N/A</v>
      </c>
      <c r="E77" s="18">
        <f t="shared" si="4"/>
        <v>6.0009123394039365</v>
      </c>
      <c r="F77" s="19">
        <v>65.942558403336193</v>
      </c>
      <c r="G77" s="19">
        <v>68.199516516340239</v>
      </c>
      <c r="H77" s="19">
        <v>65.942558403336193</v>
      </c>
      <c r="I77" s="18">
        <v>70.3833821810491</v>
      </c>
      <c r="J77" s="19">
        <v>50.863259398314497</v>
      </c>
      <c r="K77" s="18">
        <v>108.714617494734</v>
      </c>
      <c r="L77" s="19">
        <v>44.207728537043579</v>
      </c>
      <c r="M77" s="18">
        <v>45.085745899537699</v>
      </c>
      <c r="N77" s="19">
        <v>64.950291851020197</v>
      </c>
      <c r="O77" s="18">
        <v>398373.57682539191</v>
      </c>
      <c r="P77" s="19">
        <v>0.82530233365360917</v>
      </c>
      <c r="Q77" s="19">
        <v>0.82333867749561984</v>
      </c>
      <c r="R77" s="19">
        <v>0.82530233365360917</v>
      </c>
      <c r="S77" s="18">
        <v>60.839649532710283</v>
      </c>
      <c r="T77" s="18">
        <v>380219.77034735272</v>
      </c>
      <c r="U77" s="18">
        <v>60.839649532710283</v>
      </c>
      <c r="V77" s="19">
        <v>859.9</v>
      </c>
      <c r="W77" s="19">
        <v>859726.56822797901</v>
      </c>
      <c r="X77" s="19">
        <v>859.9</v>
      </c>
      <c r="Y77" s="19">
        <v>70.752005503791466</v>
      </c>
      <c r="Z77" s="18">
        <v>244.638879300105</v>
      </c>
      <c r="AA77" s="18">
        <v>246.20153945355563</v>
      </c>
      <c r="AB77" s="18">
        <v>244.638879300105</v>
      </c>
      <c r="AC77" s="19">
        <v>80.64251304347826</v>
      </c>
      <c r="AD77" s="19">
        <v>80.639677648765314</v>
      </c>
      <c r="AE77" s="19">
        <v>80.64251304347826</v>
      </c>
      <c r="AF77" s="18">
        <v>2.7657282486969605</v>
      </c>
      <c r="AG77" s="18"/>
      <c r="AH77" s="18">
        <f t="shared" si="5"/>
        <v>2.7657282486969605</v>
      </c>
      <c r="AI77" s="18">
        <v>45309.112087553061</v>
      </c>
    </row>
    <row r="78" spans="2:35" x14ac:dyDescent="0.35">
      <c r="B78" s="17">
        <v>35124</v>
      </c>
      <c r="C78" s="18">
        <v>5.8159527298318334</v>
      </c>
      <c r="D78" s="18" t="e">
        <f>VLOOKUP($B78,[1]OIS!$A$6:$B$43,2)</f>
        <v>#N/A</v>
      </c>
      <c r="E78" s="18">
        <f t="shared" si="4"/>
        <v>5.8159527298318334</v>
      </c>
      <c r="F78" s="19">
        <v>66.108659772401197</v>
      </c>
      <c r="G78" s="19">
        <v>68.257001275948866</v>
      </c>
      <c r="H78" s="19">
        <v>66.108659772401197</v>
      </c>
      <c r="I78" s="18">
        <v>70.533058547997697</v>
      </c>
      <c r="J78" s="19">
        <v>50.978826420656198</v>
      </c>
      <c r="K78" s="18">
        <v>108.918403568899</v>
      </c>
      <c r="L78" s="19">
        <v>43.705948665039699</v>
      </c>
      <c r="M78" s="18">
        <v>45.316836717378301</v>
      </c>
      <c r="N78" s="19">
        <v>65.469341333802404</v>
      </c>
      <c r="O78" s="18">
        <v>400699.73713435128</v>
      </c>
      <c r="P78" s="19">
        <v>0.82530233365360917</v>
      </c>
      <c r="Q78" s="19">
        <v>0.82577929656443239</v>
      </c>
      <c r="R78" s="19">
        <v>0.82530233365360917</v>
      </c>
      <c r="S78" s="18">
        <v>61.274218457943924</v>
      </c>
      <c r="T78" s="18">
        <v>381163.69697152911</v>
      </c>
      <c r="U78" s="18">
        <v>61.274218457943924</v>
      </c>
      <c r="V78" s="19">
        <v>859.9</v>
      </c>
      <c r="W78" s="19">
        <v>859486.08217337856</v>
      </c>
      <c r="X78" s="19">
        <v>859.9</v>
      </c>
      <c r="Y78" s="19">
        <v>71.257376971675697</v>
      </c>
      <c r="Z78" s="18">
        <v>246.90942579419399</v>
      </c>
      <c r="AA78" s="18">
        <v>246.59183678663587</v>
      </c>
      <c r="AB78" s="18">
        <v>246.90942579419399</v>
      </c>
      <c r="AC78" s="19">
        <v>81.202819047619045</v>
      </c>
      <c r="AD78" s="19">
        <v>80.811578044561216</v>
      </c>
      <c r="AE78" s="19">
        <v>81.202819047619045</v>
      </c>
      <c r="AF78" s="18">
        <v>2.3853271993421488</v>
      </c>
      <c r="AG78" s="18"/>
      <c r="AH78" s="18">
        <f t="shared" si="5"/>
        <v>2.3853271993421488</v>
      </c>
      <c r="AI78" s="18">
        <v>45321.936376788079</v>
      </c>
    </row>
    <row r="79" spans="2:35" x14ac:dyDescent="0.35">
      <c r="B79" s="17">
        <v>35155</v>
      </c>
      <c r="C79" s="18">
        <v>5.7086049856246053</v>
      </c>
      <c r="D79" s="18" t="e">
        <f>VLOOKUP($B79,[1]OIS!$A$6:$B$43,2)</f>
        <v>#N/A</v>
      </c>
      <c r="E79" s="18">
        <f t="shared" si="4"/>
        <v>5.7086049856246053</v>
      </c>
      <c r="F79" s="19">
        <v>66.249902259986996</v>
      </c>
      <c r="G79" s="19">
        <v>68.366694023033972</v>
      </c>
      <c r="H79" s="19">
        <v>66.249902259986996</v>
      </c>
      <c r="I79" s="18">
        <v>70.611168954044203</v>
      </c>
      <c r="J79" s="19">
        <v>51.1388569488537</v>
      </c>
      <c r="K79" s="18">
        <v>108.82506927761899</v>
      </c>
      <c r="L79" s="19">
        <v>43.605224971283889</v>
      </c>
      <c r="M79" s="18">
        <v>45.5203710500355</v>
      </c>
      <c r="N79" s="19">
        <v>65.833285765627906</v>
      </c>
      <c r="O79" s="18">
        <v>402490.2572537816</v>
      </c>
      <c r="P79" s="19">
        <v>0.82600471861842073</v>
      </c>
      <c r="Q79" s="19">
        <v>0.82829570835950428</v>
      </c>
      <c r="R79" s="19">
        <v>0.82600471861842073</v>
      </c>
      <c r="S79" s="18">
        <v>61.346646612149542</v>
      </c>
      <c r="T79" s="18">
        <v>381556.64216315222</v>
      </c>
      <c r="U79" s="18">
        <v>61.346646612149542</v>
      </c>
      <c r="V79" s="19">
        <v>858.6</v>
      </c>
      <c r="W79" s="19">
        <v>860314.84923452546</v>
      </c>
      <c r="X79" s="19">
        <v>858.6</v>
      </c>
      <c r="Y79" s="19">
        <v>71.449623354471854</v>
      </c>
      <c r="Z79" s="18">
        <v>247.35067644505901</v>
      </c>
      <c r="AA79" s="18">
        <v>246.12445538110066</v>
      </c>
      <c r="AB79" s="18">
        <v>247.35067644505901</v>
      </c>
      <c r="AC79" s="19">
        <v>80.867371428571431</v>
      </c>
      <c r="AD79" s="19">
        <v>81.231830633515628</v>
      </c>
      <c r="AE79" s="19">
        <v>80.867371428571431</v>
      </c>
      <c r="AF79" s="18">
        <v>2.2476326076956332</v>
      </c>
      <c r="AG79" s="18"/>
      <c r="AH79" s="18">
        <f t="shared" si="5"/>
        <v>2.2476326076956332</v>
      </c>
      <c r="AI79" s="18">
        <v>45334.921011582832</v>
      </c>
    </row>
    <row r="80" spans="2:35" x14ac:dyDescent="0.35">
      <c r="B80" s="17">
        <v>35185</v>
      </c>
      <c r="C80" s="18">
        <v>5.6582225114419886</v>
      </c>
      <c r="D80" s="18" t="e">
        <f>VLOOKUP($B80,[1]OIS!$A$6:$B$43,2)</f>
        <v>#N/A</v>
      </c>
      <c r="E80" s="18">
        <f t="shared" si="4"/>
        <v>5.6582225114419886</v>
      </c>
      <c r="F80" s="19">
        <v>66.346098187376001</v>
      </c>
      <c r="G80" s="19">
        <v>68.511862226112683</v>
      </c>
      <c r="H80" s="19">
        <v>66.346098187376001</v>
      </c>
      <c r="I80" s="18">
        <v>70.736385312466197</v>
      </c>
      <c r="J80" s="19">
        <v>51.235498858871502</v>
      </c>
      <c r="K80" s="18">
        <v>108.986079570931</v>
      </c>
      <c r="L80" s="19">
        <v>43.4742208771751</v>
      </c>
      <c r="M80" s="18">
        <v>45.625596972576702</v>
      </c>
      <c r="N80" s="19">
        <v>65.989383251633697</v>
      </c>
      <c r="O80" s="18">
        <v>404105.01947125292</v>
      </c>
      <c r="P80" s="19">
        <v>0.83021902840729034</v>
      </c>
      <c r="Q80" s="19">
        <v>0.82937392854758207</v>
      </c>
      <c r="R80" s="19">
        <v>0.83021902840729034</v>
      </c>
      <c r="S80" s="18">
        <v>60.622365070093458</v>
      </c>
      <c r="T80" s="18">
        <v>381670.38496341661</v>
      </c>
      <c r="U80" s="18">
        <v>60.622365070093458</v>
      </c>
      <c r="V80" s="19">
        <v>860.1</v>
      </c>
      <c r="W80" s="19">
        <v>861784.17610904423</v>
      </c>
      <c r="X80" s="19">
        <v>860.1</v>
      </c>
      <c r="Y80" s="19">
        <v>70.482926485401066</v>
      </c>
      <c r="Z80" s="18">
        <v>245.01166295621701</v>
      </c>
      <c r="AA80" s="18">
        <v>245.30754913107472</v>
      </c>
      <c r="AB80" s="18">
        <v>245.01166295621701</v>
      </c>
      <c r="AC80" s="19">
        <v>80.973668181818184</v>
      </c>
      <c r="AD80" s="19">
        <v>81.713050355263348</v>
      </c>
      <c r="AE80" s="19">
        <v>80.973668181818184</v>
      </c>
      <c r="AF80" s="18">
        <v>2.2955829466434401</v>
      </c>
      <c r="AG80" s="18"/>
      <c r="AH80" s="18">
        <f t="shared" si="5"/>
        <v>2.2955829466434401</v>
      </c>
      <c r="AI80" s="18">
        <v>45348.225898361612</v>
      </c>
    </row>
    <row r="81" spans="2:35" x14ac:dyDescent="0.35">
      <c r="B81" s="17">
        <v>35216</v>
      </c>
      <c r="C81" s="18">
        <v>5.6865481644389053</v>
      </c>
      <c r="D81" s="18" t="e">
        <f>VLOOKUP($B81,[1]OIS!$A$6:$B$43,2)</f>
        <v>#N/A</v>
      </c>
      <c r="E81" s="18">
        <f t="shared" si="4"/>
        <v>5.6865481644389053</v>
      </c>
      <c r="F81" s="19">
        <v>66.402558768179802</v>
      </c>
      <c r="G81" s="19">
        <v>68.654957548849751</v>
      </c>
      <c r="H81" s="19">
        <v>66.402558768179802</v>
      </c>
      <c r="I81" s="18">
        <v>70.832087015950293</v>
      </c>
      <c r="J81" s="19">
        <v>51.397829740160098</v>
      </c>
      <c r="K81" s="18">
        <v>108.927167921395</v>
      </c>
      <c r="L81" s="19">
        <v>43.512468892282698</v>
      </c>
      <c r="M81" s="18">
        <v>45.799443486867098</v>
      </c>
      <c r="N81" s="19">
        <v>65.888423432611702</v>
      </c>
      <c r="O81" s="18">
        <v>406069.96996940597</v>
      </c>
      <c r="P81" s="19">
        <v>0.82740948854804386</v>
      </c>
      <c r="Q81" s="19">
        <v>0.82711978232631866</v>
      </c>
      <c r="R81" s="19">
        <v>0.82740948854804386</v>
      </c>
      <c r="S81" s="18">
        <v>61.056933995327107</v>
      </c>
      <c r="T81" s="18">
        <v>381971.48539253289</v>
      </c>
      <c r="U81" s="18">
        <v>61.056933995327107</v>
      </c>
      <c r="V81" s="19">
        <v>862.8</v>
      </c>
      <c r="W81" s="19">
        <v>863046.64008005091</v>
      </c>
      <c r="X81" s="19">
        <v>862.8</v>
      </c>
      <c r="Y81" s="19">
        <v>70.766033837884919</v>
      </c>
      <c r="Z81" s="18">
        <v>245.01166295621701</v>
      </c>
      <c r="AA81" s="18">
        <v>244.90547503600186</v>
      </c>
      <c r="AB81" s="18">
        <v>245.01166295621701</v>
      </c>
      <c r="AC81" s="19">
        <v>81.695343478260853</v>
      </c>
      <c r="AD81" s="19">
        <v>81.985532324565071</v>
      </c>
      <c r="AE81" s="19">
        <v>81.695343478260853</v>
      </c>
      <c r="AF81" s="18">
        <v>2.3985755408911476</v>
      </c>
      <c r="AG81" s="18"/>
      <c r="AH81" s="18">
        <f t="shared" si="5"/>
        <v>2.3985755408911476</v>
      </c>
      <c r="AI81" s="18">
        <v>45361.509260203347</v>
      </c>
    </row>
    <row r="82" spans="2:35" x14ac:dyDescent="0.35">
      <c r="B82" s="17">
        <v>35246</v>
      </c>
      <c r="C82" s="18">
        <v>5.5048437502447145</v>
      </c>
      <c r="D82" s="18" t="e">
        <f>VLOOKUP($B82,[1]OIS!$A$6:$B$43,2)</f>
        <v>#N/A</v>
      </c>
      <c r="E82" s="18">
        <f t="shared" si="4"/>
        <v>5.5048437502447145</v>
      </c>
      <c r="F82" s="19">
        <v>66.559661376034597</v>
      </c>
      <c r="G82" s="19">
        <v>68.771405457791758</v>
      </c>
      <c r="H82" s="19">
        <v>66.559661376034597</v>
      </c>
      <c r="I82" s="18">
        <v>70.988996128155307</v>
      </c>
      <c r="J82" s="19">
        <v>51.559178001895397</v>
      </c>
      <c r="K82" s="18">
        <v>109.060938360798</v>
      </c>
      <c r="L82" s="19">
        <v>43.542050357281795</v>
      </c>
      <c r="M82" s="18">
        <v>46.050329952901798</v>
      </c>
      <c r="N82" s="19">
        <v>66.008204578702006</v>
      </c>
      <c r="O82" s="18">
        <v>408639.77710117592</v>
      </c>
      <c r="P82" s="19">
        <v>0.8182784840054933</v>
      </c>
      <c r="Q82" s="19">
        <v>0.82076417776759969</v>
      </c>
      <c r="R82" s="19">
        <v>0.8182784840054933</v>
      </c>
      <c r="S82" s="18">
        <v>60.694793224299069</v>
      </c>
      <c r="T82" s="18">
        <v>382801.94679859706</v>
      </c>
      <c r="U82" s="18">
        <v>60.694793224299069</v>
      </c>
      <c r="V82" s="19">
        <v>862.3</v>
      </c>
      <c r="W82" s="19">
        <v>863518.52936533885</v>
      </c>
      <c r="X82" s="19">
        <v>862.3</v>
      </c>
      <c r="Y82" s="19">
        <v>70.38709639835217</v>
      </c>
      <c r="Z82" s="18">
        <v>245.59641632842801</v>
      </c>
      <c r="AA82" s="18">
        <v>245.41675492795474</v>
      </c>
      <c r="AB82" s="18">
        <v>245.59641632842801</v>
      </c>
      <c r="AC82" s="19">
        <v>83.096460000000008</v>
      </c>
      <c r="AD82" s="19">
        <v>81.94456357396146</v>
      </c>
      <c r="AE82" s="19">
        <v>83.096460000000008</v>
      </c>
      <c r="AF82" s="18">
        <v>2.4537765317079043</v>
      </c>
      <c r="AG82" s="18"/>
      <c r="AH82" s="18">
        <f t="shared" si="5"/>
        <v>2.4537765317079043</v>
      </c>
      <c r="AI82" s="18">
        <v>45374.691732761996</v>
      </c>
    </row>
    <row r="83" spans="2:35" x14ac:dyDescent="0.35">
      <c r="B83" s="17">
        <v>35277</v>
      </c>
      <c r="C83" s="18">
        <v>5.3933078275727624</v>
      </c>
      <c r="D83" s="18" t="e">
        <f>VLOOKUP($B83,[1]OIS!$A$6:$B$43,2)</f>
        <v>#N/A</v>
      </c>
      <c r="E83" s="18">
        <f t="shared" si="4"/>
        <v>5.3933078275727624</v>
      </c>
      <c r="F83" s="19">
        <v>66.607448170800396</v>
      </c>
      <c r="G83" s="19">
        <v>68.872907570454643</v>
      </c>
      <c r="H83" s="19">
        <v>66.607448170800396</v>
      </c>
      <c r="I83" s="18">
        <v>71.113502368224999</v>
      </c>
      <c r="J83" s="19">
        <v>51.763862250633501</v>
      </c>
      <c r="K83" s="18">
        <v>108.9777142895</v>
      </c>
      <c r="L83" s="19">
        <v>43.430887952565286</v>
      </c>
      <c r="M83" s="18">
        <v>46.240065519247601</v>
      </c>
      <c r="N83" s="19">
        <v>65.735287253967499</v>
      </c>
      <c r="O83" s="18">
        <v>411149.90743257926</v>
      </c>
      <c r="P83" s="19">
        <v>0.80352839974445012</v>
      </c>
      <c r="Q83" s="19">
        <v>0.81256252721567468</v>
      </c>
      <c r="R83" s="19">
        <v>0.80352839974445012</v>
      </c>
      <c r="S83" s="18">
        <v>60.622365070093458</v>
      </c>
      <c r="T83" s="18">
        <v>384095.09510918474</v>
      </c>
      <c r="U83" s="18">
        <v>60.622365070093458</v>
      </c>
      <c r="V83" s="19">
        <v>863.5</v>
      </c>
      <c r="W83" s="19">
        <v>863411.02500855143</v>
      </c>
      <c r="X83" s="19">
        <v>863.5</v>
      </c>
      <c r="Y83" s="19">
        <v>70.205402513136605</v>
      </c>
      <c r="Z83" s="18">
        <v>246.76592307284901</v>
      </c>
      <c r="AA83" s="18">
        <v>246.55409315744788</v>
      </c>
      <c r="AB83" s="18">
        <v>246.76592307284901</v>
      </c>
      <c r="AC83" s="19">
        <v>83.016513043478255</v>
      </c>
      <c r="AD83" s="19">
        <v>81.961700552751424</v>
      </c>
      <c r="AE83" s="19">
        <v>83.016513043478255</v>
      </c>
      <c r="AF83" s="18">
        <v>2.4662935530663046</v>
      </c>
      <c r="AG83" s="18"/>
      <c r="AH83" s="18">
        <f t="shared" si="5"/>
        <v>2.4662935530663046</v>
      </c>
      <c r="AI83" s="18">
        <v>45387.841164085599</v>
      </c>
    </row>
    <row r="84" spans="2:35" x14ac:dyDescent="0.35">
      <c r="B84" s="17">
        <v>35308</v>
      </c>
      <c r="C84" s="18">
        <v>5.4101256754009155</v>
      </c>
      <c r="D84" s="18" t="e">
        <f>VLOOKUP($B84,[1]OIS!$A$6:$B$43,2)</f>
        <v>#N/A</v>
      </c>
      <c r="E84" s="18">
        <f t="shared" si="4"/>
        <v>5.4101256754009155</v>
      </c>
      <c r="F84" s="19">
        <v>66.7517503672142</v>
      </c>
      <c r="G84" s="19">
        <v>68.985436264913986</v>
      </c>
      <c r="H84" s="19">
        <v>66.7517503672142</v>
      </c>
      <c r="I84" s="18">
        <v>71.225412612165599</v>
      </c>
      <c r="J84" s="19">
        <v>51.910564271195597</v>
      </c>
      <c r="K84" s="18">
        <v>109.011723576215</v>
      </c>
      <c r="L84" s="19">
        <v>43.653704407087673</v>
      </c>
      <c r="M84" s="18">
        <v>46.296915477311202</v>
      </c>
      <c r="N84" s="19">
        <v>66.195440989207697</v>
      </c>
      <c r="O84" s="18">
        <v>412647.72411472286</v>
      </c>
      <c r="P84" s="19">
        <v>0.80423078470926179</v>
      </c>
      <c r="Q84" s="19">
        <v>0.80573495727177857</v>
      </c>
      <c r="R84" s="19">
        <v>0.80423078470926179</v>
      </c>
      <c r="S84" s="18">
        <v>61.056933995327107</v>
      </c>
      <c r="T84" s="18">
        <v>385664.79118772317</v>
      </c>
      <c r="U84" s="18">
        <v>61.056933995327107</v>
      </c>
      <c r="V84" s="19">
        <v>863.3</v>
      </c>
      <c r="W84" s="19">
        <v>863210.84863642859</v>
      </c>
      <c r="X84" s="19">
        <v>863.3</v>
      </c>
      <c r="Y84" s="19">
        <v>70.72504806594128</v>
      </c>
      <c r="Z84" s="18">
        <v>247.643053131165</v>
      </c>
      <c r="AA84" s="18">
        <v>247.77288219850576</v>
      </c>
      <c r="AB84" s="18">
        <v>247.643053131165</v>
      </c>
      <c r="AC84" s="19">
        <v>82.20614545454545</v>
      </c>
      <c r="AD84" s="19">
        <v>82.581870942270513</v>
      </c>
      <c r="AE84" s="19">
        <v>82.20614545454545</v>
      </c>
      <c r="AF84" s="18">
        <v>2.4778638932746593</v>
      </c>
      <c r="AG84" s="18"/>
      <c r="AH84" s="18">
        <f t="shared" si="5"/>
        <v>2.4778638932746593</v>
      </c>
      <c r="AI84" s="18">
        <v>45401.292708804212</v>
      </c>
    </row>
    <row r="85" spans="2:35" x14ac:dyDescent="0.35">
      <c r="B85" s="17">
        <v>35338</v>
      </c>
      <c r="C85" s="18">
        <v>5.4382897425680099</v>
      </c>
      <c r="D85" s="18" t="e">
        <f>VLOOKUP($B85,[1]OIS!$A$6:$B$43,2)</f>
        <v>#N/A</v>
      </c>
      <c r="E85" s="18">
        <f t="shared" si="4"/>
        <v>5.4382897425680099</v>
      </c>
      <c r="F85" s="19">
        <v>66.914418071044196</v>
      </c>
      <c r="G85" s="19">
        <v>69.119767635156421</v>
      </c>
      <c r="H85" s="19">
        <v>66.914418071044196</v>
      </c>
      <c r="I85" s="18">
        <v>71.379050056862894</v>
      </c>
      <c r="J85" s="19">
        <v>52.043534404500903</v>
      </c>
      <c r="K85" s="18">
        <v>109.195723716194</v>
      </c>
      <c r="L85" s="19">
        <v>44.462530162266091</v>
      </c>
      <c r="M85" s="18">
        <v>46.476767475999303</v>
      </c>
      <c r="N85" s="19">
        <v>65.819191427005293</v>
      </c>
      <c r="O85" s="18">
        <v>412701.59686000977</v>
      </c>
      <c r="P85" s="19">
        <v>0.79861170499076906</v>
      </c>
      <c r="Q85" s="19">
        <v>0.8024309470216151</v>
      </c>
      <c r="R85" s="19">
        <v>0.79861170499076906</v>
      </c>
      <c r="S85" s="18">
        <v>61.419074766355138</v>
      </c>
      <c r="T85" s="18">
        <v>387305.85082627129</v>
      </c>
      <c r="U85" s="18">
        <v>61.419074766355138</v>
      </c>
      <c r="V85" s="19">
        <v>865.8</v>
      </c>
      <c r="W85" s="19">
        <v>863361.89638203045</v>
      </c>
      <c r="X85" s="19">
        <v>865.8</v>
      </c>
      <c r="Y85" s="19">
        <v>70.939102294242488</v>
      </c>
      <c r="Z85" s="18">
        <v>248.520183189481</v>
      </c>
      <c r="AA85" s="18">
        <v>248.63415506850797</v>
      </c>
      <c r="AB85" s="18">
        <v>248.520183189481</v>
      </c>
      <c r="AC85" s="19">
        <v>83.403385714285719</v>
      </c>
      <c r="AD85" s="19">
        <v>84.104734300517322</v>
      </c>
      <c r="AE85" s="19">
        <v>83.403385714285719</v>
      </c>
      <c r="AF85" s="18">
        <v>2.5143714403552457</v>
      </c>
      <c r="AG85" s="18"/>
      <c r="AH85" s="18">
        <f t="shared" si="5"/>
        <v>2.5143714403552457</v>
      </c>
      <c r="AI85" s="18">
        <v>45414.67526467955</v>
      </c>
    </row>
    <row r="86" spans="2:35" x14ac:dyDescent="0.35">
      <c r="B86" s="17">
        <v>35369</v>
      </c>
      <c r="C86" s="18">
        <v>5.5837543613510734</v>
      </c>
      <c r="D86" s="18" t="e">
        <f>VLOOKUP($B86,[1]OIS!$A$6:$B$43,2)</f>
        <v>#N/A</v>
      </c>
      <c r="E86" s="18">
        <f t="shared" si="4"/>
        <v>5.5837543613510734</v>
      </c>
      <c r="F86" s="19">
        <v>67.045773407872801</v>
      </c>
      <c r="G86" s="19">
        <v>69.263322384047797</v>
      </c>
      <c r="H86" s="19">
        <v>67.045773407872801</v>
      </c>
      <c r="I86" s="18">
        <v>71.499266882409103</v>
      </c>
      <c r="J86" s="19">
        <v>52.172391396347301</v>
      </c>
      <c r="K86" s="18">
        <v>109.275946048439</v>
      </c>
      <c r="L86" s="19">
        <v>44.938618191960586</v>
      </c>
      <c r="M86" s="18">
        <v>46.670142238065402</v>
      </c>
      <c r="N86" s="19">
        <v>65.504307669592393</v>
      </c>
      <c r="O86" s="18">
        <v>412703.75794434798</v>
      </c>
      <c r="P86" s="19">
        <v>0.79790932002595738</v>
      </c>
      <c r="Q86" s="19">
        <v>0.80035636837161406</v>
      </c>
      <c r="R86" s="19">
        <v>0.79790932002595738</v>
      </c>
      <c r="S86" s="18">
        <v>61.346646612149542</v>
      </c>
      <c r="T86" s="18">
        <v>389057.57999111881</v>
      </c>
      <c r="U86" s="18">
        <v>61.346646612149542</v>
      </c>
      <c r="V86" s="19">
        <v>869.2</v>
      </c>
      <c r="W86" s="19">
        <v>864146.73512244865</v>
      </c>
      <c r="X86" s="19">
        <v>869.2</v>
      </c>
      <c r="Y86" s="19">
        <v>70.578286484295376</v>
      </c>
      <c r="Z86" s="18">
        <v>248.520183189481</v>
      </c>
      <c r="AA86" s="18">
        <v>249.24149016440683</v>
      </c>
      <c r="AB86" s="18">
        <v>248.520183189481</v>
      </c>
      <c r="AC86" s="19">
        <v>85.502269565217375</v>
      </c>
      <c r="AD86" s="19">
        <v>86.22866755545563</v>
      </c>
      <c r="AE86" s="19">
        <v>85.502269565217375</v>
      </c>
      <c r="AF86" s="18">
        <v>2.5565252426357055</v>
      </c>
      <c r="AG86" s="18"/>
      <c r="AH86" s="18">
        <f t="shared" si="5"/>
        <v>2.5565252426357055</v>
      </c>
      <c r="AI86" s="18">
        <v>45428.10524605299</v>
      </c>
    </row>
    <row r="87" spans="2:35" x14ac:dyDescent="0.35">
      <c r="B87" s="17">
        <v>35399</v>
      </c>
      <c r="C87" s="18">
        <v>5.9409776617078283</v>
      </c>
      <c r="D87" s="18" t="e">
        <f>VLOOKUP($B87,[1]OIS!$A$6:$B$43,2)</f>
        <v>#N/A</v>
      </c>
      <c r="E87" s="18">
        <f t="shared" si="4"/>
        <v>5.9409776617078283</v>
      </c>
      <c r="F87" s="19">
        <v>67.131529031282895</v>
      </c>
      <c r="G87" s="19">
        <v>69.392739285571153</v>
      </c>
      <c r="H87" s="19">
        <v>67.131529031282895</v>
      </c>
      <c r="I87" s="18">
        <v>71.6304407192452</v>
      </c>
      <c r="J87" s="19">
        <v>52.324467406223903</v>
      </c>
      <c r="K87" s="18">
        <v>109.303690507459</v>
      </c>
      <c r="L87" s="19">
        <v>45.18429618268658</v>
      </c>
      <c r="M87" s="18">
        <v>46.8593377971549</v>
      </c>
      <c r="N87" s="19">
        <v>65.338109870512</v>
      </c>
      <c r="O87" s="18">
        <v>414545.58838049282</v>
      </c>
      <c r="P87" s="19">
        <v>0.7810520808704795</v>
      </c>
      <c r="Q87" s="19">
        <v>0.79605742793598055</v>
      </c>
      <c r="R87" s="19">
        <v>0.7810520808704795</v>
      </c>
      <c r="S87" s="18">
        <v>61.708787383177579</v>
      </c>
      <c r="T87" s="18">
        <v>390985.98135889921</v>
      </c>
      <c r="U87" s="18">
        <v>61.708787383177579</v>
      </c>
      <c r="V87" s="19">
        <v>866.1</v>
      </c>
      <c r="W87" s="19">
        <v>865787.14937867667</v>
      </c>
      <c r="X87" s="19">
        <v>866.1</v>
      </c>
      <c r="Y87" s="19">
        <v>71.249032886707738</v>
      </c>
      <c r="Z87" s="18">
        <v>249.982066620007</v>
      </c>
      <c r="AA87" s="18">
        <v>249.83409419349891</v>
      </c>
      <c r="AB87" s="18">
        <v>249.982066620007</v>
      </c>
      <c r="AC87" s="19">
        <v>89.02285714285712</v>
      </c>
      <c r="AD87" s="19">
        <v>88.440832873320858</v>
      </c>
      <c r="AE87" s="19">
        <v>89.02285714285712</v>
      </c>
      <c r="AF87" s="18">
        <v>2.5707234280061395</v>
      </c>
      <c r="AG87" s="18"/>
      <c r="AH87" s="18">
        <f t="shared" si="5"/>
        <v>2.5707234280061395</v>
      </c>
      <c r="AI87" s="18">
        <v>45441.432085619781</v>
      </c>
    </row>
    <row r="88" spans="2:35" x14ac:dyDescent="0.35">
      <c r="B88" s="17">
        <v>35430</v>
      </c>
      <c r="C88" s="18">
        <v>5.9791838635412962</v>
      </c>
      <c r="D88" s="18" t="e">
        <f>VLOOKUP($B88,[1]OIS!$A$6:$B$43,2)</f>
        <v>#N/A</v>
      </c>
      <c r="E88" s="18">
        <f t="shared" si="4"/>
        <v>5.9791838635412962</v>
      </c>
      <c r="F88" s="19">
        <v>67.252083866334601</v>
      </c>
      <c r="G88" s="19">
        <v>69.489989488485236</v>
      </c>
      <c r="H88" s="19">
        <v>67.252083866334601</v>
      </c>
      <c r="I88" s="18">
        <v>71.727319640826806</v>
      </c>
      <c r="J88" s="19">
        <v>52.5138650315712</v>
      </c>
      <c r="K88" s="18">
        <v>109.223595570356</v>
      </c>
      <c r="L88" s="19">
        <v>45.597383043179207</v>
      </c>
      <c r="M88" s="18">
        <v>47.0041265651911</v>
      </c>
      <c r="N88" s="19">
        <v>65.204955198198604</v>
      </c>
      <c r="O88" s="18">
        <v>419336.34188658727</v>
      </c>
      <c r="P88" s="19">
        <v>0.77754015604642168</v>
      </c>
      <c r="Q88" s="19">
        <v>0.78741376594193235</v>
      </c>
      <c r="R88" s="19">
        <v>0.77754015604642168</v>
      </c>
      <c r="S88" s="18">
        <v>61.998499999999993</v>
      </c>
      <c r="T88" s="18">
        <v>393113.27675829362</v>
      </c>
      <c r="U88" s="18">
        <v>61.998499999999993</v>
      </c>
      <c r="V88" s="19">
        <v>867.8</v>
      </c>
      <c r="W88" s="19">
        <v>868339.52698398568</v>
      </c>
      <c r="X88" s="19">
        <v>867.8</v>
      </c>
      <c r="Y88" s="19">
        <v>71.443304908965189</v>
      </c>
      <c r="Z88" s="18">
        <v>251.151573364428</v>
      </c>
      <c r="AA88" s="18">
        <v>250.57660934718641</v>
      </c>
      <c r="AB88" s="18">
        <v>251.151573364428</v>
      </c>
      <c r="AC88" s="19">
        <v>90.635568181818201</v>
      </c>
      <c r="AD88" s="19">
        <v>90.33462829703609</v>
      </c>
      <c r="AE88" s="19">
        <v>90.635568181818201</v>
      </c>
      <c r="AF88" s="18">
        <v>2.5389700620591671</v>
      </c>
      <c r="AG88" s="18"/>
      <c r="AH88" s="18">
        <f t="shared" si="5"/>
        <v>2.5389700620591671</v>
      </c>
      <c r="AI88" s="18">
        <v>45454.565767863147</v>
      </c>
    </row>
    <row r="89" spans="2:35" x14ac:dyDescent="0.35">
      <c r="B89" s="17">
        <v>35461</v>
      </c>
      <c r="C89" s="18">
        <v>5.9619708022459212</v>
      </c>
      <c r="D89" s="18" t="e">
        <f>VLOOKUP($B89,[1]OIS!$A$6:$B$43,2)</f>
        <v>#N/A</v>
      </c>
      <c r="E89" s="18">
        <f t="shared" si="4"/>
        <v>5.9619708022459212</v>
      </c>
      <c r="F89" s="19">
        <v>67.352081651627302</v>
      </c>
      <c r="G89" s="19">
        <v>69.55562321912025</v>
      </c>
      <c r="H89" s="19">
        <v>67.352081651627302</v>
      </c>
      <c r="I89" s="18">
        <v>71.843539735024393</v>
      </c>
      <c r="J89" s="19">
        <v>52.681909334174399</v>
      </c>
      <c r="K89" s="18">
        <v>109.200305478061</v>
      </c>
      <c r="L89" s="19">
        <v>45.64063564558208</v>
      </c>
      <c r="M89" s="18">
        <v>46.984104291414901</v>
      </c>
      <c r="N89" s="19">
        <v>65.415635279028095</v>
      </c>
      <c r="O89" s="18">
        <v>425755.00935198233</v>
      </c>
      <c r="P89" s="19">
        <v>0.76981392143349414</v>
      </c>
      <c r="Q89" s="19">
        <v>0.77638850612880617</v>
      </c>
      <c r="R89" s="19">
        <v>0.76981392143349414</v>
      </c>
      <c r="S89" s="18">
        <v>61.9985</v>
      </c>
      <c r="T89" s="18">
        <v>395348.95843426295</v>
      </c>
      <c r="U89" s="18">
        <v>61.9985</v>
      </c>
      <c r="V89" s="19">
        <v>870.2</v>
      </c>
      <c r="W89" s="19">
        <v>871341.27331461734</v>
      </c>
      <c r="X89" s="19">
        <v>870.2</v>
      </c>
      <c r="Y89" s="19">
        <v>71.246265226384736</v>
      </c>
      <c r="Z89" s="18">
        <v>250.56681999221701</v>
      </c>
      <c r="AA89" s="18">
        <v>251.41708271946521</v>
      </c>
      <c r="AB89" s="18">
        <v>250.56681999221701</v>
      </c>
      <c r="AC89" s="19">
        <v>92.262773913043475</v>
      </c>
      <c r="AD89" s="19">
        <v>91.84840647276387</v>
      </c>
      <c r="AE89" s="19">
        <v>92.262773913043475</v>
      </c>
      <c r="AF89" s="18">
        <v>2.4925705307064479</v>
      </c>
      <c r="AG89" s="18"/>
      <c r="AH89" s="18">
        <f t="shared" si="5"/>
        <v>2.4925705307064479</v>
      </c>
      <c r="AI89" s="18">
        <v>45467.823553752634</v>
      </c>
    </row>
    <row r="90" spans="2:35" x14ac:dyDescent="0.35">
      <c r="B90" s="17">
        <v>35489</v>
      </c>
      <c r="C90" s="18">
        <v>5.8438455877365199</v>
      </c>
      <c r="D90" s="18" t="e">
        <f>VLOOKUP($B90,[1]OIS!$A$6:$B$43,2)</f>
        <v>#N/A</v>
      </c>
      <c r="E90" s="18">
        <f t="shared" si="4"/>
        <v>5.8438455877365199</v>
      </c>
      <c r="F90" s="19">
        <v>67.387090019143798</v>
      </c>
      <c r="G90" s="19">
        <v>69.592081657170738</v>
      </c>
      <c r="H90" s="19">
        <v>67.387090019143798</v>
      </c>
      <c r="I90" s="18">
        <v>71.889308785930893</v>
      </c>
      <c r="J90" s="19">
        <v>52.858125983757397</v>
      </c>
      <c r="K90" s="18">
        <v>108.948438359242</v>
      </c>
      <c r="L90" s="19">
        <v>45.648084916074083</v>
      </c>
      <c r="M90" s="18">
        <v>47.155360392626299</v>
      </c>
      <c r="N90" s="19">
        <v>65.193580513336101</v>
      </c>
      <c r="O90" s="18">
        <v>431231.81451754161</v>
      </c>
      <c r="P90" s="19">
        <v>0.77252317198764164</v>
      </c>
      <c r="Q90" s="19">
        <v>0.76706811986488854</v>
      </c>
      <c r="R90" s="19">
        <v>0.77252317198764164</v>
      </c>
      <c r="S90" s="18">
        <v>62.539900000000003</v>
      </c>
      <c r="T90" s="18">
        <v>397383.68094666064</v>
      </c>
      <c r="U90" s="18">
        <v>62.539900000000003</v>
      </c>
      <c r="V90" s="19">
        <v>873.7</v>
      </c>
      <c r="W90" s="19">
        <v>873938.09582286747</v>
      </c>
      <c r="X90" s="19">
        <v>873.7</v>
      </c>
      <c r="Y90" s="19">
        <v>71.580519629163319</v>
      </c>
      <c r="Z90" s="18">
        <v>251.736326736639</v>
      </c>
      <c r="AA90" s="18">
        <v>252.16667498983784</v>
      </c>
      <c r="AB90" s="18">
        <v>251.736326736639</v>
      </c>
      <c r="AC90" s="19">
        <v>93.193855000000013</v>
      </c>
      <c r="AD90" s="19">
        <v>92.925804108363636</v>
      </c>
      <c r="AE90" s="19">
        <v>93.193855000000013</v>
      </c>
      <c r="AF90" s="18">
        <v>2.4798260434638411</v>
      </c>
      <c r="AG90" s="18"/>
      <c r="AH90" s="18">
        <f t="shared" si="5"/>
        <v>2.4798260434638411</v>
      </c>
      <c r="AI90" s="18">
        <v>45480.508459870929</v>
      </c>
    </row>
    <row r="91" spans="2:35" x14ac:dyDescent="0.35">
      <c r="B91" s="17">
        <v>35520</v>
      </c>
      <c r="C91" s="18">
        <v>5.8566004955143072</v>
      </c>
      <c r="D91" s="18" t="e">
        <f>VLOOKUP($B91,[1]OIS!$A$6:$B$43,2)</f>
        <v>#N/A</v>
      </c>
      <c r="E91" s="18">
        <f t="shared" si="4"/>
        <v>5.8566004955143072</v>
      </c>
      <c r="F91" s="19">
        <v>67.404182813833202</v>
      </c>
      <c r="G91" s="19">
        <v>69.614148643928729</v>
      </c>
      <c r="H91" s="19">
        <v>67.404182813833202</v>
      </c>
      <c r="I91" s="18">
        <v>72.023846317644299</v>
      </c>
      <c r="J91" s="19">
        <v>52.988387283947098</v>
      </c>
      <c r="K91" s="18">
        <v>109.090123124925</v>
      </c>
      <c r="L91" s="19">
        <v>45.419070664847879</v>
      </c>
      <c r="M91" s="18">
        <v>47.213136533117499</v>
      </c>
      <c r="N91" s="19">
        <v>64.754138619137905</v>
      </c>
      <c r="O91" s="18">
        <v>434623.26591467904</v>
      </c>
      <c r="P91" s="19">
        <v>0.76474094087730449</v>
      </c>
      <c r="Q91" s="19">
        <v>0.76122891195200171</v>
      </c>
      <c r="R91" s="19">
        <v>0.76474094087730449</v>
      </c>
      <c r="S91" s="18">
        <v>62.593899999999998</v>
      </c>
      <c r="T91" s="18">
        <v>399184.16845243424</v>
      </c>
      <c r="U91" s="18">
        <v>62.593899999999998</v>
      </c>
      <c r="V91" s="19">
        <v>877.5</v>
      </c>
      <c r="W91" s="19">
        <v>875823.29315492394</v>
      </c>
      <c r="X91" s="19">
        <v>877.5</v>
      </c>
      <c r="Y91" s="19">
        <v>71.33207977207978</v>
      </c>
      <c r="Z91" s="18">
        <v>254.075340225481</v>
      </c>
      <c r="AA91" s="18">
        <v>252.79864982641283</v>
      </c>
      <c r="AB91" s="18">
        <v>254.075340225481</v>
      </c>
      <c r="AC91" s="19">
        <v>93.075219047619044</v>
      </c>
      <c r="AD91" s="19">
        <v>93.696958464168233</v>
      </c>
      <c r="AE91" s="19">
        <v>93.075219047619044</v>
      </c>
      <c r="AF91" s="18">
        <v>2.5280857270725003</v>
      </c>
      <c r="AG91" s="18"/>
      <c r="AH91" s="18">
        <f t="shared" si="5"/>
        <v>2.5280857270725003</v>
      </c>
      <c r="AI91" s="18">
        <v>45493.369127653255</v>
      </c>
    </row>
    <row r="92" spans="2:35" x14ac:dyDescent="0.35">
      <c r="B92" s="17">
        <v>35550</v>
      </c>
      <c r="C92" s="18">
        <v>6.0206119012780368</v>
      </c>
      <c r="D92" s="18" t="e">
        <f>VLOOKUP($B92,[1]OIS!$A$6:$B$43,2)</f>
        <v>#N/A</v>
      </c>
      <c r="E92" s="18">
        <f t="shared" si="4"/>
        <v>6.0206119012780368</v>
      </c>
      <c r="F92" s="19">
        <v>67.429213635206096</v>
      </c>
      <c r="G92" s="19">
        <v>69.654625201396897</v>
      </c>
      <c r="H92" s="19">
        <v>67.429213635206096</v>
      </c>
      <c r="I92" s="18">
        <v>72.081983712936506</v>
      </c>
      <c r="J92" s="19">
        <v>53.137228781654599</v>
      </c>
      <c r="K92" s="18">
        <v>108.926631748926</v>
      </c>
      <c r="L92" s="19">
        <v>44.729915218287687</v>
      </c>
      <c r="M92" s="18">
        <v>47.369563109220799</v>
      </c>
      <c r="N92" s="19">
        <v>65.109762403271105</v>
      </c>
      <c r="O92" s="18">
        <v>436547.64977254148</v>
      </c>
      <c r="P92" s="19">
        <v>0.7964530431277711</v>
      </c>
      <c r="Q92" s="19">
        <v>0.75799203737694798</v>
      </c>
      <c r="R92" s="19">
        <v>0.7964530431277711</v>
      </c>
      <c r="S92" s="18">
        <v>63.268700000000003</v>
      </c>
      <c r="T92" s="18">
        <v>400730.64285450929</v>
      </c>
      <c r="U92" s="18">
        <v>63.268700000000003</v>
      </c>
      <c r="V92" s="19">
        <v>878.1</v>
      </c>
      <c r="W92" s="19">
        <v>877195.82968788827</v>
      </c>
      <c r="X92" s="19">
        <v>878.1</v>
      </c>
      <c r="Y92" s="19">
        <v>72.051816421819836</v>
      </c>
      <c r="Z92" s="18">
        <v>253.49058685327</v>
      </c>
      <c r="AA92" s="18">
        <v>253.46586578658324</v>
      </c>
      <c r="AB92" s="18">
        <v>253.49058685327</v>
      </c>
      <c r="AC92" s="19">
        <v>94.921709090909062</v>
      </c>
      <c r="AD92" s="19">
        <v>94.35130977196124</v>
      </c>
      <c r="AE92" s="19">
        <v>94.921709090909062</v>
      </c>
      <c r="AF92" s="18">
        <v>2.6217362565091817</v>
      </c>
      <c r="AG92" s="18"/>
      <c r="AH92" s="18">
        <f t="shared" si="5"/>
        <v>2.6217362565091817</v>
      </c>
      <c r="AI92" s="18">
        <v>45506.802479064121</v>
      </c>
    </row>
    <row r="93" spans="2:35" x14ac:dyDescent="0.35">
      <c r="B93" s="17">
        <v>35581</v>
      </c>
      <c r="C93" s="18">
        <v>6.1049230141551201</v>
      </c>
      <c r="D93" s="18" t="e">
        <f>VLOOKUP($B93,[1]OIS!$A$6:$B$43,2)</f>
        <v>#N/A</v>
      </c>
      <c r="E93" s="18">
        <f t="shared" si="4"/>
        <v>6.1049230141551201</v>
      </c>
      <c r="F93" s="19">
        <v>67.467702921831602</v>
      </c>
      <c r="G93" s="19">
        <v>69.753512365095901</v>
      </c>
      <c r="H93" s="19">
        <v>67.467702921831602</v>
      </c>
      <c r="I93" s="18">
        <v>72.149417230700394</v>
      </c>
      <c r="J93" s="19">
        <v>53.310959721082597</v>
      </c>
      <c r="K93" s="18">
        <v>108.751990398828</v>
      </c>
      <c r="L93" s="19">
        <v>44.848466527202504</v>
      </c>
      <c r="M93" s="18">
        <v>47.626560276473803</v>
      </c>
      <c r="N93" s="19">
        <v>64.970612420139403</v>
      </c>
      <c r="O93" s="18">
        <v>438083.50153903663</v>
      </c>
      <c r="P93" s="19">
        <v>0.76654804270462629</v>
      </c>
      <c r="Q93" s="19">
        <v>0.75582618511432187</v>
      </c>
      <c r="R93" s="19">
        <v>0.76654804270462629</v>
      </c>
      <c r="S93" s="18">
        <v>62.676200000000001</v>
      </c>
      <c r="T93" s="18">
        <v>401897.67828069528</v>
      </c>
      <c r="U93" s="18">
        <v>62.676200000000001</v>
      </c>
      <c r="V93" s="19">
        <v>878.3</v>
      </c>
      <c r="W93" s="19">
        <v>878331.98633041373</v>
      </c>
      <c r="X93" s="19">
        <v>878.3</v>
      </c>
      <c r="Y93" s="19">
        <v>71.360810656950932</v>
      </c>
      <c r="Z93" s="18">
        <v>254.660093597691</v>
      </c>
      <c r="AA93" s="18">
        <v>254.35308856508294</v>
      </c>
      <c r="AB93" s="18">
        <v>254.660093597691</v>
      </c>
      <c r="AC93" s="19">
        <v>94.665477272727273</v>
      </c>
      <c r="AD93" s="19">
        <v>95.070462112407597</v>
      </c>
      <c r="AE93" s="19">
        <v>94.665477272727273</v>
      </c>
      <c r="AF93" s="18">
        <v>2.7251226681508043</v>
      </c>
      <c r="AG93" s="18"/>
      <c r="AH93" s="18">
        <f t="shared" si="5"/>
        <v>2.7251226681508043</v>
      </c>
      <c r="AI93" s="18">
        <v>45520.282304521847</v>
      </c>
    </row>
    <row r="94" spans="2:35" x14ac:dyDescent="0.35">
      <c r="B94" s="17">
        <v>35611</v>
      </c>
      <c r="C94" s="18">
        <v>6.3176653861838679</v>
      </c>
      <c r="D94" s="18" t="e">
        <f>VLOOKUP($B94,[1]OIS!$A$6:$B$43,2)</f>
        <v>#N/A</v>
      </c>
      <c r="E94" s="18">
        <f t="shared" si="4"/>
        <v>6.3176653861838679</v>
      </c>
      <c r="F94" s="19">
        <v>67.720214359019096</v>
      </c>
      <c r="G94" s="19">
        <v>69.931419022657707</v>
      </c>
      <c r="H94" s="19">
        <v>67.720214359019096</v>
      </c>
      <c r="I94" s="18">
        <v>72.2744605364515</v>
      </c>
      <c r="J94" s="19">
        <v>53.479820159355</v>
      </c>
      <c r="K94" s="18">
        <v>108.78094241936201</v>
      </c>
      <c r="L94" s="19">
        <v>45.033083558660678</v>
      </c>
      <c r="M94" s="18">
        <v>47.712926009932197</v>
      </c>
      <c r="N94" s="19">
        <v>65.772329146924605</v>
      </c>
      <c r="O94" s="18">
        <v>440140.23637629458</v>
      </c>
      <c r="P94" s="19">
        <v>0.75857269880542777</v>
      </c>
      <c r="Q94" s="19">
        <v>0.75341287145308788</v>
      </c>
      <c r="R94" s="19">
        <v>0.75857269880542777</v>
      </c>
      <c r="S94" s="18">
        <v>62.9773</v>
      </c>
      <c r="T94" s="18">
        <v>402738.08958678343</v>
      </c>
      <c r="U94" s="18">
        <v>62.9773</v>
      </c>
      <c r="V94" s="19">
        <v>877</v>
      </c>
      <c r="W94" s="19">
        <v>879446.30819002958</v>
      </c>
      <c r="X94" s="19">
        <v>877</v>
      </c>
      <c r="Y94" s="19">
        <v>71.809920182440138</v>
      </c>
      <c r="Z94" s="18">
        <v>255.244846969902</v>
      </c>
      <c r="AA94" s="18">
        <v>255.58030930996821</v>
      </c>
      <c r="AB94" s="18">
        <v>255.244846969902</v>
      </c>
      <c r="AC94" s="19">
        <v>95.839452380952366</v>
      </c>
      <c r="AD94" s="19">
        <v>95.974720713782148</v>
      </c>
      <c r="AE94" s="19">
        <v>95.839452380952366</v>
      </c>
      <c r="AF94" s="18">
        <v>2.8138626887333529</v>
      </c>
      <c r="AG94" s="18"/>
      <c r="AH94" s="18">
        <f t="shared" si="5"/>
        <v>2.8138626887333529</v>
      </c>
      <c r="AI94" s="18">
        <v>45533.76423959712</v>
      </c>
    </row>
    <row r="95" spans="2:35" x14ac:dyDescent="0.35">
      <c r="B95" s="17">
        <v>35642</v>
      </c>
      <c r="C95" s="18">
        <v>6.5754084049112764</v>
      </c>
      <c r="D95" s="18" t="e">
        <f>VLOOKUP($B95,[1]OIS!$A$6:$B$43,2)</f>
        <v>#N/A</v>
      </c>
      <c r="E95" s="18">
        <f t="shared" si="4"/>
        <v>6.5754084049112764</v>
      </c>
      <c r="F95" s="19">
        <v>67.936294866935299</v>
      </c>
      <c r="G95" s="19">
        <v>70.151551291414904</v>
      </c>
      <c r="H95" s="19">
        <v>67.936294866935299</v>
      </c>
      <c r="I95" s="18">
        <v>72.417031216301993</v>
      </c>
      <c r="J95" s="19">
        <v>53.655397052405803</v>
      </c>
      <c r="K95" s="18">
        <v>108.82494755068601</v>
      </c>
      <c r="L95" s="19">
        <v>45.740399989614502</v>
      </c>
      <c r="M95" s="18">
        <v>47.868381922267098</v>
      </c>
      <c r="N95" s="19">
        <v>65.961337904348895</v>
      </c>
      <c r="O95" s="18">
        <v>442541.69503812207</v>
      </c>
      <c r="P95" s="19">
        <v>0.75816793893129775</v>
      </c>
      <c r="Q95" s="19">
        <v>0.75108628834829672</v>
      </c>
      <c r="R95" s="19">
        <v>0.75816793893129775</v>
      </c>
      <c r="S95" s="18">
        <v>63.371400000000001</v>
      </c>
      <c r="T95" s="18">
        <v>403613.05501139862</v>
      </c>
      <c r="U95" s="18">
        <v>63.371400000000001</v>
      </c>
      <c r="V95" s="19">
        <v>877.9</v>
      </c>
      <c r="W95" s="19">
        <v>880285.1367180954</v>
      </c>
      <c r="X95" s="19">
        <v>877.9</v>
      </c>
      <c r="Y95" s="19">
        <v>72.185214716938148</v>
      </c>
      <c r="Z95" s="18">
        <v>257.29148377263903</v>
      </c>
      <c r="AA95" s="18">
        <v>257.01256527880355</v>
      </c>
      <c r="AB95" s="18">
        <v>257.29148377263903</v>
      </c>
      <c r="AC95" s="19">
        <v>99.39073043478264</v>
      </c>
      <c r="AD95" s="19">
        <v>96.901671107565221</v>
      </c>
      <c r="AE95" s="19">
        <v>99.39073043478264</v>
      </c>
      <c r="AF95" s="18">
        <v>2.8989561687114382</v>
      </c>
      <c r="AG95" s="18"/>
      <c r="AH95" s="18">
        <f t="shared" si="5"/>
        <v>2.8989561687114382</v>
      </c>
      <c r="AI95" s="18">
        <v>45547.364354955127</v>
      </c>
    </row>
    <row r="96" spans="2:35" x14ac:dyDescent="0.35">
      <c r="B96" s="17">
        <v>35673</v>
      </c>
      <c r="C96" s="18">
        <v>6.8078448288627174</v>
      </c>
      <c r="D96" s="18" t="e">
        <f>VLOOKUP($B96,[1]OIS!$A$6:$B$43,2)</f>
        <v>#N/A</v>
      </c>
      <c r="E96" s="18">
        <f t="shared" si="4"/>
        <v>6.8078448288627174</v>
      </c>
      <c r="F96" s="19">
        <v>68.080070100000498</v>
      </c>
      <c r="G96" s="19">
        <v>70.359911708310307</v>
      </c>
      <c r="H96" s="19">
        <v>68.080070100000498</v>
      </c>
      <c r="I96" s="18">
        <v>72.571888336409899</v>
      </c>
      <c r="J96" s="19">
        <v>53.842036622001601</v>
      </c>
      <c r="K96" s="18">
        <v>108.93923198039199</v>
      </c>
      <c r="L96" s="19">
        <v>46.063194545660991</v>
      </c>
      <c r="M96" s="18">
        <v>48.282091117755499</v>
      </c>
      <c r="N96" s="19">
        <v>65.880971665778901</v>
      </c>
      <c r="O96" s="18">
        <v>444780.48579455307</v>
      </c>
      <c r="P96" s="19">
        <v>0.75672736061875601</v>
      </c>
      <c r="Q96" s="19">
        <v>0.74970642905469664</v>
      </c>
      <c r="R96" s="19">
        <v>0.75672736061875601</v>
      </c>
      <c r="S96" s="18">
        <v>63.391199999999998</v>
      </c>
      <c r="T96" s="18">
        <v>405014.01697796211</v>
      </c>
      <c r="U96" s="18">
        <v>63.391199999999998</v>
      </c>
      <c r="V96" s="19">
        <v>880.2</v>
      </c>
      <c r="W96" s="19">
        <v>880444.94744745654</v>
      </c>
      <c r="X96" s="19">
        <v>880.2</v>
      </c>
      <c r="Y96" s="19">
        <v>72.0190865712338</v>
      </c>
      <c r="Z96" s="18">
        <v>258.46099051706</v>
      </c>
      <c r="AA96" s="18">
        <v>258.44713910103565</v>
      </c>
      <c r="AB96" s="18">
        <v>258.46099051706</v>
      </c>
      <c r="AC96" s="19">
        <v>97.299266666666682</v>
      </c>
      <c r="AD96" s="19">
        <v>97.603694780388039</v>
      </c>
      <c r="AE96" s="19">
        <v>97.299266666666682</v>
      </c>
      <c r="AF96" s="18">
        <v>3.004913545497891</v>
      </c>
      <c r="AG96" s="18"/>
      <c r="AH96" s="18">
        <f t="shared" si="5"/>
        <v>3.004913545497891</v>
      </c>
      <c r="AI96" s="18">
        <v>45561.479585740221</v>
      </c>
    </row>
    <row r="97" spans="2:35" x14ac:dyDescent="0.35">
      <c r="B97" s="17">
        <v>35703</v>
      </c>
      <c r="C97" s="18">
        <v>6.8594286184168336</v>
      </c>
      <c r="D97" s="18" t="e">
        <f>VLOOKUP($B97,[1]OIS!$A$6:$B$43,2)</f>
        <v>#N/A</v>
      </c>
      <c r="E97" s="18">
        <f t="shared" si="4"/>
        <v>6.8594286184168336</v>
      </c>
      <c r="F97" s="19">
        <v>68.136665688917901</v>
      </c>
      <c r="G97" s="19">
        <v>70.506134962654116</v>
      </c>
      <c r="H97" s="19">
        <v>68.136665688917901</v>
      </c>
      <c r="I97" s="18">
        <v>72.648437101052394</v>
      </c>
      <c r="J97" s="19">
        <v>53.997456039651297</v>
      </c>
      <c r="K97" s="18">
        <v>108.799149734854</v>
      </c>
      <c r="L97" s="19">
        <v>45.764894246182791</v>
      </c>
      <c r="M97" s="18">
        <v>48.508997106278301</v>
      </c>
      <c r="N97" s="19">
        <v>65.969640565910595</v>
      </c>
      <c r="O97" s="18">
        <v>446459</v>
      </c>
      <c r="P97" s="19">
        <v>0.75355468749999999</v>
      </c>
      <c r="Q97" s="19">
        <v>0.74975546980662477</v>
      </c>
      <c r="R97" s="19">
        <v>0.75355468749999999</v>
      </c>
      <c r="S97" s="18">
        <v>63.555799999999998</v>
      </c>
      <c r="T97" s="18">
        <v>407133.2256221943</v>
      </c>
      <c r="U97" s="18">
        <v>63.555799999999998</v>
      </c>
      <c r="V97" s="19">
        <v>882.9</v>
      </c>
      <c r="W97" s="19">
        <v>879804.21486754587</v>
      </c>
      <c r="X97" s="19">
        <v>882.9</v>
      </c>
      <c r="Y97" s="19">
        <v>71.985275795673346</v>
      </c>
      <c r="Z97" s="18">
        <v>259.33812057537602</v>
      </c>
      <c r="AA97" s="18">
        <v>259.67313577992985</v>
      </c>
      <c r="AB97" s="18">
        <v>259.33812057537602</v>
      </c>
      <c r="AC97" s="19">
        <v>95.629318181818178</v>
      </c>
      <c r="AD97" s="19">
        <v>97.923601111760831</v>
      </c>
      <c r="AE97" s="19">
        <v>95.629318181818178</v>
      </c>
      <c r="AF97" s="18">
        <v>3.1325717021762656</v>
      </c>
      <c r="AG97" s="18"/>
      <c r="AH97" s="18">
        <f t="shared" si="5"/>
        <v>3.1325717021762656</v>
      </c>
      <c r="AI97" s="18">
        <v>45575.76606127643</v>
      </c>
    </row>
    <row r="98" spans="2:35" x14ac:dyDescent="0.35">
      <c r="B98" s="17">
        <v>35734</v>
      </c>
      <c r="C98" s="18">
        <v>6.8870714759970175</v>
      </c>
      <c r="D98" s="18" t="e">
        <f>VLOOKUP($B98,[1]OIS!$A$6:$B$43,2)</f>
        <v>#N/A</v>
      </c>
      <c r="E98" s="18">
        <f t="shared" si="4"/>
        <v>6.8870714759970175</v>
      </c>
      <c r="F98" s="19">
        <v>68.259899988800001</v>
      </c>
      <c r="G98" s="19">
        <v>70.589782283519881</v>
      </c>
      <c r="H98" s="19">
        <v>68.259899988800001</v>
      </c>
      <c r="I98" s="18">
        <v>72.762593480183796</v>
      </c>
      <c r="J98" s="19">
        <v>54.212979580709501</v>
      </c>
      <c r="K98" s="18">
        <v>108.680843153758</v>
      </c>
      <c r="L98" s="19">
        <v>45.73624302649759</v>
      </c>
      <c r="M98" s="18">
        <v>48.657890821164898</v>
      </c>
      <c r="N98" s="19">
        <v>66.240057247781706</v>
      </c>
      <c r="O98" s="18">
        <v>449051</v>
      </c>
      <c r="P98" s="19">
        <v>0.76179463459759478</v>
      </c>
      <c r="Q98" s="19">
        <v>0.75032895658527465</v>
      </c>
      <c r="R98" s="19">
        <v>0.76179463459759478</v>
      </c>
      <c r="S98" s="18">
        <v>64.029499999999999</v>
      </c>
      <c r="T98" s="18">
        <v>409551.37001026038</v>
      </c>
      <c r="U98" s="18">
        <v>64.029499999999999</v>
      </c>
      <c r="V98" s="19">
        <v>884.5</v>
      </c>
      <c r="W98" s="19">
        <v>879106.56343866861</v>
      </c>
      <c r="X98" s="19">
        <v>884.5</v>
      </c>
      <c r="Y98" s="19">
        <v>72.390616167326172</v>
      </c>
      <c r="Z98" s="18">
        <v>260.800004005902</v>
      </c>
      <c r="AA98" s="18">
        <v>260.72794997469248</v>
      </c>
      <c r="AB98" s="18">
        <v>260.800004005902</v>
      </c>
      <c r="AC98" s="19">
        <v>96.633534782608677</v>
      </c>
      <c r="AD98" s="19">
        <v>98.104712218664133</v>
      </c>
      <c r="AE98" s="19">
        <v>96.633534782608677</v>
      </c>
      <c r="AF98" s="18">
        <v>3.2328281774396497</v>
      </c>
      <c r="AG98" s="18"/>
      <c r="AH98" s="18">
        <f t="shared" si="5"/>
        <v>3.2328281774396497</v>
      </c>
      <c r="AI98" s="18">
        <v>45590.393784554166</v>
      </c>
    </row>
    <row r="99" spans="2:35" x14ac:dyDescent="0.35">
      <c r="B99" s="17">
        <v>35764</v>
      </c>
      <c r="C99" s="18">
        <v>7.0929117858427375</v>
      </c>
      <c r="D99" s="18" t="e">
        <f>VLOOKUP($B99,[1]OIS!$A$6:$B$43,2)</f>
        <v>#N/A</v>
      </c>
      <c r="E99" s="18">
        <f t="shared" si="4"/>
        <v>7.0929117858427375</v>
      </c>
      <c r="F99" s="19">
        <v>68.360490094952297</v>
      </c>
      <c r="G99" s="19">
        <v>70.620707748670867</v>
      </c>
      <c r="H99" s="19">
        <v>68.360490094952297</v>
      </c>
      <c r="I99" s="18">
        <v>72.943270254181897</v>
      </c>
      <c r="J99" s="19">
        <v>54.3760486750515</v>
      </c>
      <c r="K99" s="18">
        <v>108.81407017790301</v>
      </c>
      <c r="L99" s="19">
        <v>45.759965874396897</v>
      </c>
      <c r="M99" s="18">
        <v>48.776860924296798</v>
      </c>
      <c r="N99" s="19">
        <v>66.018413209524795</v>
      </c>
      <c r="O99" s="18">
        <v>450556</v>
      </c>
      <c r="P99" s="19">
        <v>0.74521949905736606</v>
      </c>
      <c r="Q99" s="19">
        <v>0.75013938357918353</v>
      </c>
      <c r="R99" s="19">
        <v>0.74521949905736606</v>
      </c>
      <c r="S99" s="18">
        <v>64.1965</v>
      </c>
      <c r="T99" s="18">
        <v>411617.46175987087</v>
      </c>
      <c r="U99" s="18">
        <v>64.1965</v>
      </c>
      <c r="V99" s="19">
        <v>879.8</v>
      </c>
      <c r="W99" s="19">
        <v>879347.02105142444</v>
      </c>
      <c r="X99" s="19">
        <v>879.8</v>
      </c>
      <c r="Y99" s="19">
        <v>72.967151625369411</v>
      </c>
      <c r="Z99" s="18">
        <v>261.092380692007</v>
      </c>
      <c r="AA99" s="18">
        <v>261.68486786902895</v>
      </c>
      <c r="AB99" s="18">
        <v>261.092380692007</v>
      </c>
      <c r="AC99" s="19">
        <v>99.459900000000005</v>
      </c>
      <c r="AD99" s="19">
        <v>98.491312338439229</v>
      </c>
      <c r="AE99" s="19">
        <v>99.459900000000005</v>
      </c>
      <c r="AF99" s="18">
        <v>3.2390441791886988</v>
      </c>
      <c r="AG99" s="18"/>
      <c r="AH99" s="18">
        <f t="shared" si="5"/>
        <v>3.2390441791886988</v>
      </c>
      <c r="AI99" s="18">
        <v>45605.247708067327</v>
      </c>
    </row>
    <row r="100" spans="2:35" x14ac:dyDescent="0.35">
      <c r="B100" s="17">
        <v>35795</v>
      </c>
      <c r="C100" s="18">
        <v>7.1579823752051785</v>
      </c>
      <c r="D100" s="18" t="e">
        <f>VLOOKUP($B100,[1]OIS!$A$6:$B$43,2)</f>
        <v>#N/A</v>
      </c>
      <c r="E100" s="18">
        <f t="shared" si="4"/>
        <v>7.1579823752051785</v>
      </c>
      <c r="F100" s="19">
        <v>68.348265106141099</v>
      </c>
      <c r="G100" s="19">
        <v>70.615606515450651</v>
      </c>
      <c r="H100" s="19">
        <v>68.348265106141099</v>
      </c>
      <c r="I100" s="18">
        <v>72.990854618759101</v>
      </c>
      <c r="J100" s="19">
        <v>54.513556216145403</v>
      </c>
      <c r="K100" s="18">
        <v>108.733712685467</v>
      </c>
      <c r="L100" s="19">
        <v>45.402501648771988</v>
      </c>
      <c r="M100" s="18">
        <v>49.076346283131201</v>
      </c>
      <c r="N100" s="19">
        <v>65.814623314453101</v>
      </c>
      <c r="O100" s="18">
        <v>451578</v>
      </c>
      <c r="P100" s="19">
        <v>0.7627356522398816</v>
      </c>
      <c r="Q100" s="19">
        <v>0.74829801788675521</v>
      </c>
      <c r="R100" s="19">
        <v>0.7627356522398816</v>
      </c>
      <c r="S100" s="18">
        <v>64.747100000000003</v>
      </c>
      <c r="T100" s="18">
        <v>412895.73150399572</v>
      </c>
      <c r="U100" s="18">
        <v>64.747100000000003</v>
      </c>
      <c r="V100" s="19">
        <v>881.1</v>
      </c>
      <c r="W100" s="19">
        <v>881060.24169663223</v>
      </c>
      <c r="X100" s="19">
        <v>881.1</v>
      </c>
      <c r="Y100" s="19">
        <v>73.484394506866423</v>
      </c>
      <c r="Z100" s="18">
        <v>263.139017494744</v>
      </c>
      <c r="AA100" s="18">
        <v>262.61883382582272</v>
      </c>
      <c r="AB100" s="18">
        <v>263.139017494744</v>
      </c>
      <c r="AC100" s="19">
        <v>99.893826086956565</v>
      </c>
      <c r="AD100" s="19">
        <v>99.278138795686274</v>
      </c>
      <c r="AE100" s="19">
        <v>99.893826086956565</v>
      </c>
      <c r="AF100" s="18">
        <v>3.1196385653199523</v>
      </c>
      <c r="AG100" s="18"/>
      <c r="AH100" s="18">
        <f t="shared" si="5"/>
        <v>3.1196385653199523</v>
      </c>
      <c r="AI100" s="18">
        <v>45620.167788287188</v>
      </c>
    </row>
    <row r="101" spans="2:35" x14ac:dyDescent="0.35">
      <c r="B101" s="17">
        <v>35826</v>
      </c>
      <c r="C101" s="18">
        <v>7.1101654692359295</v>
      </c>
      <c r="D101" s="18" t="e">
        <f>VLOOKUP($B101,[1]OIS!$A$6:$B$43,2)</f>
        <v>#N/A</v>
      </c>
      <c r="E101" s="18">
        <f t="shared" si="4"/>
        <v>7.1101654692359295</v>
      </c>
      <c r="F101" s="19">
        <v>68.377836867100299</v>
      </c>
      <c r="G101" s="19">
        <v>70.615744618073762</v>
      </c>
      <c r="H101" s="19">
        <v>68.377836867100299</v>
      </c>
      <c r="I101" s="18">
        <v>72.999326396753901</v>
      </c>
      <c r="J101" s="19">
        <v>54.702948429261497</v>
      </c>
      <c r="K101" s="18">
        <v>108.410670962852</v>
      </c>
      <c r="L101" s="19">
        <v>45.466082375826204</v>
      </c>
      <c r="M101" s="18">
        <v>49.551821952764399</v>
      </c>
      <c r="N101" s="19">
        <v>65.592000316144507</v>
      </c>
      <c r="O101" s="18">
        <v>455288</v>
      </c>
      <c r="P101" s="19">
        <v>0.74480574650498188</v>
      </c>
      <c r="Q101" s="19">
        <v>0.74514627229131514</v>
      </c>
      <c r="R101" s="19">
        <v>0.74480574650498188</v>
      </c>
      <c r="S101" s="18">
        <v>64.5745</v>
      </c>
      <c r="T101" s="18">
        <v>413649.21723630017</v>
      </c>
      <c r="U101" s="18">
        <v>64.5745</v>
      </c>
      <c r="V101" s="19">
        <v>880.4</v>
      </c>
      <c r="W101" s="19">
        <v>883338.33632416499</v>
      </c>
      <c r="X101" s="19">
        <v>880.4</v>
      </c>
      <c r="Y101" s="19">
        <v>73.346774193548384</v>
      </c>
      <c r="Z101" s="18">
        <v>263.72377086695502</v>
      </c>
      <c r="AA101" s="18">
        <v>263.63225501183325</v>
      </c>
      <c r="AB101" s="18">
        <v>263.72377086695502</v>
      </c>
      <c r="AC101" s="19">
        <v>100.20174545454547</v>
      </c>
      <c r="AD101" s="19">
        <v>100.20112502107936</v>
      </c>
      <c r="AE101" s="19">
        <v>100.20174545454547</v>
      </c>
      <c r="AF101" s="18">
        <v>2.954731360261206</v>
      </c>
      <c r="AG101" s="18"/>
      <c r="AH101" s="18">
        <f t="shared" si="5"/>
        <v>2.954731360261206</v>
      </c>
      <c r="AI101" s="18">
        <v>45635.080765154278</v>
      </c>
    </row>
    <row r="102" spans="2:35" x14ac:dyDescent="0.35">
      <c r="B102" s="17">
        <v>35854</v>
      </c>
      <c r="C102" s="18">
        <v>7.0772571143344152</v>
      </c>
      <c r="D102" s="18" t="e">
        <f>VLOOKUP($B102,[1]OIS!$A$6:$B$43,2)</f>
        <v>#N/A</v>
      </c>
      <c r="E102" s="18">
        <f t="shared" si="4"/>
        <v>7.0772571143344152</v>
      </c>
      <c r="F102" s="19">
        <v>68.484904227966396</v>
      </c>
      <c r="G102" s="19">
        <v>70.665939301651463</v>
      </c>
      <c r="H102" s="19">
        <v>68.484904227966396</v>
      </c>
      <c r="I102" s="18">
        <v>73.157406481485296</v>
      </c>
      <c r="J102" s="19">
        <v>54.862421278006202</v>
      </c>
      <c r="K102" s="18">
        <v>108.54833007115</v>
      </c>
      <c r="L102" s="19">
        <v>45.379481158972794</v>
      </c>
      <c r="M102" s="18">
        <v>49.765503587190501</v>
      </c>
      <c r="N102" s="19">
        <v>65.4534552337538</v>
      </c>
      <c r="O102" s="18">
        <v>457585</v>
      </c>
      <c r="P102" s="19">
        <v>0.7539872706851366</v>
      </c>
      <c r="Q102" s="19">
        <v>0.74170387713506858</v>
      </c>
      <c r="R102" s="19">
        <v>0.7539872706851366</v>
      </c>
      <c r="S102" s="18">
        <v>65.049899999999994</v>
      </c>
      <c r="T102" s="18">
        <v>414296.54417805665</v>
      </c>
      <c r="U102" s="18">
        <v>65.049899999999994</v>
      </c>
      <c r="V102" s="19">
        <v>884.1</v>
      </c>
      <c r="W102" s="19">
        <v>884692.8771410156</v>
      </c>
      <c r="X102" s="19">
        <v>884.1</v>
      </c>
      <c r="Y102" s="19">
        <v>73.577536477774004</v>
      </c>
      <c r="Z102" s="18">
        <v>264.89327761137599</v>
      </c>
      <c r="AA102" s="18">
        <v>264.73804313178181</v>
      </c>
      <c r="AB102" s="18">
        <v>264.89327761137599</v>
      </c>
      <c r="AC102" s="19">
        <v>99.940455</v>
      </c>
      <c r="AD102" s="19">
        <v>100.79482592937417</v>
      </c>
      <c r="AE102" s="19">
        <v>99.940455</v>
      </c>
      <c r="AF102" s="18">
        <v>2.8677109727078949</v>
      </c>
      <c r="AG102" s="18"/>
      <c r="AH102" s="18">
        <f t="shared" si="5"/>
        <v>2.8677109727078949</v>
      </c>
      <c r="AI102" s="18">
        <v>45648.705684384266</v>
      </c>
    </row>
    <row r="103" spans="2:35" x14ac:dyDescent="0.35">
      <c r="B103" s="17">
        <v>35885</v>
      </c>
      <c r="C103" s="18">
        <v>7.0717316274022322</v>
      </c>
      <c r="D103" s="18" t="e">
        <f>VLOOKUP($B103,[1]OIS!$A$6:$B$43,2)</f>
        <v>#N/A</v>
      </c>
      <c r="E103" s="18">
        <f t="shared" si="4"/>
        <v>7.0717316274022322</v>
      </c>
      <c r="F103" s="19">
        <v>68.553365947387206</v>
      </c>
      <c r="G103" s="19">
        <v>70.791590804405786</v>
      </c>
      <c r="H103" s="19">
        <v>68.553365947387206</v>
      </c>
      <c r="I103" s="18">
        <v>73.255633070317799</v>
      </c>
      <c r="J103" s="19">
        <v>55.029948275527197</v>
      </c>
      <c r="K103" s="18">
        <v>108.46383320157101</v>
      </c>
      <c r="L103" s="19">
        <v>45.220785020101573</v>
      </c>
      <c r="M103" s="18">
        <v>49.973823150604098</v>
      </c>
      <c r="N103" s="19">
        <v>65.371881282366601</v>
      </c>
      <c r="O103" s="18">
        <v>459020</v>
      </c>
      <c r="P103" s="19">
        <v>0.75421071819176089</v>
      </c>
      <c r="Q103" s="19">
        <v>0.73840550242676417</v>
      </c>
      <c r="R103" s="19">
        <v>0.75421071819176089</v>
      </c>
      <c r="S103" s="18">
        <v>64.9191</v>
      </c>
      <c r="T103" s="18">
        <v>415177.45254136837</v>
      </c>
      <c r="U103" s="18">
        <v>64.9191</v>
      </c>
      <c r="V103" s="19">
        <v>885.9</v>
      </c>
      <c r="W103" s="19">
        <v>884461.77509077953</v>
      </c>
      <c r="X103" s="19">
        <v>885.9</v>
      </c>
      <c r="Y103" s="19">
        <v>73.280392820860143</v>
      </c>
      <c r="Z103" s="18">
        <v>265.77040766969202</v>
      </c>
      <c r="AA103" s="18">
        <v>266.01156682073872</v>
      </c>
      <c r="AB103" s="18">
        <v>265.77040766969202</v>
      </c>
      <c r="AC103" s="19">
        <v>101.62877272727273</v>
      </c>
      <c r="AD103" s="19">
        <v>100.85377262899142</v>
      </c>
      <c r="AE103" s="19">
        <v>101.62877272727273</v>
      </c>
      <c r="AF103" s="18">
        <v>2.9220575165154652</v>
      </c>
      <c r="AG103" s="18"/>
      <c r="AH103" s="18">
        <f t="shared" si="5"/>
        <v>2.9220575165154652</v>
      </c>
      <c r="AI103" s="18">
        <v>45661.704423154333</v>
      </c>
    </row>
    <row r="104" spans="2:35" x14ac:dyDescent="0.35">
      <c r="B104" s="17">
        <v>35915</v>
      </c>
      <c r="C104" s="18">
        <v>7.0027824609589846</v>
      </c>
      <c r="D104" s="18" t="e">
        <f>VLOOKUP($B104,[1]OIS!$A$6:$B$43,2)</f>
        <v>#N/A</v>
      </c>
      <c r="E104" s="18">
        <f t="shared" si="4"/>
        <v>7.0027824609589846</v>
      </c>
      <c r="F104" s="19">
        <v>68.770300470457798</v>
      </c>
      <c r="G104" s="19">
        <v>70.961209140912175</v>
      </c>
      <c r="H104" s="19">
        <v>68.770300470457798</v>
      </c>
      <c r="I104" s="18">
        <v>73.377399140757603</v>
      </c>
      <c r="J104" s="19">
        <v>55.1888440122869</v>
      </c>
      <c r="K104" s="18">
        <v>108.509133830069</v>
      </c>
      <c r="L104" s="19">
        <v>45.950802937195874</v>
      </c>
      <c r="M104" s="18">
        <v>50.067476707022102</v>
      </c>
      <c r="N104" s="19">
        <v>65.727150926286598</v>
      </c>
      <c r="O104" s="18">
        <v>460911</v>
      </c>
      <c r="P104" s="19">
        <v>0.74474384439530783</v>
      </c>
      <c r="Q104" s="19">
        <v>0.73519739098416115</v>
      </c>
      <c r="R104" s="19">
        <v>0.74474384439530783</v>
      </c>
      <c r="S104" s="18">
        <v>65.454800000000006</v>
      </c>
      <c r="T104" s="18">
        <v>416191.90987422358</v>
      </c>
      <c r="U104" s="18">
        <v>65.454800000000006</v>
      </c>
      <c r="V104" s="19">
        <v>885.1</v>
      </c>
      <c r="W104" s="19">
        <v>883563.60841588466</v>
      </c>
      <c r="X104" s="19">
        <v>885.1</v>
      </c>
      <c r="Y104" s="19">
        <v>73.951869845215228</v>
      </c>
      <c r="Z104" s="18">
        <v>268.10942115853402</v>
      </c>
      <c r="AA104" s="18">
        <v>267.35089772531165</v>
      </c>
      <c r="AB104" s="18">
        <v>268.10942115853402</v>
      </c>
      <c r="AC104" s="19">
        <v>101.90381363636362</v>
      </c>
      <c r="AD104" s="19">
        <v>100.59778008908476</v>
      </c>
      <c r="AE104" s="19">
        <v>101.90381363636362</v>
      </c>
      <c r="AF104" s="18">
        <v>3.068923041980669</v>
      </c>
      <c r="AG104" s="18"/>
      <c r="AH104" s="18">
        <f t="shared" si="5"/>
        <v>3.068923041980669</v>
      </c>
      <c r="AI104" s="18">
        <v>45675.306448439056</v>
      </c>
    </row>
    <row r="105" spans="2:35" x14ac:dyDescent="0.35">
      <c r="B105" s="17">
        <v>35946</v>
      </c>
      <c r="C105" s="18">
        <v>6.9824264109744814</v>
      </c>
      <c r="D105" s="18" t="e">
        <f>VLOOKUP($B105,[1]OIS!$A$6:$B$43,2)</f>
        <v>#N/A</v>
      </c>
      <c r="E105" s="18">
        <f t="shared" si="4"/>
        <v>6.9824264109744814</v>
      </c>
      <c r="F105" s="19">
        <v>68.955533119942203</v>
      </c>
      <c r="G105" s="19">
        <v>71.11212068227492</v>
      </c>
      <c r="H105" s="19">
        <v>68.955533119942203</v>
      </c>
      <c r="I105" s="18">
        <v>73.543648462038306</v>
      </c>
      <c r="J105" s="19">
        <v>55.389772349478903</v>
      </c>
      <c r="K105" s="18">
        <v>108.602833047234</v>
      </c>
      <c r="L105" s="19">
        <v>46.046849721501388</v>
      </c>
      <c r="M105" s="18">
        <v>50.264672660644401</v>
      </c>
      <c r="N105" s="19">
        <v>66.043161681064007</v>
      </c>
      <c r="O105" s="18">
        <v>462438</v>
      </c>
      <c r="P105" s="19">
        <v>0.73201322504132826</v>
      </c>
      <c r="Q105" s="19">
        <v>0.73207495584555748</v>
      </c>
      <c r="R105" s="19">
        <v>0.73201322504132826</v>
      </c>
      <c r="S105" s="18">
        <v>65.194599999999994</v>
      </c>
      <c r="T105" s="18">
        <v>417026.05382305762</v>
      </c>
      <c r="U105" s="18">
        <v>65.194599999999994</v>
      </c>
      <c r="V105" s="19">
        <v>884.1</v>
      </c>
      <c r="W105" s="19">
        <v>883557.56198407034</v>
      </c>
      <c r="X105" s="19">
        <v>884.1</v>
      </c>
      <c r="Y105" s="19">
        <v>73.741205745956321</v>
      </c>
      <c r="Z105" s="18">
        <v>268.98655121684999</v>
      </c>
      <c r="AA105" s="18">
        <v>268.50184388612325</v>
      </c>
      <c r="AB105" s="18">
        <v>268.98655121684999</v>
      </c>
      <c r="AC105" s="19">
        <v>98.800276190476168</v>
      </c>
      <c r="AD105" s="19">
        <v>100.41252037414046</v>
      </c>
      <c r="AE105" s="19">
        <v>98.800276190476168</v>
      </c>
      <c r="AF105" s="18">
        <v>3.2115101725875106</v>
      </c>
      <c r="AG105" s="18"/>
      <c r="AH105" s="18">
        <f t="shared" si="5"/>
        <v>3.2115101725875106</v>
      </c>
      <c r="AI105" s="18">
        <v>45690.191664716585</v>
      </c>
    </row>
    <row r="106" spans="2:35" x14ac:dyDescent="0.35">
      <c r="B106" s="17">
        <v>35976</v>
      </c>
      <c r="C106" s="18">
        <v>7.2255382706611044</v>
      </c>
      <c r="D106" s="18" t="e">
        <f>VLOOKUP($B106,[1]OIS!$A$6:$B$43,2)</f>
        <v>#N/A</v>
      </c>
      <c r="E106" s="18">
        <f t="shared" si="4"/>
        <v>7.2255382706611044</v>
      </c>
      <c r="F106" s="19">
        <v>68.969324489127004</v>
      </c>
      <c r="G106" s="19">
        <v>71.204096382389096</v>
      </c>
      <c r="H106" s="19">
        <v>68.969324489127004</v>
      </c>
      <c r="I106" s="18">
        <v>73.588517111516694</v>
      </c>
      <c r="J106" s="19">
        <v>55.529282469907599</v>
      </c>
      <c r="K106" s="18">
        <v>108.46867500593901</v>
      </c>
      <c r="L106" s="19">
        <v>45.874979817154497</v>
      </c>
      <c r="M106" s="18">
        <v>50.387230865249997</v>
      </c>
      <c r="N106" s="19">
        <v>65.930675775055207</v>
      </c>
      <c r="O106" s="18">
        <v>465068</v>
      </c>
      <c r="P106" s="19">
        <v>0.75262015959989703</v>
      </c>
      <c r="Q106" s="19">
        <v>0.72909548629441723</v>
      </c>
      <c r="R106" s="19">
        <v>0.75262015959989703</v>
      </c>
      <c r="S106" s="18">
        <v>65.262500000000003</v>
      </c>
      <c r="T106" s="18">
        <v>417505.13450427784</v>
      </c>
      <c r="U106" s="18">
        <v>65.262500000000003</v>
      </c>
      <c r="V106" s="19">
        <v>884.6</v>
      </c>
      <c r="W106" s="19">
        <v>885320.226575276</v>
      </c>
      <c r="X106" s="19">
        <v>884.6</v>
      </c>
      <c r="Y106" s="19">
        <v>73.776283065792441</v>
      </c>
      <c r="Z106" s="18">
        <v>268.10942115853402</v>
      </c>
      <c r="AA106" s="18">
        <v>269.34931705504255</v>
      </c>
      <c r="AB106" s="18">
        <v>268.10942115853402</v>
      </c>
      <c r="AC106" s="19">
        <v>100.75538636363636</v>
      </c>
      <c r="AD106" s="19">
        <v>100.53033152435454</v>
      </c>
      <c r="AE106" s="19">
        <v>100.75538636363636</v>
      </c>
      <c r="AF106" s="18">
        <v>3.2721167952533405</v>
      </c>
      <c r="AG106" s="18"/>
      <c r="AH106" s="18">
        <f t="shared" si="5"/>
        <v>3.2721167952533405</v>
      </c>
      <c r="AI106" s="18">
        <v>45707.019231362749</v>
      </c>
    </row>
    <row r="107" spans="2:35" x14ac:dyDescent="0.35">
      <c r="B107" s="17">
        <v>36007</v>
      </c>
      <c r="C107" s="18">
        <v>7.2824902642174125</v>
      </c>
      <c r="D107" s="18" t="e">
        <f>VLOOKUP($B107,[1]OIS!$A$6:$B$43,2)</f>
        <v>#N/A</v>
      </c>
      <c r="E107" s="18">
        <f t="shared" si="4"/>
        <v>7.2824902642174125</v>
      </c>
      <c r="F107" s="19">
        <v>69.093466218667601</v>
      </c>
      <c r="G107" s="19">
        <v>71.256845154338222</v>
      </c>
      <c r="H107" s="19">
        <v>69.093466218667601</v>
      </c>
      <c r="I107" s="18">
        <v>73.726632259993195</v>
      </c>
      <c r="J107" s="19">
        <v>55.674713028158301</v>
      </c>
      <c r="K107" s="18">
        <v>108.634240361496</v>
      </c>
      <c r="L107" s="19">
        <v>45.826097838970696</v>
      </c>
      <c r="M107" s="18">
        <v>50.615522310671501</v>
      </c>
      <c r="N107" s="19">
        <v>66.275198680160599</v>
      </c>
      <c r="O107" s="18">
        <v>467827</v>
      </c>
      <c r="P107" s="19">
        <v>0.7269612392033693</v>
      </c>
      <c r="Q107" s="19">
        <v>0.72688624669897084</v>
      </c>
      <c r="R107" s="19">
        <v>0.7269612392033693</v>
      </c>
      <c r="S107" s="18">
        <v>65.450800000000001</v>
      </c>
      <c r="T107" s="18">
        <v>417797.69560458709</v>
      </c>
      <c r="U107" s="18">
        <v>65.450800000000001</v>
      </c>
      <c r="V107" s="19">
        <v>885.4</v>
      </c>
      <c r="W107" s="19">
        <v>887604.15699957334</v>
      </c>
      <c r="X107" s="19">
        <v>885.4</v>
      </c>
      <c r="Y107" s="19">
        <v>73.92229500790603</v>
      </c>
      <c r="Z107" s="18">
        <v>270.44843464737602</v>
      </c>
      <c r="AA107" s="18">
        <v>270.06858965571678</v>
      </c>
      <c r="AB107" s="18">
        <v>270.44843464737602</v>
      </c>
      <c r="AC107" s="19">
        <v>100.66994782608697</v>
      </c>
      <c r="AD107" s="19">
        <v>100.66909217325423</v>
      </c>
      <c r="AE107" s="19">
        <v>100.66994782608697</v>
      </c>
      <c r="AF107" s="18">
        <v>3.2367642752299237</v>
      </c>
      <c r="AG107" s="18"/>
      <c r="AH107" s="18">
        <f t="shared" si="5"/>
        <v>3.2367642752299237</v>
      </c>
      <c r="AI107" s="18">
        <v>45725.101368362586</v>
      </c>
    </row>
    <row r="108" spans="2:35" x14ac:dyDescent="0.35">
      <c r="B108" s="17">
        <v>36038</v>
      </c>
      <c r="C108" s="18">
        <v>7.2246776443161949</v>
      </c>
      <c r="D108" s="18" t="e">
        <f>VLOOKUP($B108,[1]OIS!$A$6:$B$43,2)</f>
        <v>#N/A</v>
      </c>
      <c r="E108" s="18">
        <f t="shared" si="4"/>
        <v>7.2246776443161949</v>
      </c>
      <c r="F108" s="19">
        <v>69.183693120185893</v>
      </c>
      <c r="G108" s="19">
        <v>71.311861174907321</v>
      </c>
      <c r="H108" s="19">
        <v>69.183693120185893</v>
      </c>
      <c r="I108" s="18">
        <v>73.772251073549796</v>
      </c>
      <c r="J108" s="19">
        <v>55.8316300227266</v>
      </c>
      <c r="K108" s="18">
        <v>108.501426889507</v>
      </c>
      <c r="L108" s="19">
        <v>45.694705769891982</v>
      </c>
      <c r="M108" s="18">
        <v>50.718119524303603</v>
      </c>
      <c r="N108" s="19">
        <v>66.868636914290903</v>
      </c>
      <c r="O108" s="18">
        <v>470240</v>
      </c>
      <c r="P108" s="19">
        <v>0.71988158417271386</v>
      </c>
      <c r="Q108" s="19">
        <v>0.72624880914013457</v>
      </c>
      <c r="R108" s="19">
        <v>0.71988158417271386</v>
      </c>
      <c r="S108" s="18">
        <v>65.612899999999996</v>
      </c>
      <c r="T108" s="18">
        <v>418199.17258257186</v>
      </c>
      <c r="U108" s="18">
        <v>65.612899999999996</v>
      </c>
      <c r="V108" s="19">
        <v>887.6</v>
      </c>
      <c r="W108" s="19">
        <v>888442.20925804705</v>
      </c>
      <c r="X108" s="19">
        <v>887.6</v>
      </c>
      <c r="Y108" s="19">
        <v>73.921698963497064</v>
      </c>
      <c r="Z108" s="18">
        <v>270.74081133348102</v>
      </c>
      <c r="AA108" s="18">
        <v>270.95044804461935</v>
      </c>
      <c r="AB108" s="18">
        <v>270.74081133348102</v>
      </c>
      <c r="AC108" s="19">
        <v>100.2007619047619</v>
      </c>
      <c r="AD108" s="19">
        <v>100.36657853119021</v>
      </c>
      <c r="AE108" s="19">
        <v>100.2007619047619</v>
      </c>
      <c r="AF108" s="18">
        <v>3.1121569368818753</v>
      </c>
      <c r="AG108" s="18"/>
      <c r="AH108" s="18">
        <f t="shared" si="5"/>
        <v>3.1121569368818753</v>
      </c>
      <c r="AI108" s="18">
        <v>45743.566484252064</v>
      </c>
    </row>
    <row r="109" spans="2:35" x14ac:dyDescent="0.35">
      <c r="B109" s="17">
        <v>36068</v>
      </c>
      <c r="C109" s="18">
        <v>6.973918466909236</v>
      </c>
      <c r="D109" s="18" t="e">
        <f>VLOOKUP($B109,[1]OIS!$A$6:$B$43,2)</f>
        <v>#N/A</v>
      </c>
      <c r="E109" s="18">
        <f t="shared" si="4"/>
        <v>6.973918466909236</v>
      </c>
      <c r="F109" s="19">
        <v>69.298944581888804</v>
      </c>
      <c r="G109" s="19">
        <v>71.394585471126561</v>
      </c>
      <c r="H109" s="19">
        <v>69.298944581888804</v>
      </c>
      <c r="I109" s="18">
        <v>73.937026833975906</v>
      </c>
      <c r="J109" s="19">
        <v>56.018760191048997</v>
      </c>
      <c r="K109" s="18">
        <v>108.514132829774</v>
      </c>
      <c r="L109" s="19">
        <v>45.559817324767181</v>
      </c>
      <c r="M109" s="18">
        <v>50.863699079451401</v>
      </c>
      <c r="N109" s="19">
        <v>66.714350091939707</v>
      </c>
      <c r="O109" s="18">
        <v>471943</v>
      </c>
      <c r="P109" s="19">
        <v>0.70060426020322042</v>
      </c>
      <c r="Q109" s="19">
        <v>0.7275626311214265</v>
      </c>
      <c r="R109" s="19">
        <v>0.70060426020322042</v>
      </c>
      <c r="S109" s="18">
        <v>65.628200000000007</v>
      </c>
      <c r="T109" s="18">
        <v>418904.83620710054</v>
      </c>
      <c r="U109" s="18">
        <v>65.628200000000007</v>
      </c>
      <c r="V109" s="19">
        <v>888.2</v>
      </c>
      <c r="W109" s="19">
        <v>886704.31519315194</v>
      </c>
      <c r="X109" s="19">
        <v>888.2</v>
      </c>
      <c r="Y109" s="19">
        <v>73.888988966449006</v>
      </c>
      <c r="Z109" s="18">
        <v>271.91031807790199</v>
      </c>
      <c r="AA109" s="18">
        <v>272.11543763299784</v>
      </c>
      <c r="AB109" s="18">
        <v>271.91031807790199</v>
      </c>
      <c r="AC109" s="19">
        <v>99.549477272727259</v>
      </c>
      <c r="AD109" s="19">
        <v>99.381131987487436</v>
      </c>
      <c r="AE109" s="19">
        <v>99.549477272727259</v>
      </c>
      <c r="AF109" s="18">
        <v>2.9241894986790729</v>
      </c>
      <c r="AG109" s="18"/>
      <c r="AH109" s="18">
        <f t="shared" si="5"/>
        <v>2.9241894986790729</v>
      </c>
      <c r="AI109" s="18">
        <v>45761.041752306475</v>
      </c>
    </row>
    <row r="110" spans="2:35" x14ac:dyDescent="0.35">
      <c r="B110" s="17">
        <v>36099</v>
      </c>
      <c r="C110" s="18">
        <v>6.7191108051926083</v>
      </c>
      <c r="D110" s="18" t="e">
        <f>VLOOKUP($B110,[1]OIS!$A$6:$B$43,2)</f>
        <v>#N/A</v>
      </c>
      <c r="E110" s="18">
        <f t="shared" si="4"/>
        <v>6.7191108051926083</v>
      </c>
      <c r="F110" s="19">
        <v>69.464067181845607</v>
      </c>
      <c r="G110" s="19">
        <v>71.493669761248356</v>
      </c>
      <c r="H110" s="19">
        <v>69.464067181845607</v>
      </c>
      <c r="I110" s="18">
        <v>74.105022699029206</v>
      </c>
      <c r="J110" s="19">
        <v>56.176012004249998</v>
      </c>
      <c r="K110" s="18">
        <v>108.66245893950899</v>
      </c>
      <c r="L110" s="19">
        <v>45.742914946454505</v>
      </c>
      <c r="M110" s="18">
        <v>51.090418488344298</v>
      </c>
      <c r="N110" s="19">
        <v>66.954238462643502</v>
      </c>
      <c r="O110" s="18">
        <v>473278</v>
      </c>
      <c r="P110" s="19">
        <v>0.70978481811172633</v>
      </c>
      <c r="Q110" s="19">
        <v>0.72984379232477326</v>
      </c>
      <c r="R110" s="19">
        <v>0.70978481811172633</v>
      </c>
      <c r="S110" s="18">
        <v>65.864800000000002</v>
      </c>
      <c r="T110" s="18">
        <v>419893.19167846604</v>
      </c>
      <c r="U110" s="18">
        <v>65.864800000000002</v>
      </c>
      <c r="V110" s="19">
        <v>888.5</v>
      </c>
      <c r="W110" s="19">
        <v>883883.83295059844</v>
      </c>
      <c r="X110" s="19">
        <v>888.5</v>
      </c>
      <c r="Y110" s="19">
        <v>74.130332020258862</v>
      </c>
      <c r="Z110" s="18">
        <v>273.07982482232302</v>
      </c>
      <c r="AA110" s="18">
        <v>273.35119690541251</v>
      </c>
      <c r="AB110" s="18">
        <v>273.07982482232302</v>
      </c>
      <c r="AC110" s="19">
        <v>97.315822727272732</v>
      </c>
      <c r="AD110" s="19">
        <v>98.062926718992287</v>
      </c>
      <c r="AE110" s="19">
        <v>97.315822727272732</v>
      </c>
      <c r="AF110" s="18">
        <v>2.7313947953241855</v>
      </c>
      <c r="AG110" s="18"/>
      <c r="AH110" s="18">
        <f t="shared" si="5"/>
        <v>2.7313947953241855</v>
      </c>
      <c r="AI110" s="18">
        <v>45778.198636061854</v>
      </c>
    </row>
    <row r="111" spans="2:35" x14ac:dyDescent="0.35">
      <c r="B111" s="17">
        <v>36129</v>
      </c>
      <c r="C111" s="18">
        <v>6.3809121667254525</v>
      </c>
      <c r="D111" s="18" t="e">
        <f>VLOOKUP($B111,[1]OIS!$A$6:$B$43,2)</f>
        <v>#N/A</v>
      </c>
      <c r="E111" s="18">
        <f t="shared" si="4"/>
        <v>6.3809121667254525</v>
      </c>
      <c r="F111" s="19">
        <v>69.563097881867705</v>
      </c>
      <c r="G111" s="19">
        <v>71.584426011132535</v>
      </c>
      <c r="H111" s="19">
        <v>69.563097881867705</v>
      </c>
      <c r="I111" s="18">
        <v>74.2165238608424</v>
      </c>
      <c r="J111" s="19">
        <v>56.339334304839603</v>
      </c>
      <c r="K111" s="18">
        <v>108.629203100133</v>
      </c>
      <c r="L111" s="19">
        <v>45.749020385883796</v>
      </c>
      <c r="M111" s="18">
        <v>51.129854062183497</v>
      </c>
      <c r="N111" s="19">
        <v>66.881040323133504</v>
      </c>
      <c r="O111" s="18">
        <v>475221</v>
      </c>
      <c r="P111" s="19">
        <v>0.73072669544432944</v>
      </c>
      <c r="Q111" s="19">
        <v>0.73170528233108911</v>
      </c>
      <c r="R111" s="19">
        <v>0.73072669544432944</v>
      </c>
      <c r="S111" s="18">
        <v>66.108699999999999</v>
      </c>
      <c r="T111" s="18">
        <v>421057.6584026147</v>
      </c>
      <c r="U111" s="18">
        <v>66.108699999999999</v>
      </c>
      <c r="V111" s="19">
        <v>883.2</v>
      </c>
      <c r="W111" s="19">
        <v>882259.72916554008</v>
      </c>
      <c r="X111" s="19">
        <v>883.2</v>
      </c>
      <c r="Y111" s="19">
        <v>74.851336050724626</v>
      </c>
      <c r="Z111" s="18">
        <v>274.54170825285001</v>
      </c>
      <c r="AA111" s="18">
        <v>274.31628155852354</v>
      </c>
      <c r="AB111" s="18">
        <v>274.54170825285001</v>
      </c>
      <c r="AC111" s="19">
        <v>97.101333333333329</v>
      </c>
      <c r="AD111" s="19">
        <v>96.956016678033393</v>
      </c>
      <c r="AE111" s="19">
        <v>97.101333333333329</v>
      </c>
      <c r="AF111" s="18">
        <v>2.6051081422405846</v>
      </c>
      <c r="AG111" s="18"/>
      <c r="AH111" s="18">
        <f t="shared" si="5"/>
        <v>2.6051081422405846</v>
      </c>
      <c r="AI111" s="18">
        <v>45795.772125794429</v>
      </c>
    </row>
    <row r="112" spans="2:35" x14ac:dyDescent="0.35">
      <c r="B112" s="17">
        <v>36160</v>
      </c>
      <c r="C112" s="18">
        <v>5.7114863550629149</v>
      </c>
      <c r="D112" s="18" t="e">
        <f>VLOOKUP($B112,[1]OIS!$A$6:$B$43,2)</f>
        <v>#N/A</v>
      </c>
      <c r="E112" s="18">
        <f t="shared" si="4"/>
        <v>5.7114863550629149</v>
      </c>
      <c r="F112" s="19">
        <v>69.690964742296501</v>
      </c>
      <c r="G112" s="19">
        <v>71.652314176583857</v>
      </c>
      <c r="H112" s="19">
        <v>69.690964742296501</v>
      </c>
      <c r="I112" s="18">
        <v>74.323357420195705</v>
      </c>
      <c r="J112" s="19">
        <v>56.510829729727703</v>
      </c>
      <c r="K112" s="18">
        <v>108.631424700922</v>
      </c>
      <c r="L112" s="19">
        <v>45.345636589582597</v>
      </c>
      <c r="M112" s="18">
        <v>51.948164106208999</v>
      </c>
      <c r="N112" s="19">
        <v>67.229649627463502</v>
      </c>
      <c r="O112" s="18">
        <v>479430</v>
      </c>
      <c r="P112" s="19">
        <v>0.7429882897209773</v>
      </c>
      <c r="Q112" s="19">
        <v>0.73207374707100359</v>
      </c>
      <c r="R112" s="19">
        <v>0.7429882897209773</v>
      </c>
      <c r="S112" s="18">
        <v>66.281999999999996</v>
      </c>
      <c r="T112" s="18">
        <v>422270.62277032546</v>
      </c>
      <c r="U112" s="18">
        <v>66.281999999999996</v>
      </c>
      <c r="V112" s="19">
        <v>887.2</v>
      </c>
      <c r="W112" s="19">
        <v>883328.15991699696</v>
      </c>
      <c r="X112" s="19">
        <v>887.2</v>
      </c>
      <c r="Y112" s="19">
        <v>74.709197475202885</v>
      </c>
      <c r="Z112" s="18">
        <v>274.83408493895502</v>
      </c>
      <c r="AA112" s="18">
        <v>274.79344306679218</v>
      </c>
      <c r="AB112" s="18">
        <v>274.83408493895502</v>
      </c>
      <c r="AC112" s="19">
        <v>97.082656521739139</v>
      </c>
      <c r="AD112" s="19">
        <v>96.473236219719411</v>
      </c>
      <c r="AE112" s="19">
        <v>97.082656521739139</v>
      </c>
      <c r="AF112" s="18">
        <v>2.5882064475138367</v>
      </c>
      <c r="AG112" s="18"/>
      <c r="AH112" s="18">
        <f t="shared" si="5"/>
        <v>2.5882064475138367</v>
      </c>
      <c r="AI112" s="18">
        <v>45814.220726083047</v>
      </c>
    </row>
    <row r="113" spans="2:35" x14ac:dyDescent="0.35">
      <c r="B113" s="17">
        <v>36191</v>
      </c>
      <c r="C113" s="18">
        <v>5.347932212600953</v>
      </c>
      <c r="D113" s="18" t="e">
        <f>VLOOKUP($B113,[1]OIS!$A$6:$B$43,2)</f>
        <v>#N/A</v>
      </c>
      <c r="E113" s="18">
        <f t="shared" si="4"/>
        <v>5.347932212600953</v>
      </c>
      <c r="F113" s="19">
        <v>69.849737317969698</v>
      </c>
      <c r="G113" s="19">
        <v>71.715688919498547</v>
      </c>
      <c r="H113" s="19">
        <v>69.849737317969698</v>
      </c>
      <c r="I113" s="18">
        <v>74.409734508015504</v>
      </c>
      <c r="J113" s="19">
        <v>56.660934768269001</v>
      </c>
      <c r="K113" s="18">
        <v>108.592097221708</v>
      </c>
      <c r="L113" s="19">
        <v>45.587879400701496</v>
      </c>
      <c r="M113" s="18">
        <v>52.334050462844303</v>
      </c>
      <c r="N113" s="19">
        <v>67.303208283848704</v>
      </c>
      <c r="O113" s="18">
        <v>483303</v>
      </c>
      <c r="P113" s="19">
        <v>0.73373515334160611</v>
      </c>
      <c r="Q113" s="19">
        <v>0.73085006421135446</v>
      </c>
      <c r="R113" s="19">
        <v>0.73373515334160611</v>
      </c>
      <c r="S113" s="18">
        <v>66.338999999999999</v>
      </c>
      <c r="T113" s="18">
        <v>423345.93615122495</v>
      </c>
      <c r="U113" s="18">
        <v>66.338999999999999</v>
      </c>
      <c r="V113" s="19">
        <v>888</v>
      </c>
      <c r="W113" s="19">
        <v>886137.49967845611</v>
      </c>
      <c r="X113" s="19">
        <v>888</v>
      </c>
      <c r="Y113" s="19">
        <v>74.706081081081081</v>
      </c>
      <c r="Z113" s="18">
        <v>275.71121499727099</v>
      </c>
      <c r="AA113" s="18">
        <v>274.96986846364928</v>
      </c>
      <c r="AB113" s="18">
        <v>275.71121499727099</v>
      </c>
      <c r="AC113" s="19">
        <v>96.142190476190464</v>
      </c>
      <c r="AD113" s="19">
        <v>96.610115399708079</v>
      </c>
      <c r="AE113" s="19">
        <v>96.142190476190464</v>
      </c>
      <c r="AF113" s="18">
        <v>2.632428720797543</v>
      </c>
      <c r="AG113" s="18"/>
      <c r="AH113" s="18">
        <f t="shared" si="5"/>
        <v>2.632428720797543</v>
      </c>
      <c r="AI113" s="18">
        <v>45833.429186446752</v>
      </c>
    </row>
    <row r="114" spans="2:35" x14ac:dyDescent="0.35">
      <c r="B114" s="17">
        <v>36219</v>
      </c>
      <c r="C114" s="18">
        <v>5.048047190517706</v>
      </c>
      <c r="D114" s="18" t="e">
        <f>VLOOKUP($B114,[1]OIS!$A$6:$B$43,2)</f>
        <v>#N/A</v>
      </c>
      <c r="E114" s="18">
        <f t="shared" si="4"/>
        <v>5.048047190517706</v>
      </c>
      <c r="F114" s="19">
        <v>69.842753919227604</v>
      </c>
      <c r="G114" s="19">
        <v>71.796298305456872</v>
      </c>
      <c r="H114" s="19">
        <v>69.842753919227604</v>
      </c>
      <c r="I114" s="18">
        <v>74.421703865236594</v>
      </c>
      <c r="J114" s="19">
        <v>56.819859513796501</v>
      </c>
      <c r="K114" s="18">
        <v>108.30839499296999</v>
      </c>
      <c r="L114" s="19">
        <v>45.492395229193505</v>
      </c>
      <c r="M114" s="18">
        <v>52.299251095200802</v>
      </c>
      <c r="N114" s="19">
        <v>67.313189123115393</v>
      </c>
      <c r="O114" s="18">
        <v>484492</v>
      </c>
      <c r="P114" s="19">
        <v>0.72570708485018198</v>
      </c>
      <c r="Q114" s="19">
        <v>0.72842914242269929</v>
      </c>
      <c r="R114" s="19">
        <v>0.72570708485018198</v>
      </c>
      <c r="S114" s="18">
        <v>66.617000000000004</v>
      </c>
      <c r="T114" s="18">
        <v>424014.35396672098</v>
      </c>
      <c r="U114" s="18">
        <v>66.617000000000004</v>
      </c>
      <c r="V114" s="19">
        <v>888.3</v>
      </c>
      <c r="W114" s="19">
        <v>888743.89004248078</v>
      </c>
      <c r="X114" s="19">
        <v>888.3</v>
      </c>
      <c r="Y114" s="19">
        <v>74.99380839806372</v>
      </c>
      <c r="Z114" s="18">
        <v>274.54170825285001</v>
      </c>
      <c r="AA114" s="18">
        <v>275.14153742018306</v>
      </c>
      <c r="AB114" s="18">
        <v>274.54170825285001</v>
      </c>
      <c r="AC114" s="19">
        <v>96.963245000000015</v>
      </c>
      <c r="AD114" s="19">
        <v>97.19034188869594</v>
      </c>
      <c r="AE114" s="19">
        <v>96.963245000000015</v>
      </c>
      <c r="AF114" s="18">
        <v>2.6589417228220742</v>
      </c>
      <c r="AG114" s="18"/>
      <c r="AH114" s="18">
        <f t="shared" si="5"/>
        <v>2.6589417228220742</v>
      </c>
      <c r="AI114" s="18">
        <v>45851.476662771936</v>
      </c>
    </row>
    <row r="115" spans="2:35" x14ac:dyDescent="0.35">
      <c r="B115" s="17">
        <v>36250</v>
      </c>
      <c r="C115" s="18">
        <v>4.8849527143137337</v>
      </c>
      <c r="D115" s="18" t="e">
        <f>VLOOKUP($B115,[1]OIS!$A$6:$B$43,2)</f>
        <v>#N/A</v>
      </c>
      <c r="E115" s="18">
        <f t="shared" si="4"/>
        <v>4.8849527143137337</v>
      </c>
      <c r="F115" s="19">
        <v>70.083046603883702</v>
      </c>
      <c r="G115" s="19">
        <v>71.910080320844216</v>
      </c>
      <c r="H115" s="19">
        <v>70.083046603883702</v>
      </c>
      <c r="I115" s="18">
        <v>74.493788189364395</v>
      </c>
      <c r="J115" s="19">
        <v>56.9682115756492</v>
      </c>
      <c r="K115" s="18">
        <v>108.151221370274</v>
      </c>
      <c r="L115" s="19">
        <v>46.758657169301898</v>
      </c>
      <c r="M115" s="18">
        <v>53.244994031090002</v>
      </c>
      <c r="N115" s="19">
        <v>66.954111417423604</v>
      </c>
      <c r="O115" s="18">
        <v>485081</v>
      </c>
      <c r="P115" s="19">
        <v>0.71816814307203747</v>
      </c>
      <c r="Q115" s="19">
        <v>0.72514506151454516</v>
      </c>
      <c r="R115" s="19">
        <v>0.71816814307203747</v>
      </c>
      <c r="S115" s="18">
        <v>66.618799999999993</v>
      </c>
      <c r="T115" s="18">
        <v>424278.19574212254</v>
      </c>
      <c r="U115" s="18">
        <v>66.618799999999993</v>
      </c>
      <c r="V115" s="19">
        <v>886.2</v>
      </c>
      <c r="W115" s="19">
        <v>890068.46967787237</v>
      </c>
      <c r="X115" s="19">
        <v>886.2</v>
      </c>
      <c r="Y115" s="19">
        <v>75.173549988715848</v>
      </c>
      <c r="Z115" s="18">
        <v>275.41883831116598</v>
      </c>
      <c r="AA115" s="18">
        <v>275.55238311804368</v>
      </c>
      <c r="AB115" s="18">
        <v>275.41883831116598</v>
      </c>
      <c r="AC115" s="19">
        <v>98.604852173913045</v>
      </c>
      <c r="AD115" s="19">
        <v>98.041866624135864</v>
      </c>
      <c r="AE115" s="19">
        <v>98.604852173913045</v>
      </c>
      <c r="AF115" s="18">
        <v>2.6180040801322497</v>
      </c>
      <c r="AG115" s="18"/>
      <c r="AH115" s="18">
        <f t="shared" si="5"/>
        <v>2.6180040801322497</v>
      </c>
      <c r="AI115" s="18">
        <v>45868.892214933294</v>
      </c>
    </row>
    <row r="116" spans="2:35" x14ac:dyDescent="0.35">
      <c r="B116" s="17">
        <v>36280</v>
      </c>
      <c r="C116" s="18">
        <v>4.8617430702596653</v>
      </c>
      <c r="D116" s="18" t="e">
        <f>VLOOKUP($B116,[1]OIS!$A$6:$B$43,2)</f>
        <v>#N/A</v>
      </c>
      <c r="E116" s="18">
        <f t="shared" si="4"/>
        <v>4.8617430702596653</v>
      </c>
      <c r="F116" s="19">
        <v>70.118953969487293</v>
      </c>
      <c r="G116" s="19">
        <v>72.033973081990709</v>
      </c>
      <c r="H116" s="19">
        <v>70.118953969487293</v>
      </c>
      <c r="I116" s="18">
        <v>74.480604868192401</v>
      </c>
      <c r="J116" s="19">
        <v>57.167039618796601</v>
      </c>
      <c r="K116" s="18">
        <v>107.73356202481099</v>
      </c>
      <c r="L116" s="19">
        <v>47.356798019968892</v>
      </c>
      <c r="M116" s="18">
        <v>53.284102830058401</v>
      </c>
      <c r="N116" s="19">
        <v>66.8006945313914</v>
      </c>
      <c r="O116" s="18">
        <v>488803</v>
      </c>
      <c r="P116" s="19">
        <v>0.70684017125712162</v>
      </c>
      <c r="Q116" s="19">
        <v>0.72175474748330126</v>
      </c>
      <c r="R116" s="19">
        <v>0.70684017125712162</v>
      </c>
      <c r="S116" s="18">
        <v>66.377899999999997</v>
      </c>
      <c r="T116" s="18">
        <v>424589.4728630227</v>
      </c>
      <c r="U116" s="18">
        <v>66.377899999999997</v>
      </c>
      <c r="V116" s="19">
        <v>887.3</v>
      </c>
      <c r="W116" s="19">
        <v>890399.02882067801</v>
      </c>
      <c r="X116" s="19">
        <v>887.3</v>
      </c>
      <c r="Y116" s="19">
        <v>74.808858334272514</v>
      </c>
      <c r="Z116" s="18">
        <v>276.88072174169201</v>
      </c>
      <c r="AA116" s="18">
        <v>276.27374452518808</v>
      </c>
      <c r="AB116" s="18">
        <v>276.88072174169201</v>
      </c>
      <c r="AC116" s="19">
        <v>98.627654545454561</v>
      </c>
      <c r="AD116" s="19">
        <v>98.888033422242586</v>
      </c>
      <c r="AE116" s="19">
        <v>98.627654545454561</v>
      </c>
      <c r="AF116" s="18">
        <v>2.5223933114877108</v>
      </c>
      <c r="AG116" s="18"/>
      <c r="AH116" s="18">
        <f t="shared" si="5"/>
        <v>2.5223933114877108</v>
      </c>
      <c r="AI116" s="18">
        <v>45886.678540666835</v>
      </c>
    </row>
    <row r="117" spans="2:35" x14ac:dyDescent="0.35">
      <c r="B117" s="17">
        <v>36311</v>
      </c>
      <c r="C117" s="18">
        <v>4.8880393487279044</v>
      </c>
      <c r="D117" s="18" t="e">
        <f>VLOOKUP($B117,[1]OIS!$A$6:$B$43,2)</f>
        <v>#N/A</v>
      </c>
      <c r="E117" s="18">
        <f t="shared" si="4"/>
        <v>4.8880393487279044</v>
      </c>
      <c r="F117" s="19">
        <v>70.132821159704093</v>
      </c>
      <c r="G117" s="19">
        <v>72.122246534285978</v>
      </c>
      <c r="H117" s="19">
        <v>70.132821159704093</v>
      </c>
      <c r="I117" s="18">
        <v>74.527495948857904</v>
      </c>
      <c r="J117" s="19">
        <v>57.311226074845997</v>
      </c>
      <c r="K117" s="18">
        <v>107.59514363711099</v>
      </c>
      <c r="L117" s="19">
        <v>47.409099672936691</v>
      </c>
      <c r="M117" s="18">
        <v>53.392071570778398</v>
      </c>
      <c r="N117" s="19">
        <v>66.531595851774895</v>
      </c>
      <c r="O117" s="18">
        <v>491679</v>
      </c>
      <c r="P117" s="19">
        <v>0.71168071563736457</v>
      </c>
      <c r="Q117" s="19">
        <v>0.71944597698393709</v>
      </c>
      <c r="R117" s="19">
        <v>0.71168071563736457</v>
      </c>
      <c r="S117" s="18">
        <v>66.963399999999993</v>
      </c>
      <c r="T117" s="18">
        <v>425573.9751495418</v>
      </c>
      <c r="U117" s="18">
        <v>66.963399999999993</v>
      </c>
      <c r="V117" s="19">
        <v>890.6</v>
      </c>
      <c r="W117" s="19">
        <v>890442.4420960627</v>
      </c>
      <c r="X117" s="19">
        <v>890.6</v>
      </c>
      <c r="Y117" s="19">
        <v>75.189086009431833</v>
      </c>
      <c r="Z117" s="18">
        <v>276.88072174169201</v>
      </c>
      <c r="AA117" s="18">
        <v>277.29178657376008</v>
      </c>
      <c r="AB117" s="18">
        <v>276.88072174169201</v>
      </c>
      <c r="AC117" s="19">
        <v>99.415599999999984</v>
      </c>
      <c r="AD117" s="19">
        <v>99.33505831375335</v>
      </c>
      <c r="AE117" s="19">
        <v>99.415599999999984</v>
      </c>
      <c r="AF117" s="18">
        <v>2.4108760704540662</v>
      </c>
      <c r="AG117" s="18"/>
      <c r="AH117" s="18">
        <f t="shared" si="5"/>
        <v>2.4108760704540662</v>
      </c>
      <c r="AI117" s="18">
        <v>45904.956717581677</v>
      </c>
    </row>
    <row r="118" spans="2:35" x14ac:dyDescent="0.35">
      <c r="B118" s="17">
        <v>36341</v>
      </c>
      <c r="C118" s="18">
        <v>4.7438177641578436</v>
      </c>
      <c r="D118" s="18" t="e">
        <f>VLOOKUP($B118,[1]OIS!$A$6:$B$43,2)</f>
        <v>#N/A</v>
      </c>
      <c r="E118" s="18">
        <f t="shared" si="4"/>
        <v>4.7438177641578436</v>
      </c>
      <c r="F118" s="19">
        <v>70.157052871927604</v>
      </c>
      <c r="G118" s="19">
        <v>72.150938332638091</v>
      </c>
      <c r="H118" s="19">
        <v>70.157052871927604</v>
      </c>
      <c r="I118" s="18">
        <v>74.576637144517605</v>
      </c>
      <c r="J118" s="19">
        <v>57.468155251995398</v>
      </c>
      <c r="K118" s="18">
        <v>107.42891223922599</v>
      </c>
      <c r="L118" s="19">
        <v>47.337622254551206</v>
      </c>
      <c r="M118" s="18">
        <v>53.8059230561134</v>
      </c>
      <c r="N118" s="19">
        <v>66.288993817710804</v>
      </c>
      <c r="O118" s="18">
        <v>494250</v>
      </c>
      <c r="P118" s="19">
        <v>0.71041971045291541</v>
      </c>
      <c r="Q118" s="19">
        <v>0.71884511780660987</v>
      </c>
      <c r="R118" s="19">
        <v>0.71041971045291541</v>
      </c>
      <c r="S118" s="18">
        <v>67.090900000000005</v>
      </c>
      <c r="T118" s="18">
        <v>427608.0861452606</v>
      </c>
      <c r="U118" s="18">
        <v>67.090900000000005</v>
      </c>
      <c r="V118" s="19">
        <v>892.3</v>
      </c>
      <c r="W118" s="19">
        <v>890898.13204102765</v>
      </c>
      <c r="X118" s="19">
        <v>892.3</v>
      </c>
      <c r="Y118" s="19">
        <v>75.18872576487729</v>
      </c>
      <c r="Z118" s="18">
        <v>278.34260517221799</v>
      </c>
      <c r="AA118" s="18">
        <v>278.54105854807614</v>
      </c>
      <c r="AB118" s="18">
        <v>278.34260517221799</v>
      </c>
      <c r="AC118" s="19">
        <v>99.389400000000009</v>
      </c>
      <c r="AD118" s="19">
        <v>99.190536992941603</v>
      </c>
      <c r="AE118" s="19">
        <v>99.389400000000009</v>
      </c>
      <c r="AF118" s="18">
        <v>2.3177382070260735</v>
      </c>
      <c r="AG118" s="18"/>
      <c r="AH118" s="18">
        <f t="shared" si="5"/>
        <v>2.3177382070260735</v>
      </c>
      <c r="AI118" s="18">
        <v>45924.230684498711</v>
      </c>
    </row>
    <row r="119" spans="2:35" x14ac:dyDescent="0.35">
      <c r="B119" s="17">
        <v>36372</v>
      </c>
      <c r="C119" s="18">
        <v>4.691234660613512</v>
      </c>
      <c r="D119" s="18" t="e">
        <f>VLOOKUP($B119,[1]OIS!$A$6:$B$43,2)</f>
        <v>#N/A</v>
      </c>
      <c r="E119" s="18">
        <f t="shared" si="4"/>
        <v>4.691234660613512</v>
      </c>
      <c r="F119" s="19">
        <v>70.139422885795298</v>
      </c>
      <c r="G119" s="19">
        <v>72.150563003806269</v>
      </c>
      <c r="H119" s="19">
        <v>70.139422885795298</v>
      </c>
      <c r="I119" s="18">
        <v>74.5370491889026</v>
      </c>
      <c r="J119" s="19">
        <v>57.574505564911902</v>
      </c>
      <c r="K119" s="18">
        <v>107.09641199391</v>
      </c>
      <c r="L119" s="19">
        <v>47.70559800902339</v>
      </c>
      <c r="M119" s="18">
        <v>54.198425493909298</v>
      </c>
      <c r="N119" s="19">
        <v>66.135233337575301</v>
      </c>
      <c r="O119" s="18">
        <v>496325</v>
      </c>
      <c r="P119" s="19">
        <v>0.69244835108430647</v>
      </c>
      <c r="Q119" s="19">
        <v>0.71924311844519129</v>
      </c>
      <c r="R119" s="19">
        <v>0.69244835108430647</v>
      </c>
      <c r="S119" s="18">
        <v>67.622799999999998</v>
      </c>
      <c r="T119" s="18">
        <v>430305.78588861506</v>
      </c>
      <c r="U119" s="18">
        <v>67.622799999999998</v>
      </c>
      <c r="V119" s="19">
        <v>893.4</v>
      </c>
      <c r="W119" s="19">
        <v>892165.06613364792</v>
      </c>
      <c r="X119" s="19">
        <v>893.4</v>
      </c>
      <c r="Y119" s="19">
        <v>75.691515558540416</v>
      </c>
      <c r="Z119" s="18">
        <v>279.51211191663901</v>
      </c>
      <c r="AA119" s="18">
        <v>279.80246875911342</v>
      </c>
      <c r="AB119" s="18">
        <v>279.51211191663901</v>
      </c>
      <c r="AC119" s="19">
        <v>98.20156818181816</v>
      </c>
      <c r="AD119" s="19">
        <v>98.770976081837986</v>
      </c>
      <c r="AE119" s="19">
        <v>98.20156818181816</v>
      </c>
      <c r="AF119" s="18">
        <v>2.2606218471254445</v>
      </c>
      <c r="AG119" s="18"/>
      <c r="AH119" s="18">
        <f t="shared" si="5"/>
        <v>2.2606218471254445</v>
      </c>
      <c r="AI119" s="18">
        <v>45944.359195965983</v>
      </c>
    </row>
    <row r="120" spans="2:35" x14ac:dyDescent="0.35">
      <c r="B120" s="17">
        <v>36403</v>
      </c>
      <c r="C120" s="18">
        <v>4.7937171832004104</v>
      </c>
      <c r="D120" s="18" t="e">
        <f>VLOOKUP($B120,[1]OIS!$A$6:$B$43,2)</f>
        <v>#N/A</v>
      </c>
      <c r="E120" s="18">
        <f t="shared" si="4"/>
        <v>4.7937171832004104</v>
      </c>
      <c r="F120" s="19">
        <v>70.181806801411298</v>
      </c>
      <c r="G120" s="19">
        <v>72.171055680953529</v>
      </c>
      <c r="H120" s="19">
        <v>70.181806801411298</v>
      </c>
      <c r="I120" s="18">
        <v>74.511184148330599</v>
      </c>
      <c r="J120" s="19">
        <v>57.7244263050017</v>
      </c>
      <c r="K120" s="18">
        <v>106.808753495551</v>
      </c>
      <c r="L120" s="19">
        <v>48.37312647924108</v>
      </c>
      <c r="M120" s="18">
        <v>54.397723314620499</v>
      </c>
      <c r="N120" s="19">
        <v>65.916793468918698</v>
      </c>
      <c r="O120" s="18">
        <v>497620</v>
      </c>
      <c r="P120" s="19">
        <v>0.70684060019920958</v>
      </c>
      <c r="Q120" s="19">
        <v>0.71946199867295912</v>
      </c>
      <c r="R120" s="19">
        <v>0.70684060019920958</v>
      </c>
      <c r="S120" s="18">
        <v>67.936199999999999</v>
      </c>
      <c r="T120" s="18">
        <v>433053.29784679227</v>
      </c>
      <c r="U120" s="18">
        <v>67.936199999999999</v>
      </c>
      <c r="V120" s="19">
        <v>894.8</v>
      </c>
      <c r="W120" s="19">
        <v>894568.86962997157</v>
      </c>
      <c r="X120" s="19">
        <v>894.8</v>
      </c>
      <c r="Y120" s="19">
        <v>75.923334823424227</v>
      </c>
      <c r="Z120" s="18">
        <v>280.68161866105999</v>
      </c>
      <c r="AA120" s="18">
        <v>280.81882826308225</v>
      </c>
      <c r="AB120" s="18">
        <v>280.68161866105999</v>
      </c>
      <c r="AC120" s="19">
        <v>98.44402272727271</v>
      </c>
      <c r="AD120" s="19">
        <v>98.569303519111429</v>
      </c>
      <c r="AE120" s="19">
        <v>98.44402272727271</v>
      </c>
      <c r="AF120" s="18">
        <v>2.2511662830059449</v>
      </c>
      <c r="AG120" s="18"/>
      <c r="AH120" s="18">
        <f t="shared" si="5"/>
        <v>2.2511662830059449</v>
      </c>
      <c r="AI120" s="18">
        <v>45965.306899255636</v>
      </c>
    </row>
    <row r="121" spans="2:35" x14ac:dyDescent="0.35">
      <c r="B121" s="17">
        <v>36433</v>
      </c>
      <c r="C121" s="18">
        <v>5.0139311032305551</v>
      </c>
      <c r="D121" s="18" t="e">
        <f>VLOOKUP($B121,[1]OIS!$A$6:$B$43,2)</f>
        <v>#N/A</v>
      </c>
      <c r="E121" s="18">
        <f t="shared" si="4"/>
        <v>5.0139311032305551</v>
      </c>
      <c r="F121" s="19">
        <v>70.257862235037805</v>
      </c>
      <c r="G121" s="19">
        <v>72.241248861618772</v>
      </c>
      <c r="H121" s="19">
        <v>70.257862235037805</v>
      </c>
      <c r="I121" s="18">
        <v>74.569220541867793</v>
      </c>
      <c r="J121" s="19">
        <v>57.899200015572099</v>
      </c>
      <c r="K121" s="18">
        <v>106.51287400044301</v>
      </c>
      <c r="L121" s="19">
        <v>48.256578271113682</v>
      </c>
      <c r="M121" s="18">
        <v>54.416367573172202</v>
      </c>
      <c r="N121" s="19">
        <v>65.887529564527597</v>
      </c>
      <c r="O121" s="18">
        <v>499268</v>
      </c>
      <c r="P121" s="19">
        <v>0.68834116052573513</v>
      </c>
      <c r="Q121" s="19">
        <v>0.71878769648301233</v>
      </c>
      <c r="R121" s="19">
        <v>0.68834116052573513</v>
      </c>
      <c r="S121" s="18">
        <v>68.303200000000004</v>
      </c>
      <c r="T121" s="18">
        <v>435299.61347223236</v>
      </c>
      <c r="U121" s="18">
        <v>68.303200000000004</v>
      </c>
      <c r="V121" s="19">
        <v>892.6</v>
      </c>
      <c r="W121" s="19">
        <v>897762.24964975042</v>
      </c>
      <c r="X121" s="19">
        <v>892.6</v>
      </c>
      <c r="Y121" s="19">
        <v>76.521622227201433</v>
      </c>
      <c r="Z121" s="18">
        <v>281.85112540548198</v>
      </c>
      <c r="AA121" s="18">
        <v>281.44829030127136</v>
      </c>
      <c r="AB121" s="18">
        <v>281.85112540548198</v>
      </c>
      <c r="AC121" s="19">
        <v>99.618427272727288</v>
      </c>
      <c r="AD121" s="19">
        <v>98.929374110196349</v>
      </c>
      <c r="AE121" s="19">
        <v>99.618427272727288</v>
      </c>
      <c r="AF121" s="18">
        <v>2.2916706026324802</v>
      </c>
      <c r="AG121" s="18"/>
      <c r="AH121" s="18">
        <f t="shared" si="5"/>
        <v>2.2916706026324802</v>
      </c>
      <c r="AI121" s="18">
        <v>45986.103701602267</v>
      </c>
    </row>
    <row r="122" spans="2:35" x14ac:dyDescent="0.35">
      <c r="B122" s="17">
        <v>36464</v>
      </c>
      <c r="C122" s="18">
        <v>5.239007397979794</v>
      </c>
      <c r="D122" s="18" t="e">
        <f>VLOOKUP($B122,[1]OIS!$A$6:$B$43,2)</f>
        <v>#N/A</v>
      </c>
      <c r="E122" s="18">
        <f t="shared" si="4"/>
        <v>5.239007397979794</v>
      </c>
      <c r="F122" s="19">
        <v>70.290066086560103</v>
      </c>
      <c r="G122" s="19">
        <v>72.331832713424006</v>
      </c>
      <c r="H122" s="19">
        <v>70.290066086560103</v>
      </c>
      <c r="I122" s="18">
        <v>74.542584486984495</v>
      </c>
      <c r="J122" s="19">
        <v>58.061808059712703</v>
      </c>
      <c r="K122" s="18">
        <v>106.020985806697</v>
      </c>
      <c r="L122" s="19">
        <v>48.747500464122083</v>
      </c>
      <c r="M122" s="18">
        <v>54.598964608021099</v>
      </c>
      <c r="N122" s="19">
        <v>65.869769032438995</v>
      </c>
      <c r="O122" s="18">
        <v>501342</v>
      </c>
      <c r="P122" s="19">
        <v>0.68652018076983012</v>
      </c>
      <c r="Q122" s="19">
        <v>0.71791237038841604</v>
      </c>
      <c r="R122" s="19">
        <v>0.68652018076983012</v>
      </c>
      <c r="S122" s="18">
        <v>68.752300000000005</v>
      </c>
      <c r="T122" s="18">
        <v>437199.69819430745</v>
      </c>
      <c r="U122" s="18">
        <v>68.752300000000005</v>
      </c>
      <c r="V122" s="19">
        <v>894.6</v>
      </c>
      <c r="W122" s="19">
        <v>899867.21316118073</v>
      </c>
      <c r="X122" s="19">
        <v>894.6</v>
      </c>
      <c r="Y122" s="19">
        <v>76.852559803264029</v>
      </c>
      <c r="Z122" s="18">
        <v>282.72825546379698</v>
      </c>
      <c r="AA122" s="18">
        <v>282.08224103547292</v>
      </c>
      <c r="AB122" s="18">
        <v>282.72825546379698</v>
      </c>
      <c r="AC122" s="19">
        <v>100.47765238095238</v>
      </c>
      <c r="AD122" s="19">
        <v>99.720555637962121</v>
      </c>
      <c r="AE122" s="19">
        <v>100.47765238095238</v>
      </c>
      <c r="AF122" s="18">
        <v>2.3553580035423134</v>
      </c>
      <c r="AG122" s="18"/>
      <c r="AH122" s="18">
        <f t="shared" si="5"/>
        <v>2.3553580035423134</v>
      </c>
      <c r="AI122" s="18">
        <v>46007.025188623695</v>
      </c>
    </row>
    <row r="123" spans="2:35" x14ac:dyDescent="0.35">
      <c r="B123" s="17">
        <v>36494</v>
      </c>
      <c r="C123" s="18">
        <v>5.2146170645182863</v>
      </c>
      <c r="D123" s="18" t="e">
        <f>VLOOKUP($B123,[1]OIS!$A$6:$B$43,2)</f>
        <v>#N/A</v>
      </c>
      <c r="E123" s="18">
        <f t="shared" si="4"/>
        <v>5.2146170645182863</v>
      </c>
      <c r="F123" s="19">
        <v>70.438714879648401</v>
      </c>
      <c r="G123" s="19">
        <v>72.394834808037487</v>
      </c>
      <c r="H123" s="19">
        <v>70.438714879648401</v>
      </c>
      <c r="I123" s="18">
        <v>74.597751857601907</v>
      </c>
      <c r="J123" s="19">
        <v>58.272793666832598</v>
      </c>
      <c r="K123" s="18">
        <v>105.780469779103</v>
      </c>
      <c r="L123" s="19">
        <v>48.92664571638889</v>
      </c>
      <c r="M123" s="18">
        <v>54.686332354418496</v>
      </c>
      <c r="N123" s="19">
        <v>66.143297900590497</v>
      </c>
      <c r="O123" s="18">
        <v>503986</v>
      </c>
      <c r="P123" s="19">
        <v>0.68831686813523962</v>
      </c>
      <c r="Q123" s="19">
        <v>0.71795309396464946</v>
      </c>
      <c r="R123" s="19">
        <v>0.68831686813523962</v>
      </c>
      <c r="S123" s="18">
        <v>69.131699999999995</v>
      </c>
      <c r="T123" s="18">
        <v>439048.20656903402</v>
      </c>
      <c r="U123" s="18">
        <v>69.131699999999995</v>
      </c>
      <c r="V123" s="19">
        <v>897</v>
      </c>
      <c r="W123" s="19">
        <v>898509.02557413082</v>
      </c>
      <c r="X123" s="19">
        <v>897</v>
      </c>
      <c r="Y123" s="19">
        <v>77.06989966555183</v>
      </c>
      <c r="Z123" s="18">
        <v>283.31300883600801</v>
      </c>
      <c r="AA123" s="18">
        <v>283.23975797443723</v>
      </c>
      <c r="AB123" s="18">
        <v>283.31300883600801</v>
      </c>
      <c r="AC123" s="19">
        <v>100.38828181818181</v>
      </c>
      <c r="AD123" s="19">
        <v>100.66471626593176</v>
      </c>
      <c r="AE123" s="19">
        <v>100.38828181818181</v>
      </c>
      <c r="AF123" s="18">
        <v>2.4068684737430845</v>
      </c>
      <c r="AG123" s="18"/>
      <c r="AH123" s="18">
        <f t="shared" si="5"/>
        <v>2.4068684737430845</v>
      </c>
      <c r="AI123" s="18">
        <v>46028.082748850531</v>
      </c>
    </row>
    <row r="124" spans="2:35" x14ac:dyDescent="0.35">
      <c r="B124" s="17">
        <v>36525</v>
      </c>
      <c r="C124" s="18">
        <v>5.4404218100689459</v>
      </c>
      <c r="D124" s="18" t="e">
        <f>VLOOKUP($B124,[1]OIS!$A$6:$B$43,2)</f>
        <v>#N/A</v>
      </c>
      <c r="E124" s="18">
        <f t="shared" si="4"/>
        <v>5.4404218100689459</v>
      </c>
      <c r="F124" s="19">
        <v>70.524718049977906</v>
      </c>
      <c r="G124" s="19">
        <v>72.400770402411254</v>
      </c>
      <c r="H124" s="19">
        <v>70.524718049977906</v>
      </c>
      <c r="I124" s="18">
        <v>74.634239454636401</v>
      </c>
      <c r="J124" s="19">
        <v>58.431698122718899</v>
      </c>
      <c r="K124" s="18">
        <v>105.58154809898799</v>
      </c>
      <c r="L124" s="19">
        <v>49.799451827267688</v>
      </c>
      <c r="M124" s="18">
        <v>54.716636355791202</v>
      </c>
      <c r="N124" s="19">
        <v>66.098524230303099</v>
      </c>
      <c r="O124" s="18">
        <v>508468</v>
      </c>
      <c r="P124" s="19">
        <v>0.70216132400873388</v>
      </c>
      <c r="Q124" s="19">
        <v>0.71948338475544482</v>
      </c>
      <c r="R124" s="19">
        <v>0.70216132400873388</v>
      </c>
      <c r="S124" s="18">
        <v>69.011799999999994</v>
      </c>
      <c r="T124" s="18">
        <v>441029.65028083272</v>
      </c>
      <c r="U124" s="18">
        <v>69.011799999999994</v>
      </c>
      <c r="V124" s="19">
        <v>889.8</v>
      </c>
      <c r="W124" s="19">
        <v>892665.84375775768</v>
      </c>
      <c r="X124" s="19">
        <v>889.8</v>
      </c>
      <c r="Y124" s="19">
        <v>77.558777253315341</v>
      </c>
      <c r="Z124" s="18">
        <v>284.48251558042898</v>
      </c>
      <c r="AA124" s="18">
        <v>285.19313028708353</v>
      </c>
      <c r="AB124" s="18">
        <v>284.48251558042898</v>
      </c>
      <c r="AC124" s="19">
        <v>101.01301739130434</v>
      </c>
      <c r="AD124" s="19">
        <v>101.51899147334279</v>
      </c>
      <c r="AE124" s="19">
        <v>101.01301739130434</v>
      </c>
      <c r="AF124" s="18">
        <v>2.4211620652719081</v>
      </c>
      <c r="AG124" s="18"/>
      <c r="AH124" s="18">
        <f t="shared" si="5"/>
        <v>2.4211620652719081</v>
      </c>
      <c r="AI124" s="18">
        <v>46049.224151192473</v>
      </c>
    </row>
    <row r="125" spans="2:35" x14ac:dyDescent="0.35">
      <c r="B125" s="17">
        <v>36556</v>
      </c>
      <c r="C125" s="18">
        <v>5.721399885600329</v>
      </c>
      <c r="D125" s="18" t="e">
        <f>VLOOKUP($B125,[1]OIS!$A$6:$B$43,2)</f>
        <v>#N/A</v>
      </c>
      <c r="E125" s="18">
        <f t="shared" si="4"/>
        <v>5.721399885600329</v>
      </c>
      <c r="F125" s="19">
        <v>70.497786166246897</v>
      </c>
      <c r="G125" s="19">
        <v>72.378650916729327</v>
      </c>
      <c r="H125" s="19">
        <v>70.497786166246897</v>
      </c>
      <c r="I125" s="18">
        <v>74.542869645519005</v>
      </c>
      <c r="J125" s="19">
        <v>58.592228794224901</v>
      </c>
      <c r="K125" s="18">
        <v>104.85316567853199</v>
      </c>
      <c r="L125" s="19">
        <v>50.125222277220303</v>
      </c>
      <c r="M125" s="18">
        <v>54.644830631008602</v>
      </c>
      <c r="N125" s="19">
        <v>65.915119863765199</v>
      </c>
      <c r="O125" s="18">
        <v>508593</v>
      </c>
      <c r="P125" s="19">
        <v>0.7173102872196877</v>
      </c>
      <c r="Q125" s="19">
        <v>0.72137041368577237</v>
      </c>
      <c r="R125" s="19">
        <v>0.7173102872196877</v>
      </c>
      <c r="S125" s="18">
        <v>69.947199999999995</v>
      </c>
      <c r="T125" s="18">
        <v>443024.30092383875</v>
      </c>
      <c r="U125" s="18">
        <v>69.947199999999995</v>
      </c>
      <c r="V125" s="19">
        <v>888.2</v>
      </c>
      <c r="W125" s="19">
        <v>885597.95444553962</v>
      </c>
      <c r="X125" s="19">
        <v>888.2</v>
      </c>
      <c r="Y125" s="19">
        <v>78.751632515199276</v>
      </c>
      <c r="Z125" s="18">
        <v>289.02815726548801</v>
      </c>
      <c r="AA125" s="18">
        <v>287.45613279645931</v>
      </c>
      <c r="AB125" s="18">
        <v>289.02815726548801</v>
      </c>
      <c r="AC125" s="19">
        <v>102.6107761904762</v>
      </c>
      <c r="AD125" s="19">
        <v>102.14966950572008</v>
      </c>
      <c r="AE125" s="19">
        <v>102.6107761904762</v>
      </c>
      <c r="AF125" s="18">
        <v>2.4054218813268959</v>
      </c>
      <c r="AG125" s="18"/>
      <c r="AH125" s="18">
        <f t="shared" si="5"/>
        <v>2.4054218813268959</v>
      </c>
      <c r="AI125" s="18">
        <v>46070.533509682034</v>
      </c>
    </row>
    <row r="126" spans="2:35" x14ac:dyDescent="0.35">
      <c r="B126" s="17">
        <v>36585</v>
      </c>
      <c r="C126" s="18">
        <v>5.8596031500931973</v>
      </c>
      <c r="D126" s="18" t="e">
        <f>VLOOKUP($B126,[1]OIS!$A$6:$B$43,2)</f>
        <v>#N/A</v>
      </c>
      <c r="E126" s="18">
        <f t="shared" si="4"/>
        <v>5.8596031500931973</v>
      </c>
      <c r="F126" s="19">
        <v>70.581187203540296</v>
      </c>
      <c r="G126" s="19">
        <v>72.376711426963013</v>
      </c>
      <c r="H126" s="19">
        <v>70.581187203540296</v>
      </c>
      <c r="I126" s="18">
        <v>74.682522629099097</v>
      </c>
      <c r="J126" s="19">
        <v>58.790170686787</v>
      </c>
      <c r="K126" s="18">
        <v>104.930749087732</v>
      </c>
      <c r="L126" s="19">
        <v>50.072998513193681</v>
      </c>
      <c r="M126" s="18">
        <v>54.856077071661502</v>
      </c>
      <c r="N126" s="19">
        <v>65.843920802338701</v>
      </c>
      <c r="O126" s="18">
        <v>509702</v>
      </c>
      <c r="P126" s="19">
        <v>0.70119434717358675</v>
      </c>
      <c r="Q126" s="19">
        <v>0.72186624780403374</v>
      </c>
      <c r="R126" s="19">
        <v>0.70119434717358675</v>
      </c>
      <c r="S126" s="18">
        <v>69.699700000000007</v>
      </c>
      <c r="T126" s="18">
        <v>444685.37719868851</v>
      </c>
      <c r="U126" s="18">
        <v>69.699700000000007</v>
      </c>
      <c r="V126" s="19">
        <v>884.4</v>
      </c>
      <c r="W126" s="19">
        <v>882259.36976680066</v>
      </c>
      <c r="X126" s="19">
        <v>884.4</v>
      </c>
      <c r="Y126" s="19">
        <v>78.810153776571696</v>
      </c>
      <c r="Z126" s="18">
        <v>289.03320419968202</v>
      </c>
      <c r="AA126" s="18">
        <v>289.16567234603576</v>
      </c>
      <c r="AB126" s="18">
        <v>289.03320419968202</v>
      </c>
      <c r="AC126" s="19">
        <v>102.24345238095239</v>
      </c>
      <c r="AD126" s="19">
        <v>102.42759610104947</v>
      </c>
      <c r="AE126" s="19">
        <v>102.24345238095239</v>
      </c>
      <c r="AF126" s="18">
        <v>2.3785680084015346</v>
      </c>
      <c r="AG126" s="18"/>
      <c r="AH126" s="18">
        <f t="shared" si="5"/>
        <v>2.3785680084015346</v>
      </c>
      <c r="AI126" s="18">
        <v>46090.674414277171</v>
      </c>
    </row>
    <row r="127" spans="2:35" x14ac:dyDescent="0.35">
      <c r="B127" s="17">
        <v>36616</v>
      </c>
      <c r="C127" s="18">
        <v>5.8335645766079205</v>
      </c>
      <c r="D127" s="18" t="e">
        <f>VLOOKUP($B127,[1]OIS!$A$6:$B$43,2)</f>
        <v>#N/A</v>
      </c>
      <c r="E127" s="18">
        <f t="shared" si="4"/>
        <v>5.8335645766079205</v>
      </c>
      <c r="F127" s="19">
        <v>70.608906527183905</v>
      </c>
      <c r="G127" s="19">
        <v>72.424603930648658</v>
      </c>
      <c r="H127" s="19">
        <v>70.608906527183905</v>
      </c>
      <c r="I127" s="18">
        <v>74.690144216141704</v>
      </c>
      <c r="J127" s="19">
        <v>58.929426451568702</v>
      </c>
      <c r="K127" s="18">
        <v>104.562267287398</v>
      </c>
      <c r="L127" s="19">
        <v>50.953378534985006</v>
      </c>
      <c r="M127" s="18">
        <v>54.832308662346897</v>
      </c>
      <c r="N127" s="19">
        <v>65.396923377225704</v>
      </c>
      <c r="O127" s="18">
        <v>511556</v>
      </c>
      <c r="P127" s="19">
        <v>0.70545465796231555</v>
      </c>
      <c r="Q127" s="19">
        <v>0.72025676654418069</v>
      </c>
      <c r="R127" s="19">
        <v>0.70545465796231555</v>
      </c>
      <c r="S127" s="18">
        <v>69.542900000000003</v>
      </c>
      <c r="T127" s="18">
        <v>445919.70105251455</v>
      </c>
      <c r="U127" s="18">
        <v>69.542900000000003</v>
      </c>
      <c r="V127" s="19">
        <v>899</v>
      </c>
      <c r="W127" s="19">
        <v>885207.45180737693</v>
      </c>
      <c r="X127" s="19">
        <v>899</v>
      </c>
      <c r="Y127" s="19">
        <v>77.355839822024478</v>
      </c>
      <c r="Z127" s="18">
        <v>288.45025915593101</v>
      </c>
      <c r="AA127" s="18">
        <v>289.91100680287008</v>
      </c>
      <c r="AB127" s="18">
        <v>288.45025915593101</v>
      </c>
      <c r="AC127" s="19">
        <v>102.04267826086955</v>
      </c>
      <c r="AD127" s="19">
        <v>102.30479091692426</v>
      </c>
      <c r="AE127" s="19">
        <v>102.04267826086955</v>
      </c>
      <c r="AF127" s="18">
        <v>2.356982313240493</v>
      </c>
      <c r="AG127" s="18"/>
      <c r="AH127" s="18">
        <f t="shared" si="5"/>
        <v>2.356982313240493</v>
      </c>
      <c r="AI127" s="18">
        <v>46110.279844700264</v>
      </c>
    </row>
    <row r="128" spans="2:35" x14ac:dyDescent="0.35">
      <c r="B128" s="17">
        <v>36646</v>
      </c>
      <c r="C128" s="18">
        <v>5.8677474926973723</v>
      </c>
      <c r="D128" s="18" t="e">
        <f>VLOOKUP($B128,[1]OIS!$A$6:$B$43,2)</f>
        <v>#N/A</v>
      </c>
      <c r="E128" s="18">
        <f t="shared" si="4"/>
        <v>5.8677474926973723</v>
      </c>
      <c r="F128" s="19">
        <v>70.662143008637699</v>
      </c>
      <c r="G128" s="19">
        <v>72.502752000080292</v>
      </c>
      <c r="H128" s="19">
        <v>70.662143008637699</v>
      </c>
      <c r="I128" s="18">
        <v>74.704019125367196</v>
      </c>
      <c r="J128" s="19">
        <v>58.832013114775698</v>
      </c>
      <c r="K128" s="18">
        <v>104.864169422986</v>
      </c>
      <c r="L128" s="19">
        <v>50.460718312544088</v>
      </c>
      <c r="M128" s="18">
        <v>56.242271541729799</v>
      </c>
      <c r="N128" s="19">
        <v>65.392115485743105</v>
      </c>
      <c r="O128" s="18">
        <v>514702</v>
      </c>
      <c r="P128" s="19">
        <v>0.71298057435065942</v>
      </c>
      <c r="Q128" s="19">
        <v>0.71846041219086898</v>
      </c>
      <c r="R128" s="19">
        <v>0.71298057435065942</v>
      </c>
      <c r="S128" s="18">
        <v>69.921300000000002</v>
      </c>
      <c r="T128" s="18">
        <v>446883.84241811832</v>
      </c>
      <c r="U128" s="18">
        <v>69.921300000000002</v>
      </c>
      <c r="V128" s="19">
        <v>893.3</v>
      </c>
      <c r="W128" s="19">
        <v>891644.86475141032</v>
      </c>
      <c r="X128" s="19">
        <v>893.3</v>
      </c>
      <c r="Y128" s="19">
        <v>78.273032575842393</v>
      </c>
      <c r="Z128" s="18">
        <v>289.160735440596</v>
      </c>
      <c r="AA128" s="18">
        <v>290.04732172918767</v>
      </c>
      <c r="AB128" s="18">
        <v>289.160735440596</v>
      </c>
      <c r="AC128" s="19">
        <v>103.40727</v>
      </c>
      <c r="AD128" s="19">
        <v>101.82223474125865</v>
      </c>
      <c r="AE128" s="19">
        <v>103.40727</v>
      </c>
      <c r="AF128" s="18">
        <v>2.3549285627125438</v>
      </c>
      <c r="AG128" s="18"/>
      <c r="AH128" s="18">
        <f t="shared" si="5"/>
        <v>2.3549285627125438</v>
      </c>
      <c r="AI128" s="18">
        <v>46130.410865340884</v>
      </c>
    </row>
    <row r="129" spans="2:35" x14ac:dyDescent="0.35">
      <c r="B129" s="17">
        <v>36677</v>
      </c>
      <c r="C129" s="18">
        <v>5.8397000409279842</v>
      </c>
      <c r="D129" s="18" t="e">
        <f>VLOOKUP($B129,[1]OIS!$A$6:$B$43,2)</f>
        <v>#N/A</v>
      </c>
      <c r="E129" s="18">
        <f t="shared" si="4"/>
        <v>5.8397000409279842</v>
      </c>
      <c r="F129" s="19">
        <v>70.668995836953599</v>
      </c>
      <c r="G129" s="19">
        <v>72.573005928391623</v>
      </c>
      <c r="H129" s="19">
        <v>70.668995836953599</v>
      </c>
      <c r="I129" s="18">
        <v>74.717309647596693</v>
      </c>
      <c r="J129" s="19">
        <v>59.046146737429197</v>
      </c>
      <c r="K129" s="18">
        <v>104.49682854302</v>
      </c>
      <c r="L129" s="19">
        <v>50.219436566564383</v>
      </c>
      <c r="M129" s="18">
        <v>56.296893040953201</v>
      </c>
      <c r="N129" s="19">
        <v>65.395595236060402</v>
      </c>
      <c r="O129" s="18">
        <v>516501</v>
      </c>
      <c r="P129" s="19">
        <v>0.69737992582989117</v>
      </c>
      <c r="Q129" s="19">
        <v>0.71939994819187381</v>
      </c>
      <c r="R129" s="19">
        <v>0.69737992582989117</v>
      </c>
      <c r="S129" s="18">
        <v>70.362200000000001</v>
      </c>
      <c r="T129" s="18">
        <v>447790.45061725646</v>
      </c>
      <c r="U129" s="18">
        <v>70.362200000000001</v>
      </c>
      <c r="V129" s="19">
        <v>895.3</v>
      </c>
      <c r="W129" s="19">
        <v>896774.12565489649</v>
      </c>
      <c r="X129" s="19">
        <v>895.3</v>
      </c>
      <c r="Y129" s="19">
        <v>78.590640008935551</v>
      </c>
      <c r="Z129" s="18">
        <v>290.71832204446201</v>
      </c>
      <c r="AA129" s="18">
        <v>290.18135837010044</v>
      </c>
      <c r="AB129" s="18">
        <v>290.71832204446201</v>
      </c>
      <c r="AC129" s="19">
        <v>101.43185217391303</v>
      </c>
      <c r="AD129" s="19">
        <v>101.05914950670126</v>
      </c>
      <c r="AE129" s="19">
        <v>101.43185217391303</v>
      </c>
      <c r="AF129" s="18">
        <v>2.3872259885444662</v>
      </c>
      <c r="AG129" s="18"/>
      <c r="AH129" s="18">
        <f t="shared" si="5"/>
        <v>2.3872259885444662</v>
      </c>
      <c r="AI129" s="18">
        <v>46151.760739813864</v>
      </c>
    </row>
    <row r="130" spans="2:35" x14ac:dyDescent="0.35">
      <c r="B130" s="17">
        <v>36707</v>
      </c>
      <c r="C130" s="18">
        <v>5.7702375563938642</v>
      </c>
      <c r="D130" s="18" t="e">
        <f>VLOOKUP($B130,[1]OIS!$A$6:$B$43,2)</f>
        <v>#N/A</v>
      </c>
      <c r="E130" s="18">
        <f t="shared" si="4"/>
        <v>5.7702375563938642</v>
      </c>
      <c r="F130" s="19">
        <v>70.843326924541003</v>
      </c>
      <c r="G130" s="19">
        <v>72.613861019457843</v>
      </c>
      <c r="H130" s="19">
        <v>70.843326924541003</v>
      </c>
      <c r="I130" s="18">
        <v>74.710899992541201</v>
      </c>
      <c r="J130" s="19">
        <v>59.200562146842898</v>
      </c>
      <c r="K130" s="18">
        <v>104.163441873477</v>
      </c>
      <c r="L130" s="19">
        <v>51.512245168444593</v>
      </c>
      <c r="M130" s="18">
        <v>56.492033394217998</v>
      </c>
      <c r="N130" s="19">
        <v>65.818628503092498</v>
      </c>
      <c r="O130" s="18">
        <v>518129</v>
      </c>
      <c r="P130" s="19">
        <v>0.70847163661373758</v>
      </c>
      <c r="Q130" s="19">
        <v>0.72459391323708988</v>
      </c>
      <c r="R130" s="19">
        <v>0.70847163661373758</v>
      </c>
      <c r="S130" s="18">
        <v>70.641099999999994</v>
      </c>
      <c r="T130" s="18">
        <v>448801.85860878788</v>
      </c>
      <c r="U130" s="18">
        <v>70.641099999999994</v>
      </c>
      <c r="V130" s="19">
        <v>896</v>
      </c>
      <c r="W130" s="19">
        <v>897453.00393306208</v>
      </c>
      <c r="X130" s="19">
        <v>896</v>
      </c>
      <c r="Y130" s="19">
        <v>78.840513392857133</v>
      </c>
      <c r="Z130" s="18">
        <v>291.13928550266098</v>
      </c>
      <c r="AA130" s="18">
        <v>290.79493252727804</v>
      </c>
      <c r="AB130" s="18">
        <v>291.13928550266098</v>
      </c>
      <c r="AC130" s="19">
        <v>98.400927272727301</v>
      </c>
      <c r="AD130" s="19">
        <v>100.15856943679388</v>
      </c>
      <c r="AE130" s="19">
        <v>98.400927272727301</v>
      </c>
      <c r="AF130" s="18">
        <v>2.4570596886287936</v>
      </c>
      <c r="AG130" s="18"/>
      <c r="AH130" s="18">
        <f t="shared" si="5"/>
        <v>2.4570596886287936</v>
      </c>
      <c r="AI130" s="18">
        <v>46175.028470215926</v>
      </c>
    </row>
    <row r="131" spans="2:35" x14ac:dyDescent="0.35">
      <c r="B131" s="17">
        <v>36738</v>
      </c>
      <c r="C131" s="18">
        <v>5.7552301630217002</v>
      </c>
      <c r="D131" s="18" t="e">
        <f>VLOOKUP($B131,[1]OIS!$A$6:$B$43,2)</f>
        <v>#N/A</v>
      </c>
      <c r="E131" s="18">
        <f t="shared" si="4"/>
        <v>5.7552301630217002</v>
      </c>
      <c r="F131" s="19">
        <v>70.949307606758396</v>
      </c>
      <c r="G131" s="19">
        <v>72.653994832995608</v>
      </c>
      <c r="H131" s="19">
        <v>70.949307606758396</v>
      </c>
      <c r="I131" s="18">
        <v>74.732591736941401</v>
      </c>
      <c r="J131" s="19">
        <v>59.378154449618599</v>
      </c>
      <c r="K131" s="18">
        <v>103.785065128713</v>
      </c>
      <c r="L131" s="19">
        <v>51.841153791968395</v>
      </c>
      <c r="M131" s="18">
        <v>56.506120375562297</v>
      </c>
      <c r="N131" s="19">
        <v>66.740958249955696</v>
      </c>
      <c r="O131" s="18">
        <v>520852</v>
      </c>
      <c r="P131" s="19">
        <v>0.71715885192974138</v>
      </c>
      <c r="Q131" s="19">
        <v>0.73148641715780438</v>
      </c>
      <c r="R131" s="19">
        <v>0.71715885192974138</v>
      </c>
      <c r="S131" s="18">
        <v>70.396799999999999</v>
      </c>
      <c r="T131" s="18">
        <v>449841.10406238772</v>
      </c>
      <c r="U131" s="18">
        <v>70.396799999999999</v>
      </c>
      <c r="V131" s="19">
        <v>899.8</v>
      </c>
      <c r="W131" s="19">
        <v>895605.13307657442</v>
      </c>
      <c r="X131" s="19">
        <v>899.8</v>
      </c>
      <c r="Y131" s="19">
        <v>78.236052456101362</v>
      </c>
      <c r="Z131" s="18">
        <v>291.79940425634601</v>
      </c>
      <c r="AA131" s="18">
        <v>291.9102338181263</v>
      </c>
      <c r="AB131" s="18">
        <v>291.79940425634601</v>
      </c>
      <c r="AC131" s="19">
        <v>99.169976190476191</v>
      </c>
      <c r="AD131" s="19">
        <v>99.428682197815647</v>
      </c>
      <c r="AE131" s="19">
        <v>99.169976190476191</v>
      </c>
      <c r="AF131" s="18">
        <v>2.5363929964713434</v>
      </c>
      <c r="AG131" s="18"/>
      <c r="AH131" s="18">
        <f t="shared" si="5"/>
        <v>2.5363929964713434</v>
      </c>
      <c r="AI131" s="18">
        <v>46200.020346710407</v>
      </c>
    </row>
    <row r="132" spans="2:35" x14ac:dyDescent="0.35">
      <c r="B132" s="17">
        <v>36769</v>
      </c>
      <c r="C132" s="18">
        <v>5.76892053045247</v>
      </c>
      <c r="D132" s="18" t="e">
        <f>VLOOKUP($B132,[1]OIS!$A$6:$B$43,2)</f>
        <v>#N/A</v>
      </c>
      <c r="E132" s="18">
        <f t="shared" si="4"/>
        <v>5.76892053045247</v>
      </c>
      <c r="F132" s="19">
        <v>70.824808440056103</v>
      </c>
      <c r="G132" s="19">
        <v>72.740472740330048</v>
      </c>
      <c r="H132" s="19">
        <v>70.824808440056103</v>
      </c>
      <c r="I132" s="18">
        <v>74.786337406912693</v>
      </c>
      <c r="J132" s="19">
        <v>59.592679089399198</v>
      </c>
      <c r="K132" s="18">
        <v>103.688983337458</v>
      </c>
      <c r="L132" s="19">
        <v>50.614820770552598</v>
      </c>
      <c r="M132" s="18">
        <v>56.710489331321099</v>
      </c>
      <c r="N132" s="19">
        <v>66.225290188633707</v>
      </c>
      <c r="O132" s="18">
        <v>525178</v>
      </c>
      <c r="P132" s="19">
        <v>0.72750572910384759</v>
      </c>
      <c r="Q132" s="19">
        <v>0.73617139287030398</v>
      </c>
      <c r="R132" s="19">
        <v>0.72750572910384759</v>
      </c>
      <c r="S132" s="18">
        <v>71.090599999999995</v>
      </c>
      <c r="T132" s="18">
        <v>450765.72771929647</v>
      </c>
      <c r="U132" s="18">
        <v>71.090599999999995</v>
      </c>
      <c r="V132" s="19">
        <v>896</v>
      </c>
      <c r="W132" s="19">
        <v>894897.27212516102</v>
      </c>
      <c r="X132" s="19">
        <v>896</v>
      </c>
      <c r="Y132" s="19">
        <v>79.342187499999994</v>
      </c>
      <c r="Z132" s="18">
        <v>292.97267641501901</v>
      </c>
      <c r="AA132" s="18">
        <v>293.412440126673</v>
      </c>
      <c r="AB132" s="18">
        <v>292.97267641501901</v>
      </c>
      <c r="AC132" s="19">
        <v>100.28226956521742</v>
      </c>
      <c r="AD132" s="19">
        <v>99.230988079150208</v>
      </c>
      <c r="AE132" s="19">
        <v>100.28226956521742</v>
      </c>
      <c r="AF132" s="18">
        <v>2.5868999034583164</v>
      </c>
      <c r="AG132" s="18"/>
      <c r="AH132" s="18">
        <f t="shared" si="5"/>
        <v>2.5868999034583164</v>
      </c>
      <c r="AI132" s="18">
        <v>46226.639571560772</v>
      </c>
    </row>
    <row r="133" spans="2:35" x14ac:dyDescent="0.35">
      <c r="B133" s="17">
        <v>36799</v>
      </c>
      <c r="C133" s="18">
        <v>5.7429066473388337</v>
      </c>
      <c r="D133" s="18" t="e">
        <f>VLOOKUP($B133,[1]OIS!$A$6:$B$43,2)</f>
        <v>#N/A</v>
      </c>
      <c r="E133" s="18">
        <f t="shared" si="4"/>
        <v>5.7429066473388337</v>
      </c>
      <c r="F133" s="19">
        <v>71.178971249942194</v>
      </c>
      <c r="G133" s="19">
        <v>72.889051542579722</v>
      </c>
      <c r="H133" s="19">
        <v>71.178971249942194</v>
      </c>
      <c r="I133" s="18">
        <v>75.008781486104397</v>
      </c>
      <c r="J133" s="19">
        <v>59.883813138776603</v>
      </c>
      <c r="K133" s="18">
        <v>103.606627141131</v>
      </c>
      <c r="L133" s="19">
        <v>51.368633195921007</v>
      </c>
      <c r="M133" s="18">
        <v>57.016615360916198</v>
      </c>
      <c r="N133" s="19">
        <v>66.461600381256403</v>
      </c>
      <c r="O133" s="18">
        <v>529348</v>
      </c>
      <c r="P133" s="19">
        <v>0.69830371567043614</v>
      </c>
      <c r="Q133" s="19">
        <v>0.73606123187619965</v>
      </c>
      <c r="R133" s="19">
        <v>0.69830371567043614</v>
      </c>
      <c r="S133" s="18">
        <v>70.924499999999995</v>
      </c>
      <c r="T133" s="18">
        <v>451482.80716509407</v>
      </c>
      <c r="U133" s="18">
        <v>70.924499999999995</v>
      </c>
      <c r="V133" s="19">
        <v>894.8</v>
      </c>
      <c r="W133" s="19">
        <v>897624.17304401717</v>
      </c>
      <c r="X133" s="19">
        <v>894.8</v>
      </c>
      <c r="Y133" s="19">
        <v>79.262963790791247</v>
      </c>
      <c r="Z133" s="18">
        <v>295.586287539262</v>
      </c>
      <c r="AA133" s="18">
        <v>295.0884577620543</v>
      </c>
      <c r="AB133" s="18">
        <v>295.586287539262</v>
      </c>
      <c r="AC133" s="19">
        <v>98.83750952380953</v>
      </c>
      <c r="AD133" s="19">
        <v>99.717184209062424</v>
      </c>
      <c r="AE133" s="19">
        <v>98.83750952380953</v>
      </c>
      <c r="AF133" s="18">
        <v>2.5784619406105338</v>
      </c>
      <c r="AG133" s="18"/>
      <c r="AH133" s="18">
        <f t="shared" si="5"/>
        <v>2.5784619406105338</v>
      </c>
      <c r="AI133" s="18">
        <v>46253.506484439386</v>
      </c>
    </row>
    <row r="134" spans="2:35" x14ac:dyDescent="0.35">
      <c r="B134" s="17">
        <v>36830</v>
      </c>
      <c r="C134" s="18">
        <v>5.6888146502179744</v>
      </c>
      <c r="D134" s="18" t="e">
        <f>VLOOKUP($B134,[1]OIS!$A$6:$B$43,2)</f>
        <v>#N/A</v>
      </c>
      <c r="E134" s="18">
        <f t="shared" ref="E134:E197" si="6">_xlfn.IFNA(D134,C134)</f>
        <v>5.6888146502179744</v>
      </c>
      <c r="F134" s="19">
        <v>71.300381661356397</v>
      </c>
      <c r="G134" s="19">
        <v>73.039556260367519</v>
      </c>
      <c r="H134" s="19">
        <v>71.300381661356397</v>
      </c>
      <c r="I134" s="18">
        <v>75.247710787852</v>
      </c>
      <c r="J134" s="19">
        <v>60.0965049478637</v>
      </c>
      <c r="K134" s="18">
        <v>103.772191563183</v>
      </c>
      <c r="L134" s="19">
        <v>51.066977705395999</v>
      </c>
      <c r="M134" s="18">
        <v>57.1087609796392</v>
      </c>
      <c r="N134" s="19">
        <v>66.490206946477301</v>
      </c>
      <c r="O134" s="18">
        <v>530424</v>
      </c>
      <c r="P134" s="19">
        <v>0.71904818348841348</v>
      </c>
      <c r="Q134" s="19">
        <v>0.73333122931358552</v>
      </c>
      <c r="R134" s="19">
        <v>0.71904818348841348</v>
      </c>
      <c r="S134" s="18">
        <v>71.048000000000002</v>
      </c>
      <c r="T134" s="18">
        <v>452223.53575858241</v>
      </c>
      <c r="U134" s="18">
        <v>71.048000000000002</v>
      </c>
      <c r="V134" s="19">
        <v>896.7</v>
      </c>
      <c r="W134" s="19">
        <v>901901.31856028188</v>
      </c>
      <c r="X134" s="19">
        <v>896.7</v>
      </c>
      <c r="Y134" s="19">
        <v>79.232742277238756</v>
      </c>
      <c r="Z134" s="18">
        <v>296.65613235823099</v>
      </c>
      <c r="AA134" s="18">
        <v>296.72334186653757</v>
      </c>
      <c r="AB134" s="18">
        <v>296.65613235823099</v>
      </c>
      <c r="AC134" s="19">
        <v>101.43185909090909</v>
      </c>
      <c r="AD134" s="19">
        <v>100.38455213663346</v>
      </c>
      <c r="AE134" s="19">
        <v>101.43185909090909</v>
      </c>
      <c r="AF134" s="18">
        <v>2.5143403425839064</v>
      </c>
      <c r="AG134" s="18"/>
      <c r="AH134" s="18">
        <f t="shared" ref="AH134:AH197" si="7">IF(ISNUMBER(AG134),AG134,AF134)</f>
        <v>2.5143403425839064</v>
      </c>
      <c r="AI134" s="18">
        <v>46280.540319378299</v>
      </c>
    </row>
    <row r="135" spans="2:35" x14ac:dyDescent="0.35">
      <c r="B135" s="17">
        <v>36860</v>
      </c>
      <c r="C135" s="18">
        <v>5.6473067935378296</v>
      </c>
      <c r="D135" s="18" t="e">
        <f>VLOOKUP($B135,[1]OIS!$A$6:$B$43,2)</f>
        <v>#N/A</v>
      </c>
      <c r="E135" s="18">
        <f t="shared" si="6"/>
        <v>5.6473067935378296</v>
      </c>
      <c r="F135" s="19">
        <v>71.531911503102904</v>
      </c>
      <c r="G135" s="19">
        <v>73.106550988642724</v>
      </c>
      <c r="H135" s="19">
        <v>71.531911503102904</v>
      </c>
      <c r="I135" s="18">
        <v>75.265560101313298</v>
      </c>
      <c r="J135" s="19">
        <v>60.289962254627298</v>
      </c>
      <c r="K135" s="18">
        <v>103.50718591486201</v>
      </c>
      <c r="L135" s="19">
        <v>51.986465428089105</v>
      </c>
      <c r="M135" s="18">
        <v>57.328793449732103</v>
      </c>
      <c r="N135" s="19">
        <v>66.845216071782005</v>
      </c>
      <c r="O135" s="18">
        <v>534801</v>
      </c>
      <c r="P135" s="19">
        <v>0.7070353712032873</v>
      </c>
      <c r="Q135" s="19">
        <v>0.73150533768410853</v>
      </c>
      <c r="R135" s="19">
        <v>0.7070353712032873</v>
      </c>
      <c r="S135" s="18">
        <v>71.322400000000002</v>
      </c>
      <c r="T135" s="18">
        <v>453287.06158704672</v>
      </c>
      <c r="U135" s="18">
        <v>71.322400000000002</v>
      </c>
      <c r="V135" s="19">
        <v>903.4</v>
      </c>
      <c r="W135" s="19">
        <v>904563.56507879705</v>
      </c>
      <c r="X135" s="19">
        <v>903.4</v>
      </c>
      <c r="Y135" s="19">
        <v>78.948859862740775</v>
      </c>
      <c r="Z135" s="18">
        <v>297.84886390828399</v>
      </c>
      <c r="AA135" s="18">
        <v>298.06106610073738</v>
      </c>
      <c r="AB135" s="18">
        <v>297.84886390828399</v>
      </c>
      <c r="AC135" s="19">
        <v>99.755986363636353</v>
      </c>
      <c r="AD135" s="19">
        <v>100.53904347751562</v>
      </c>
      <c r="AE135" s="19">
        <v>99.755986363636353</v>
      </c>
      <c r="AF135" s="18">
        <v>2.4075411463673713</v>
      </c>
      <c r="AG135" s="18"/>
      <c r="AH135" s="18">
        <f t="shared" si="7"/>
        <v>2.4075411463673713</v>
      </c>
      <c r="AI135" s="18">
        <v>46307.246874134828</v>
      </c>
    </row>
    <row r="136" spans="2:35" x14ac:dyDescent="0.35">
      <c r="B136" s="17">
        <v>36891</v>
      </c>
      <c r="C136" s="18">
        <v>5.5145392109160163</v>
      </c>
      <c r="D136" s="18" t="e">
        <f>VLOOKUP($B136,[1]OIS!$A$6:$B$43,2)</f>
        <v>#N/A</v>
      </c>
      <c r="E136" s="18">
        <f t="shared" si="6"/>
        <v>5.5145392109160163</v>
      </c>
      <c r="F136" s="19">
        <v>71.422191904042904</v>
      </c>
      <c r="G136" s="19">
        <v>73.04721224010629</v>
      </c>
      <c r="H136" s="19">
        <v>71.422191904042904</v>
      </c>
      <c r="I136" s="18">
        <v>75.240129952943207</v>
      </c>
      <c r="J136" s="19">
        <v>60.386600857363902</v>
      </c>
      <c r="K136" s="18">
        <v>103.275388898418</v>
      </c>
      <c r="L136" s="19">
        <v>51.509796513174706</v>
      </c>
      <c r="M136" s="18">
        <v>57.401557476974297</v>
      </c>
      <c r="N136" s="19">
        <v>66.850902340837806</v>
      </c>
      <c r="O136" s="18">
        <v>539300</v>
      </c>
      <c r="P136" s="19">
        <v>0.72849783159181536</v>
      </c>
      <c r="Q136" s="19">
        <v>0.73288296689276178</v>
      </c>
      <c r="R136" s="19">
        <v>0.72849783159181536</v>
      </c>
      <c r="S136" s="18">
        <v>71.592200000000005</v>
      </c>
      <c r="T136" s="18">
        <v>454825.24335693178</v>
      </c>
      <c r="U136" s="18">
        <v>71.592200000000005</v>
      </c>
      <c r="V136" s="19">
        <v>908</v>
      </c>
      <c r="W136" s="19">
        <v>903641.36631024641</v>
      </c>
      <c r="X136" s="19">
        <v>908</v>
      </c>
      <c r="Y136" s="19">
        <v>78.846035242290768</v>
      </c>
      <c r="Z136" s="18">
        <v>299.23332499922401</v>
      </c>
      <c r="AA136" s="18">
        <v>298.95869691737835</v>
      </c>
      <c r="AB136" s="18">
        <v>299.23332499922401</v>
      </c>
      <c r="AC136" s="19">
        <v>99.467328571428581</v>
      </c>
      <c r="AD136" s="19">
        <v>99.776213736290217</v>
      </c>
      <c r="AE136" s="19">
        <v>99.467328571428581</v>
      </c>
      <c r="AF136" s="18">
        <v>2.2761547231022816</v>
      </c>
      <c r="AG136" s="18"/>
      <c r="AH136" s="18">
        <f t="shared" si="7"/>
        <v>2.2761547231022816</v>
      </c>
      <c r="AI136" s="18">
        <v>46333.386963733225</v>
      </c>
    </row>
    <row r="137" spans="2:35" x14ac:dyDescent="0.35">
      <c r="B137" s="17">
        <v>36922</v>
      </c>
      <c r="C137" s="18">
        <v>5.4781983668281313</v>
      </c>
      <c r="D137" s="18" t="e">
        <f>VLOOKUP($B137,[1]OIS!$A$6:$B$43,2)</f>
        <v>#N/A</v>
      </c>
      <c r="E137" s="18">
        <f t="shared" si="6"/>
        <v>5.4781983668281313</v>
      </c>
      <c r="F137" s="19">
        <v>71.410105903874793</v>
      </c>
      <c r="G137" s="19">
        <v>72.953941207325613</v>
      </c>
      <c r="H137" s="19">
        <v>71.410105903874793</v>
      </c>
      <c r="I137" s="18">
        <v>75.320204068571101</v>
      </c>
      <c r="J137" s="19">
        <v>60.6088511915707</v>
      </c>
      <c r="K137" s="18">
        <v>102.85768363172799</v>
      </c>
      <c r="L137" s="19">
        <v>50.447300542017274</v>
      </c>
      <c r="M137" s="18">
        <v>57.314748620400202</v>
      </c>
      <c r="N137" s="19">
        <v>66.904331989531599</v>
      </c>
      <c r="O137" s="18">
        <v>543401</v>
      </c>
      <c r="P137" s="19">
        <v>0.7346379195889976</v>
      </c>
      <c r="Q137" s="19">
        <v>0.7359826119518269</v>
      </c>
      <c r="R137" s="19">
        <v>0.7346379195889976</v>
      </c>
      <c r="S137" s="18">
        <v>71.772900000000007</v>
      </c>
      <c r="T137" s="18">
        <v>456542.37430018792</v>
      </c>
      <c r="U137" s="18">
        <v>71.772900000000007</v>
      </c>
      <c r="V137" s="19">
        <v>904.8</v>
      </c>
      <c r="W137" s="19">
        <v>900917.47921432939</v>
      </c>
      <c r="X137" s="19">
        <v>904.8</v>
      </c>
      <c r="Y137" s="19">
        <v>79.324602122015932</v>
      </c>
      <c r="Z137" s="18">
        <v>299.77332050818001</v>
      </c>
      <c r="AA137" s="18">
        <v>299.6513113469714</v>
      </c>
      <c r="AB137" s="18">
        <v>299.77332050818001</v>
      </c>
      <c r="AC137" s="19">
        <v>98.267660869565233</v>
      </c>
      <c r="AD137" s="19">
        <v>98.597873599868251</v>
      </c>
      <c r="AE137" s="19">
        <v>98.267660869565233</v>
      </c>
      <c r="AF137" s="18">
        <v>2.1548783021500006</v>
      </c>
      <c r="AG137" s="18"/>
      <c r="AH137" s="18">
        <f t="shared" si="7"/>
        <v>2.1548783021500006</v>
      </c>
      <c r="AI137" s="18">
        <v>46359.948820566729</v>
      </c>
    </row>
    <row r="138" spans="2:35" x14ac:dyDescent="0.35">
      <c r="B138" s="17">
        <v>36950</v>
      </c>
      <c r="C138" s="18">
        <v>5.3796160934968418</v>
      </c>
      <c r="D138" s="18" t="e">
        <f>VLOOKUP($B138,[1]OIS!$A$6:$B$43,2)</f>
        <v>#N/A</v>
      </c>
      <c r="E138" s="18">
        <f t="shared" si="6"/>
        <v>5.3796160934968418</v>
      </c>
      <c r="F138" s="19">
        <v>71.467462608996797</v>
      </c>
      <c r="G138" s="19">
        <v>72.96196252092237</v>
      </c>
      <c r="H138" s="19">
        <v>71.467462608996797</v>
      </c>
      <c r="I138" s="18">
        <v>75.398652070882207</v>
      </c>
      <c r="J138" s="19">
        <v>60.764303461628998</v>
      </c>
      <c r="K138" s="18">
        <v>102.85500168279199</v>
      </c>
      <c r="L138" s="19">
        <v>50.525861366013373</v>
      </c>
      <c r="M138" s="18">
        <v>57.695529862872803</v>
      </c>
      <c r="N138" s="19">
        <v>66.944463547035298</v>
      </c>
      <c r="O138" s="18">
        <v>546497</v>
      </c>
      <c r="P138" s="19">
        <v>0.71685820540782375</v>
      </c>
      <c r="Q138" s="19">
        <v>0.73794386388328392</v>
      </c>
      <c r="R138" s="19">
        <v>0.71685820540782375</v>
      </c>
      <c r="S138" s="18">
        <v>71.810299999999998</v>
      </c>
      <c r="T138" s="18">
        <v>457879.26360973588</v>
      </c>
      <c r="U138" s="18">
        <v>71.810299999999998</v>
      </c>
      <c r="V138" s="19">
        <v>900.5</v>
      </c>
      <c r="W138" s="19">
        <v>899488.89629492874</v>
      </c>
      <c r="X138" s="19">
        <v>900.5</v>
      </c>
      <c r="Y138" s="19">
        <v>79.744919489172688</v>
      </c>
      <c r="Z138" s="18">
        <v>300.17227985228999</v>
      </c>
      <c r="AA138" s="18">
        <v>300.42215102830312</v>
      </c>
      <c r="AB138" s="18">
        <v>300.17227985228999</v>
      </c>
      <c r="AC138" s="19">
        <v>97.722099999999983</v>
      </c>
      <c r="AD138" s="19">
        <v>97.859309502879142</v>
      </c>
      <c r="AE138" s="19">
        <v>97.722099999999983</v>
      </c>
      <c r="AF138" s="18">
        <v>2.0900057008020698</v>
      </c>
      <c r="AG138" s="18"/>
      <c r="AH138" s="18">
        <f t="shared" si="7"/>
        <v>2.0900057008020698</v>
      </c>
      <c r="AI138" s="18">
        <v>46385.973171571735</v>
      </c>
    </row>
    <row r="139" spans="2:35" x14ac:dyDescent="0.35">
      <c r="B139" s="17">
        <v>36981</v>
      </c>
      <c r="C139" s="18">
        <v>5.1898102998666582</v>
      </c>
      <c r="D139" s="18" t="e">
        <f>VLOOKUP($B139,[1]OIS!$A$6:$B$43,2)</f>
        <v>#N/A</v>
      </c>
      <c r="E139" s="18">
        <f t="shared" si="6"/>
        <v>5.1898102998666582</v>
      </c>
      <c r="F139" s="19">
        <v>71.556438306838302</v>
      </c>
      <c r="G139" s="19">
        <v>73.145966288203397</v>
      </c>
      <c r="H139" s="19">
        <v>71.556438306838302</v>
      </c>
      <c r="I139" s="18">
        <v>75.496482216657498</v>
      </c>
      <c r="J139" s="19">
        <v>60.880315712985599</v>
      </c>
      <c r="K139" s="18">
        <v>102.785291332565</v>
      </c>
      <c r="L139" s="19">
        <v>49.528213397194889</v>
      </c>
      <c r="M139" s="18">
        <v>58.096809103183197</v>
      </c>
      <c r="N139" s="19">
        <v>67.793409195494604</v>
      </c>
      <c r="O139" s="18">
        <v>550827</v>
      </c>
      <c r="P139" s="19">
        <v>0.71933995245420224</v>
      </c>
      <c r="Q139" s="19">
        <v>0.73709811018184335</v>
      </c>
      <c r="R139" s="19">
        <v>0.71933995245420224</v>
      </c>
      <c r="S139" s="18">
        <v>72.247200000000007</v>
      </c>
      <c r="T139" s="18">
        <v>458637.64566522103</v>
      </c>
      <c r="U139" s="18">
        <v>72.247200000000007</v>
      </c>
      <c r="V139" s="19">
        <v>903.4</v>
      </c>
      <c r="W139" s="19">
        <v>901067.36813391815</v>
      </c>
      <c r="X139" s="19">
        <v>903.4</v>
      </c>
      <c r="Y139" s="19">
        <v>79.972548151427958</v>
      </c>
      <c r="Z139" s="18">
        <v>301.66468270012598</v>
      </c>
      <c r="AA139" s="18">
        <v>301.52572939866428</v>
      </c>
      <c r="AB139" s="18">
        <v>301.66468270012598</v>
      </c>
      <c r="AC139" s="19">
        <v>98.454927272727261</v>
      </c>
      <c r="AD139" s="19">
        <v>98.002945603489437</v>
      </c>
      <c r="AE139" s="19">
        <v>98.454927272727261</v>
      </c>
      <c r="AF139" s="18">
        <v>2.1004209232358071</v>
      </c>
      <c r="AG139" s="18"/>
      <c r="AH139" s="18">
        <f t="shared" si="7"/>
        <v>2.1004209232358071</v>
      </c>
      <c r="AI139" s="18">
        <v>46413.077024516184</v>
      </c>
    </row>
    <row r="140" spans="2:35" x14ac:dyDescent="0.35">
      <c r="B140" s="17">
        <v>37011</v>
      </c>
      <c r="C140" s="18">
        <v>5.0559563123917188</v>
      </c>
      <c r="D140" s="18" t="e">
        <f>VLOOKUP($B140,[1]OIS!$A$6:$B$43,2)</f>
        <v>#N/A</v>
      </c>
      <c r="E140" s="18">
        <f t="shared" si="6"/>
        <v>5.0559563123917188</v>
      </c>
      <c r="F140" s="19">
        <v>71.738271252419196</v>
      </c>
      <c r="G140" s="19">
        <v>73.440371859596056</v>
      </c>
      <c r="H140" s="19">
        <v>71.738271252419196</v>
      </c>
      <c r="I140" s="18">
        <v>75.721164772595998</v>
      </c>
      <c r="J140" s="19">
        <v>61.292590856841201</v>
      </c>
      <c r="K140" s="18">
        <v>102.684528867081</v>
      </c>
      <c r="L140" s="19">
        <v>49.315903310211297</v>
      </c>
      <c r="M140" s="18">
        <v>57.856645118343998</v>
      </c>
      <c r="N140" s="19">
        <v>68.214095587451496</v>
      </c>
      <c r="O140" s="18">
        <v>553781</v>
      </c>
      <c r="P140" s="19">
        <v>0.72153238727397573</v>
      </c>
      <c r="Q140" s="19">
        <v>0.73397752164582719</v>
      </c>
      <c r="R140" s="19">
        <v>0.72153238727397573</v>
      </c>
      <c r="S140" s="18">
        <v>72.076099999999997</v>
      </c>
      <c r="T140" s="18">
        <v>459059.75913826574</v>
      </c>
      <c r="U140" s="18">
        <v>72.076099999999997</v>
      </c>
      <c r="V140" s="19">
        <v>906.5</v>
      </c>
      <c r="W140" s="19">
        <v>904445.2117276279</v>
      </c>
      <c r="X140" s="19">
        <v>906.5</v>
      </c>
      <c r="Y140" s="19">
        <v>79.510314396028676</v>
      </c>
      <c r="Z140" s="18">
        <v>304.05329380477002</v>
      </c>
      <c r="AA140" s="18">
        <v>302.91996342828611</v>
      </c>
      <c r="AB140" s="18">
        <v>304.05329380477002</v>
      </c>
      <c r="AC140" s="19">
        <v>99.082680952380926</v>
      </c>
      <c r="AD140" s="19">
        <v>98.719557587478008</v>
      </c>
      <c r="AE140" s="19">
        <v>99.082680952380926</v>
      </c>
      <c r="AF140" s="18">
        <v>2.1670445132379768</v>
      </c>
      <c r="AG140" s="18"/>
      <c r="AH140" s="18">
        <f t="shared" si="7"/>
        <v>2.1670445132379768</v>
      </c>
      <c r="AI140" s="18">
        <v>46441.188289830665</v>
      </c>
    </row>
    <row r="141" spans="2:35" x14ac:dyDescent="0.35">
      <c r="B141" s="17">
        <v>37042</v>
      </c>
      <c r="C141" s="18">
        <v>4.9065866599008174</v>
      </c>
      <c r="D141" s="18" t="e">
        <f>VLOOKUP($B141,[1]OIS!$A$6:$B$43,2)</f>
        <v>#N/A</v>
      </c>
      <c r="E141" s="18">
        <f t="shared" si="6"/>
        <v>4.9065866599008174</v>
      </c>
      <c r="F141" s="19">
        <v>72.114848412804605</v>
      </c>
      <c r="G141" s="19">
        <v>73.7119422952576</v>
      </c>
      <c r="H141" s="19">
        <v>72.114848412804605</v>
      </c>
      <c r="I141" s="18">
        <v>75.902117651344</v>
      </c>
      <c r="J141" s="19">
        <v>61.577919541822197</v>
      </c>
      <c r="K141" s="18">
        <v>102.66116433146701</v>
      </c>
      <c r="L141" s="19">
        <v>50.155826631531596</v>
      </c>
      <c r="M141" s="18">
        <v>57.815905857703299</v>
      </c>
      <c r="N141" s="19">
        <v>69.477084092077504</v>
      </c>
      <c r="O141" s="18">
        <v>557799</v>
      </c>
      <c r="P141" s="19">
        <v>0.72586861481822362</v>
      </c>
      <c r="Q141" s="19">
        <v>0.7300089815418187</v>
      </c>
      <c r="R141" s="19">
        <v>0.72586861481822362</v>
      </c>
      <c r="S141" s="18">
        <v>72.146000000000001</v>
      </c>
      <c r="T141" s="18">
        <v>459516.79598929349</v>
      </c>
      <c r="U141" s="18">
        <v>72.146000000000001</v>
      </c>
      <c r="V141" s="19">
        <v>906.4</v>
      </c>
      <c r="W141" s="19">
        <v>907185.69526623143</v>
      </c>
      <c r="X141" s="19">
        <v>906.4</v>
      </c>
      <c r="Y141" s="19">
        <v>79.596204766107675</v>
      </c>
      <c r="Z141" s="18">
        <v>304.09898141501998</v>
      </c>
      <c r="AA141" s="18">
        <v>304.38162305417978</v>
      </c>
      <c r="AB141" s="18">
        <v>304.09898141501998</v>
      </c>
      <c r="AC141" s="19">
        <v>99.392943478260861</v>
      </c>
      <c r="AD141" s="19">
        <v>99.397289930260968</v>
      </c>
      <c r="AE141" s="19">
        <v>99.392943478260861</v>
      </c>
      <c r="AF141" s="18">
        <v>2.254031724270225</v>
      </c>
      <c r="AG141" s="18"/>
      <c r="AH141" s="18">
        <f t="shared" si="7"/>
        <v>2.254031724270225</v>
      </c>
      <c r="AI141" s="18">
        <v>46467.895012675253</v>
      </c>
    </row>
    <row r="142" spans="2:35" x14ac:dyDescent="0.35">
      <c r="B142" s="17">
        <v>37072</v>
      </c>
      <c r="C142" s="18">
        <v>4.9287445595590036</v>
      </c>
      <c r="D142" s="18" t="e">
        <f>VLOOKUP($B142,[1]OIS!$A$6:$B$43,2)</f>
        <v>#N/A</v>
      </c>
      <c r="E142" s="18">
        <f t="shared" si="6"/>
        <v>4.9287445595590036</v>
      </c>
      <c r="F142" s="19">
        <v>72.3216683247975</v>
      </c>
      <c r="G142" s="19">
        <v>73.863732002937809</v>
      </c>
      <c r="H142" s="19">
        <v>72.3216683247975</v>
      </c>
      <c r="I142" s="18">
        <v>76.037665748877501</v>
      </c>
      <c r="J142" s="19">
        <v>61.758604813693502</v>
      </c>
      <c r="K142" s="18">
        <v>102.728306720796</v>
      </c>
      <c r="L142" s="19">
        <v>50.479600195031708</v>
      </c>
      <c r="M142" s="18">
        <v>58.015745679149802</v>
      </c>
      <c r="N142" s="19">
        <v>70.163823326387799</v>
      </c>
      <c r="O142" s="18">
        <v>561694</v>
      </c>
      <c r="P142" s="19">
        <v>0.71781559732363476</v>
      </c>
      <c r="Q142" s="19">
        <v>0.72642292178297607</v>
      </c>
      <c r="R142" s="19">
        <v>0.71781559732363476</v>
      </c>
      <c r="S142" s="18">
        <v>72.391999999999996</v>
      </c>
      <c r="T142" s="18">
        <v>460286.88500420225</v>
      </c>
      <c r="U142" s="18">
        <v>72.391999999999996</v>
      </c>
      <c r="V142" s="19">
        <v>905.8</v>
      </c>
      <c r="W142" s="19">
        <v>907591.90557253256</v>
      </c>
      <c r="X142" s="19">
        <v>905.8</v>
      </c>
      <c r="Y142" s="19">
        <v>79.920512254360787</v>
      </c>
      <c r="Z142" s="18">
        <v>304.89993164882998</v>
      </c>
      <c r="AA142" s="18">
        <v>305.74959079906091</v>
      </c>
      <c r="AB142" s="18">
        <v>304.89993164882998</v>
      </c>
      <c r="AC142" s="19">
        <v>99.221676190476174</v>
      </c>
      <c r="AD142" s="19">
        <v>99.589938823676391</v>
      </c>
      <c r="AE142" s="19">
        <v>99.221676190476174</v>
      </c>
      <c r="AF142" s="18">
        <v>2.3274786760564878</v>
      </c>
      <c r="AG142" s="18"/>
      <c r="AH142" s="18">
        <f t="shared" si="7"/>
        <v>2.3274786760564878</v>
      </c>
      <c r="AI142" s="18">
        <v>46492.366130357237</v>
      </c>
    </row>
    <row r="143" spans="2:35" x14ac:dyDescent="0.35">
      <c r="B143" s="17">
        <v>37103</v>
      </c>
      <c r="C143" s="18">
        <v>4.9470576990161383</v>
      </c>
      <c r="D143" s="18" t="e">
        <f>VLOOKUP($B143,[1]OIS!$A$6:$B$43,2)</f>
        <v>#N/A</v>
      </c>
      <c r="E143" s="18">
        <f t="shared" si="6"/>
        <v>4.9470576990161383</v>
      </c>
      <c r="F143" s="19">
        <v>72.149659716028594</v>
      </c>
      <c r="G143" s="19">
        <v>73.902775007469501</v>
      </c>
      <c r="H143" s="19">
        <v>72.149659716028594</v>
      </c>
      <c r="I143" s="18">
        <v>76.098103528865906</v>
      </c>
      <c r="J143" s="19">
        <v>62.0051861882705</v>
      </c>
      <c r="K143" s="18">
        <v>102.229468739476</v>
      </c>
      <c r="L143" s="19">
        <v>50.186701373189976</v>
      </c>
      <c r="M143" s="18">
        <v>58.050676066573502</v>
      </c>
      <c r="N143" s="19">
        <v>69.069883407130405</v>
      </c>
      <c r="O143" s="18">
        <v>565339</v>
      </c>
      <c r="P143" s="19">
        <v>0.70071245686296335</v>
      </c>
      <c r="Q143" s="19">
        <v>0.72362632369828317</v>
      </c>
      <c r="R143" s="19">
        <v>0.70071245686296335</v>
      </c>
      <c r="S143" s="18">
        <v>72.406300000000002</v>
      </c>
      <c r="T143" s="18">
        <v>461240.0361316647</v>
      </c>
      <c r="U143" s="18">
        <v>72.406300000000002</v>
      </c>
      <c r="V143" s="19">
        <v>906.4</v>
      </c>
      <c r="W143" s="19">
        <v>906267.15350505861</v>
      </c>
      <c r="X143" s="19">
        <v>906.4</v>
      </c>
      <c r="Y143" s="19">
        <v>79.883384819064432</v>
      </c>
      <c r="Z143" s="18">
        <v>306.68730196840301</v>
      </c>
      <c r="AA143" s="18">
        <v>306.97221342351548</v>
      </c>
      <c r="AB143" s="18">
        <v>306.68730196840301</v>
      </c>
      <c r="AC143" s="19">
        <v>99.758295454545447</v>
      </c>
      <c r="AD143" s="19">
        <v>99.413723051296628</v>
      </c>
      <c r="AE143" s="19">
        <v>99.758295454545447</v>
      </c>
      <c r="AF143" s="18">
        <v>2.3657279106349161</v>
      </c>
      <c r="AG143" s="18"/>
      <c r="AH143" s="18">
        <f t="shared" si="7"/>
        <v>2.3657279106349161</v>
      </c>
      <c r="AI143" s="18">
        <v>46515.763207382668</v>
      </c>
    </row>
    <row r="144" spans="2:35" x14ac:dyDescent="0.35">
      <c r="B144" s="17">
        <v>37134</v>
      </c>
      <c r="C144" s="18">
        <v>4.6584723759803914</v>
      </c>
      <c r="D144" s="18" t="e">
        <f>VLOOKUP($B144,[1]OIS!$A$6:$B$43,2)</f>
        <v>#N/A</v>
      </c>
      <c r="E144" s="18">
        <f t="shared" si="6"/>
        <v>4.6584723759803914</v>
      </c>
      <c r="F144" s="19">
        <v>72.301518130314903</v>
      </c>
      <c r="G144" s="19">
        <v>73.872302549162896</v>
      </c>
      <c r="H144" s="19">
        <v>72.301518130314903</v>
      </c>
      <c r="I144" s="18">
        <v>76.311226820184302</v>
      </c>
      <c r="J144" s="19">
        <v>62.339308048279499</v>
      </c>
      <c r="K144" s="18">
        <v>102.429198006403</v>
      </c>
      <c r="L144" s="19">
        <v>49.890310733759492</v>
      </c>
      <c r="M144" s="18">
        <v>58.186044612194898</v>
      </c>
      <c r="N144" s="19">
        <v>68.998692881305203</v>
      </c>
      <c r="O144" s="18">
        <v>569203</v>
      </c>
      <c r="P144" s="19">
        <v>0.70400992145514674</v>
      </c>
      <c r="Q144" s="19">
        <v>0.72171653179765805</v>
      </c>
      <c r="R144" s="19">
        <v>0.70400992145514674</v>
      </c>
      <c r="S144" s="18">
        <v>72.593999999999994</v>
      </c>
      <c r="T144" s="18">
        <v>462119.6992204733</v>
      </c>
      <c r="U144" s="18">
        <v>72.593999999999994</v>
      </c>
      <c r="V144" s="19">
        <v>904.9</v>
      </c>
      <c r="W144" s="19">
        <v>904592.05891566491</v>
      </c>
      <c r="X144" s="19">
        <v>904.9</v>
      </c>
      <c r="Y144" s="19">
        <v>80.22322908608686</v>
      </c>
      <c r="Z144" s="18">
        <v>308.55706130604602</v>
      </c>
      <c r="AA144" s="18">
        <v>308.05344520537193</v>
      </c>
      <c r="AB144" s="18">
        <v>308.55706130604602</v>
      </c>
      <c r="AC144" s="19">
        <v>98.431578260869571</v>
      </c>
      <c r="AD144" s="19">
        <v>99.176113066761133</v>
      </c>
      <c r="AE144" s="19">
        <v>98.431578260869571</v>
      </c>
      <c r="AF144" s="18">
        <v>2.3512300957452594</v>
      </c>
      <c r="AG144" s="18"/>
      <c r="AH144" s="18">
        <f t="shared" si="7"/>
        <v>2.3512300957452594</v>
      </c>
      <c r="AI144" s="18">
        <v>46540.345329477088</v>
      </c>
    </row>
    <row r="145" spans="2:35" x14ac:dyDescent="0.35">
      <c r="B145" s="17">
        <v>37164</v>
      </c>
      <c r="C145" s="18">
        <v>4.3723701482398702</v>
      </c>
      <c r="D145" s="18" t="e">
        <f>VLOOKUP($B145,[1]OIS!$A$6:$B$43,2)</f>
        <v>#N/A</v>
      </c>
      <c r="E145" s="18">
        <f t="shared" si="6"/>
        <v>4.3723701482398702</v>
      </c>
      <c r="F145" s="19">
        <v>72.338537362963905</v>
      </c>
      <c r="G145" s="19">
        <v>73.816407148749434</v>
      </c>
      <c r="H145" s="19">
        <v>72.338537362963905</v>
      </c>
      <c r="I145" s="18">
        <v>76.299102572150701</v>
      </c>
      <c r="J145" s="19">
        <v>62.3078604190626</v>
      </c>
      <c r="K145" s="18">
        <v>102.289814760097</v>
      </c>
      <c r="L145" s="19">
        <v>49.807807617592573</v>
      </c>
      <c r="M145" s="18">
        <v>58.373307632257301</v>
      </c>
      <c r="N145" s="19">
        <v>68.875205080034206</v>
      </c>
      <c r="O145" s="18">
        <v>573627</v>
      </c>
      <c r="P145" s="19">
        <v>0.69377083093897252</v>
      </c>
      <c r="Q145" s="19">
        <v>0.72071969226540544</v>
      </c>
      <c r="R145" s="19">
        <v>0.69377083093897252</v>
      </c>
      <c r="S145" s="18">
        <v>72.528599999999997</v>
      </c>
      <c r="T145" s="18">
        <v>462710.6734617973</v>
      </c>
      <c r="U145" s="18">
        <v>72.528599999999997</v>
      </c>
      <c r="V145" s="19">
        <v>904.2</v>
      </c>
      <c r="W145" s="19">
        <v>903666.13162038394</v>
      </c>
      <c r="X145" s="19">
        <v>904.2</v>
      </c>
      <c r="Y145" s="19">
        <v>80.213005972130048</v>
      </c>
      <c r="Z145" s="18">
        <v>308.73560004438701</v>
      </c>
      <c r="AA145" s="18">
        <v>308.98633748031216</v>
      </c>
      <c r="AB145" s="18">
        <v>308.73560004438701</v>
      </c>
      <c r="AC145" s="19">
        <v>99.597335000000001</v>
      </c>
      <c r="AD145" s="19">
        <v>99.124403161846857</v>
      </c>
      <c r="AE145" s="19">
        <v>99.597335000000001</v>
      </c>
      <c r="AF145" s="18">
        <v>2.2816269995644691</v>
      </c>
      <c r="AG145" s="18"/>
      <c r="AH145" s="18">
        <f t="shared" si="7"/>
        <v>2.2816269995644691</v>
      </c>
      <c r="AI145" s="18">
        <v>46566.537045283359</v>
      </c>
    </row>
    <row r="146" spans="2:35" x14ac:dyDescent="0.35">
      <c r="B146" s="17">
        <v>37195</v>
      </c>
      <c r="C146" s="18">
        <v>4.0985796278492987</v>
      </c>
      <c r="D146" s="18" t="e">
        <f>VLOOKUP($B146,[1]OIS!$A$6:$B$43,2)</f>
        <v>#N/A</v>
      </c>
      <c r="E146" s="18">
        <f t="shared" si="6"/>
        <v>4.0985796278492987</v>
      </c>
      <c r="F146" s="19">
        <v>72.270712408694294</v>
      </c>
      <c r="G146" s="19">
        <v>73.775868178196717</v>
      </c>
      <c r="H146" s="19">
        <v>72.270712408694294</v>
      </c>
      <c r="I146" s="18">
        <v>76.256695705525601</v>
      </c>
      <c r="J146" s="19">
        <v>62.421032695506099</v>
      </c>
      <c r="K146" s="18">
        <v>101.818367321796</v>
      </c>
      <c r="L146" s="19">
        <v>49.344808694805295</v>
      </c>
      <c r="M146" s="18">
        <v>58.591787383360199</v>
      </c>
      <c r="N146" s="19">
        <v>69.018107511809006</v>
      </c>
      <c r="O146" s="18">
        <v>577318</v>
      </c>
      <c r="P146" s="19">
        <v>0.74591206395348841</v>
      </c>
      <c r="Q146" s="19">
        <v>0.72009674632074205</v>
      </c>
      <c r="R146" s="19">
        <v>0.74591206395348841</v>
      </c>
      <c r="S146" s="18">
        <v>72.714699999999993</v>
      </c>
      <c r="T146" s="18">
        <v>463087.43081583088</v>
      </c>
      <c r="U146" s="18">
        <v>72.714699999999993</v>
      </c>
      <c r="V146" s="19">
        <v>903.5</v>
      </c>
      <c r="W146" s="19">
        <v>903441.58433261968</v>
      </c>
      <c r="X146" s="19">
        <v>903.5</v>
      </c>
      <c r="Y146" s="19">
        <v>80.481128942999447</v>
      </c>
      <c r="Z146" s="18">
        <v>309.820176599435</v>
      </c>
      <c r="AA146" s="18">
        <v>309.93787813676312</v>
      </c>
      <c r="AB146" s="18">
        <v>309.820176599435</v>
      </c>
      <c r="AC146" s="19">
        <v>99.358173913043473</v>
      </c>
      <c r="AD146" s="19">
        <v>99.282996434704813</v>
      </c>
      <c r="AE146" s="19">
        <v>99.358173913043473</v>
      </c>
      <c r="AF146" s="18">
        <v>2.1963551788051698</v>
      </c>
      <c r="AG146" s="18"/>
      <c r="AH146" s="18">
        <f t="shared" si="7"/>
        <v>2.1963551788051698</v>
      </c>
      <c r="AI146" s="18">
        <v>46594.061006317788</v>
      </c>
    </row>
    <row r="147" spans="2:35" x14ac:dyDescent="0.35">
      <c r="B147" s="17">
        <v>37225</v>
      </c>
      <c r="C147" s="18">
        <v>3.6858517604548164</v>
      </c>
      <c r="D147" s="18" t="e">
        <f>VLOOKUP($B147,[1]OIS!$A$6:$B$43,2)</f>
        <v>#N/A</v>
      </c>
      <c r="E147" s="18">
        <f t="shared" si="6"/>
        <v>3.6858517604548164</v>
      </c>
      <c r="F147" s="19">
        <v>72.242043394824407</v>
      </c>
      <c r="G147" s="19">
        <v>73.790090042847794</v>
      </c>
      <c r="H147" s="19">
        <v>72.242043394824407</v>
      </c>
      <c r="I147" s="18">
        <v>76.306094676548199</v>
      </c>
      <c r="J147" s="19">
        <v>62.567959147348603</v>
      </c>
      <c r="K147" s="18">
        <v>101.719010362256</v>
      </c>
      <c r="L147" s="19">
        <v>48.150842647069908</v>
      </c>
      <c r="M147" s="18">
        <v>58.698922927197103</v>
      </c>
      <c r="N147" s="19">
        <v>68.815789684763402</v>
      </c>
      <c r="O147" s="18">
        <v>581442</v>
      </c>
      <c r="P147" s="19">
        <v>0.72423348529543219</v>
      </c>
      <c r="Q147" s="19">
        <v>0.71919799038860055</v>
      </c>
      <c r="R147" s="19">
        <v>0.72423348529543219</v>
      </c>
      <c r="S147" s="18">
        <v>72.676199999999994</v>
      </c>
      <c r="T147" s="18">
        <v>463390.3205867972</v>
      </c>
      <c r="U147" s="18">
        <v>72.676199999999994</v>
      </c>
      <c r="V147" s="19">
        <v>903.5</v>
      </c>
      <c r="W147" s="19">
        <v>903547.87313010124</v>
      </c>
      <c r="X147" s="19">
        <v>903.5</v>
      </c>
      <c r="Y147" s="19">
        <v>80.438516878804649</v>
      </c>
      <c r="Z147" s="18">
        <v>311.859979649065</v>
      </c>
      <c r="AA147" s="18">
        <v>311.09205033000029</v>
      </c>
      <c r="AB147" s="18">
        <v>311.859979649065</v>
      </c>
      <c r="AC147" s="19">
        <v>99.455031818181837</v>
      </c>
      <c r="AD147" s="19">
        <v>99.608905516031342</v>
      </c>
      <c r="AE147" s="19">
        <v>99.455031818181837</v>
      </c>
      <c r="AF147" s="18">
        <v>2.1478086659477866</v>
      </c>
      <c r="AG147" s="18"/>
      <c r="AH147" s="18">
        <f t="shared" si="7"/>
        <v>2.1478086659477866</v>
      </c>
      <c r="AI147" s="18">
        <v>46621.641123084803</v>
      </c>
    </row>
    <row r="148" spans="2:35" x14ac:dyDescent="0.35">
      <c r="B148" s="17">
        <v>37256</v>
      </c>
      <c r="C148" s="18">
        <v>3.7239180447648064</v>
      </c>
      <c r="D148" s="18" t="e">
        <f>VLOOKUP($B148,[1]OIS!$A$6:$B$43,2)</f>
        <v>#N/A</v>
      </c>
      <c r="E148" s="18">
        <f t="shared" si="6"/>
        <v>3.7239180447648064</v>
      </c>
      <c r="F148" s="19">
        <v>72.305469979199998</v>
      </c>
      <c r="G148" s="19">
        <v>73.881867652094684</v>
      </c>
      <c r="H148" s="19">
        <v>72.305469979199998</v>
      </c>
      <c r="I148" s="18">
        <v>76.429596782042296</v>
      </c>
      <c r="J148" s="19">
        <v>62.777595160757699</v>
      </c>
      <c r="K148" s="18">
        <v>101.76140407898301</v>
      </c>
      <c r="L148" s="19">
        <v>47.748305461301584</v>
      </c>
      <c r="M148" s="18">
        <v>58.748460891022297</v>
      </c>
      <c r="N148" s="19">
        <v>69.096369360665506</v>
      </c>
      <c r="O148" s="18">
        <v>584655</v>
      </c>
      <c r="P148" s="19">
        <v>0.70551842880905824</v>
      </c>
      <c r="Q148" s="19">
        <v>0.71764744277310955</v>
      </c>
      <c r="R148" s="19">
        <v>0.70551842880905824</v>
      </c>
      <c r="S148" s="18">
        <v>72.635499999999993</v>
      </c>
      <c r="T148" s="18">
        <v>463733.80732919415</v>
      </c>
      <c r="U148" s="18">
        <v>72.635499999999993</v>
      </c>
      <c r="V148" s="19">
        <v>899.7</v>
      </c>
      <c r="W148" s="19">
        <v>903599.61483502097</v>
      </c>
      <c r="X148" s="19">
        <v>899.7</v>
      </c>
      <c r="Y148" s="19">
        <v>80.73302211848393</v>
      </c>
      <c r="Z148" s="18">
        <v>311.894296918208</v>
      </c>
      <c r="AA148" s="18">
        <v>312.54131715884898</v>
      </c>
      <c r="AB148" s="18">
        <v>311.894296918208</v>
      </c>
      <c r="AC148" s="19">
        <v>100.14099047619047</v>
      </c>
      <c r="AD148" s="19">
        <v>100.02572353812019</v>
      </c>
      <c r="AE148" s="19">
        <v>100.14099047619047</v>
      </c>
      <c r="AF148" s="18">
        <v>2.1701227711270712</v>
      </c>
      <c r="AG148" s="18"/>
      <c r="AH148" s="18">
        <f t="shared" si="7"/>
        <v>2.1701227711270712</v>
      </c>
      <c r="AI148" s="18">
        <v>46648.401777751984</v>
      </c>
    </row>
    <row r="149" spans="2:35" x14ac:dyDescent="0.35">
      <c r="B149" s="17">
        <v>37287</v>
      </c>
      <c r="C149" s="18">
        <v>3.7367824937177572</v>
      </c>
      <c r="D149" s="18" t="e">
        <f>VLOOKUP($B149,[1]OIS!$A$6:$B$43,2)</f>
        <v>#N/A</v>
      </c>
      <c r="E149" s="18">
        <f t="shared" si="6"/>
        <v>3.7367824937177572</v>
      </c>
      <c r="F149" s="19">
        <v>72.661943728006406</v>
      </c>
      <c r="G149" s="19">
        <v>74.021678849395485</v>
      </c>
      <c r="H149" s="19">
        <v>72.661943728006406</v>
      </c>
      <c r="I149" s="18">
        <v>76.710550283094406</v>
      </c>
      <c r="J149" s="19">
        <v>63.035534503674498</v>
      </c>
      <c r="K149" s="18">
        <v>101.789022676613</v>
      </c>
      <c r="L149" s="19">
        <v>48.678439062800976</v>
      </c>
      <c r="M149" s="18">
        <v>58.806940007198797</v>
      </c>
      <c r="N149" s="19">
        <v>69.629539039798303</v>
      </c>
      <c r="O149" s="18">
        <v>587317</v>
      </c>
      <c r="P149" s="19">
        <v>0.71579980939729115</v>
      </c>
      <c r="Q149" s="19">
        <v>0.71589752427991293</v>
      </c>
      <c r="R149" s="19">
        <v>0.71579980939729115</v>
      </c>
      <c r="S149" s="18">
        <v>72.789599999999993</v>
      </c>
      <c r="T149" s="18">
        <v>464164.27144150034</v>
      </c>
      <c r="U149" s="18">
        <v>72.789599999999993</v>
      </c>
      <c r="V149" s="19">
        <v>900.1</v>
      </c>
      <c r="W149" s="19">
        <v>903142.92244289734</v>
      </c>
      <c r="X149" s="19">
        <v>900.1</v>
      </c>
      <c r="Y149" s="19">
        <v>80.868347961337619</v>
      </c>
      <c r="Z149" s="18">
        <v>312.95508976354</v>
      </c>
      <c r="AA149" s="18">
        <v>314.10856722348291</v>
      </c>
      <c r="AB149" s="18">
        <v>312.95508976354</v>
      </c>
      <c r="AC149" s="19">
        <v>100.32762608695653</v>
      </c>
      <c r="AD149" s="19">
        <v>100.34952360136161</v>
      </c>
      <c r="AE149" s="19">
        <v>100.32762608695653</v>
      </c>
      <c r="AF149" s="18">
        <v>2.2399306275202426</v>
      </c>
      <c r="AG149" s="18"/>
      <c r="AH149" s="18">
        <f t="shared" si="7"/>
        <v>2.2399306275202426</v>
      </c>
      <c r="AI149" s="18">
        <v>46675.127786615441</v>
      </c>
    </row>
    <row r="150" spans="2:35" x14ac:dyDescent="0.35">
      <c r="B150" s="17">
        <v>37315</v>
      </c>
      <c r="C150" s="18">
        <v>3.7501377836667538</v>
      </c>
      <c r="D150" s="18" t="e">
        <f>VLOOKUP($B150,[1]OIS!$A$6:$B$43,2)</f>
        <v>#N/A</v>
      </c>
      <c r="E150" s="18">
        <f t="shared" si="6"/>
        <v>3.7501377836667538</v>
      </c>
      <c r="F150" s="19">
        <v>72.613410950646596</v>
      </c>
      <c r="G150" s="19">
        <v>74.152414334114724</v>
      </c>
      <c r="H150" s="19">
        <v>72.613410950646596</v>
      </c>
      <c r="I150" s="18">
        <v>76.713575450078295</v>
      </c>
      <c r="J150" s="19">
        <v>63.247184592035701</v>
      </c>
      <c r="K150" s="18">
        <v>101.43280853141199</v>
      </c>
      <c r="L150" s="19">
        <v>48.598220562015996</v>
      </c>
      <c r="M150" s="18">
        <v>58.910790966374698</v>
      </c>
      <c r="N150" s="19">
        <v>69.485511160532596</v>
      </c>
      <c r="O150" s="18">
        <v>591516</v>
      </c>
      <c r="P150" s="19">
        <v>0.70999662656021589</v>
      </c>
      <c r="Q150" s="19">
        <v>0.71477093936040659</v>
      </c>
      <c r="R150" s="19">
        <v>0.70999662656021589</v>
      </c>
      <c r="S150" s="18">
        <v>72.768100000000004</v>
      </c>
      <c r="T150" s="18">
        <v>464662.74260936066</v>
      </c>
      <c r="U150" s="18">
        <v>72.768100000000004</v>
      </c>
      <c r="V150" s="19">
        <v>901.5</v>
      </c>
      <c r="W150" s="19">
        <v>901809.54928336258</v>
      </c>
      <c r="X150" s="19">
        <v>901.5</v>
      </c>
      <c r="Y150" s="19">
        <v>80.71891292290627</v>
      </c>
      <c r="Z150" s="18">
        <v>316.19808638548301</v>
      </c>
      <c r="AA150" s="18">
        <v>315.41284492198764</v>
      </c>
      <c r="AB150" s="18">
        <v>316.19808638548301</v>
      </c>
      <c r="AC150" s="19">
        <v>100.50524</v>
      </c>
      <c r="AD150" s="19">
        <v>100.35787547069481</v>
      </c>
      <c r="AE150" s="19">
        <v>100.50524</v>
      </c>
      <c r="AF150" s="18">
        <v>2.3099691290393944</v>
      </c>
      <c r="AG150" s="18"/>
      <c r="AH150" s="18">
        <f t="shared" si="7"/>
        <v>2.3099691290393944</v>
      </c>
      <c r="AI150" s="18">
        <v>46700.819098964217</v>
      </c>
    </row>
    <row r="151" spans="2:35" x14ac:dyDescent="0.35">
      <c r="B151" s="17">
        <v>37346</v>
      </c>
      <c r="C151" s="18">
        <v>3.8393253510763579</v>
      </c>
      <c r="D151" s="18" t="e">
        <f>VLOOKUP($B151,[1]OIS!$A$6:$B$43,2)</f>
        <v>#N/A</v>
      </c>
      <c r="E151" s="18">
        <f t="shared" si="6"/>
        <v>3.8393253510763579</v>
      </c>
      <c r="F151" s="19">
        <v>72.753297895326995</v>
      </c>
      <c r="G151" s="19">
        <v>74.247690670789552</v>
      </c>
      <c r="H151" s="19">
        <v>72.753297895326995</v>
      </c>
      <c r="I151" s="18">
        <v>76.885929758549693</v>
      </c>
      <c r="J151" s="19">
        <v>63.502302697769501</v>
      </c>
      <c r="K151" s="18">
        <v>101.354394184035</v>
      </c>
      <c r="L151" s="19">
        <v>48.82867489081849</v>
      </c>
      <c r="M151" s="18">
        <v>58.909681605556102</v>
      </c>
      <c r="N151" s="19">
        <v>69.582891743643003</v>
      </c>
      <c r="O151" s="18">
        <v>595260</v>
      </c>
      <c r="P151" s="19">
        <v>0.69890061806049331</v>
      </c>
      <c r="Q151" s="19">
        <v>0.71461110896929636</v>
      </c>
      <c r="R151" s="19">
        <v>0.69890061806049331</v>
      </c>
      <c r="S151" s="18">
        <v>72.8977</v>
      </c>
      <c r="T151" s="18">
        <v>465263.57394379837</v>
      </c>
      <c r="U151" s="18">
        <v>72.8977</v>
      </c>
      <c r="V151" s="19">
        <v>903.9</v>
      </c>
      <c r="W151" s="19">
        <v>899514.66226176207</v>
      </c>
      <c r="X151" s="19">
        <v>903.9</v>
      </c>
      <c r="Y151" s="19">
        <v>80.647969908175682</v>
      </c>
      <c r="Z151" s="18">
        <v>316.69970300086402</v>
      </c>
      <c r="AA151" s="18">
        <v>316.34390750476217</v>
      </c>
      <c r="AB151" s="18">
        <v>316.69970300086402</v>
      </c>
      <c r="AC151" s="19">
        <v>99.835971428571412</v>
      </c>
      <c r="AD151" s="19">
        <v>99.971187674777738</v>
      </c>
      <c r="AE151" s="19">
        <v>99.835971428571412</v>
      </c>
      <c r="AF151" s="18">
        <v>2.3519280423887374</v>
      </c>
      <c r="AG151" s="18"/>
      <c r="AH151" s="18">
        <f t="shared" si="7"/>
        <v>2.3519280423887374</v>
      </c>
      <c r="AI151" s="18">
        <v>46727.2156079087</v>
      </c>
    </row>
    <row r="152" spans="2:35" x14ac:dyDescent="0.35">
      <c r="B152" s="17">
        <v>37376</v>
      </c>
      <c r="C152" s="18">
        <v>3.8532609784634726</v>
      </c>
      <c r="D152" s="18" t="e">
        <f>VLOOKUP($B152,[1]OIS!$A$6:$B$43,2)</f>
        <v>#N/A</v>
      </c>
      <c r="E152" s="18">
        <f t="shared" si="6"/>
        <v>3.8532609784634726</v>
      </c>
      <c r="F152" s="19">
        <v>72.8514925135797</v>
      </c>
      <c r="G152" s="19">
        <v>74.31724489197228</v>
      </c>
      <c r="H152" s="19">
        <v>72.8514925135797</v>
      </c>
      <c r="I152" s="18">
        <v>76.975882925780397</v>
      </c>
      <c r="J152" s="19">
        <v>63.782259855241499</v>
      </c>
      <c r="K152" s="18">
        <v>101.056998288681</v>
      </c>
      <c r="L152" s="19">
        <v>49.414227606202701</v>
      </c>
      <c r="M152" s="18">
        <v>58.505591953213603</v>
      </c>
      <c r="N152" s="19">
        <v>69.660638609699802</v>
      </c>
      <c r="O152" s="18">
        <v>597965</v>
      </c>
      <c r="P152" s="19">
        <v>0.70489251496202465</v>
      </c>
      <c r="Q152" s="19">
        <v>0.71498649846436879</v>
      </c>
      <c r="R152" s="19">
        <v>0.70489251496202465</v>
      </c>
      <c r="S152" s="18">
        <v>73.331299999999999</v>
      </c>
      <c r="T152" s="18">
        <v>466005.03468460374</v>
      </c>
      <c r="U152" s="18">
        <v>73.331299999999999</v>
      </c>
      <c r="V152" s="19">
        <v>908.3</v>
      </c>
      <c r="W152" s="19">
        <v>897240.19414221204</v>
      </c>
      <c r="X152" s="19">
        <v>908.3</v>
      </c>
      <c r="Y152" s="19">
        <v>80.734669162171102</v>
      </c>
      <c r="Z152" s="18">
        <v>316.84040981013197</v>
      </c>
      <c r="AA152" s="18">
        <v>317.02495998466048</v>
      </c>
      <c r="AB152" s="18">
        <v>316.84040981013197</v>
      </c>
      <c r="AC152" s="19">
        <v>100.54250909090911</v>
      </c>
      <c r="AD152" s="19">
        <v>99.426939410847254</v>
      </c>
      <c r="AE152" s="19">
        <v>100.54250909090911</v>
      </c>
      <c r="AF152" s="18">
        <v>2.3630830671172567</v>
      </c>
      <c r="AG152" s="18"/>
      <c r="AH152" s="18">
        <f t="shared" si="7"/>
        <v>2.3630830671172567</v>
      </c>
      <c r="AI152" s="18">
        <v>46754.857184615968</v>
      </c>
    </row>
    <row r="153" spans="2:35" x14ac:dyDescent="0.35">
      <c r="B153" s="17">
        <v>37407</v>
      </c>
      <c r="C153" s="18">
        <v>3.8356035122750542</v>
      </c>
      <c r="D153" s="18" t="e">
        <f>VLOOKUP($B153,[1]OIS!$A$6:$B$43,2)</f>
        <v>#N/A</v>
      </c>
      <c r="E153" s="18">
        <f t="shared" si="6"/>
        <v>3.8356035122750542</v>
      </c>
      <c r="F153" s="19">
        <v>72.885554016548397</v>
      </c>
      <c r="G153" s="19">
        <v>74.37816446059999</v>
      </c>
      <c r="H153" s="19">
        <v>72.885554016548397</v>
      </c>
      <c r="I153" s="18">
        <v>77.093906745110303</v>
      </c>
      <c r="J153" s="19">
        <v>64.0640056299479</v>
      </c>
      <c r="K153" s="18">
        <v>100.81220572889799</v>
      </c>
      <c r="L153" s="19">
        <v>49.2354105467262</v>
      </c>
      <c r="M153" s="18">
        <v>59.015767297394397</v>
      </c>
      <c r="N153" s="19">
        <v>68.861005599078695</v>
      </c>
      <c r="O153" s="18">
        <v>603954</v>
      </c>
      <c r="P153" s="19">
        <v>0.70415448246792589</v>
      </c>
      <c r="Q153" s="19">
        <v>0.71516282443605916</v>
      </c>
      <c r="R153" s="19">
        <v>0.70415448246792589</v>
      </c>
      <c r="S153" s="18">
        <v>73.862899999999996</v>
      </c>
      <c r="T153" s="18">
        <v>466887.42103501793</v>
      </c>
      <c r="U153" s="18">
        <v>73.862899999999996</v>
      </c>
      <c r="V153" s="19">
        <v>897.4</v>
      </c>
      <c r="W153" s="19">
        <v>896562.5448108433</v>
      </c>
      <c r="X153" s="19">
        <v>897.4</v>
      </c>
      <c r="Y153" s="19">
        <v>82.30766659237797</v>
      </c>
      <c r="Z153" s="18">
        <v>316.87736950641698</v>
      </c>
      <c r="AA153" s="18">
        <v>317.61468172161523</v>
      </c>
      <c r="AB153" s="18">
        <v>316.87736950641698</v>
      </c>
      <c r="AC153" s="19">
        <v>99.175226086956528</v>
      </c>
      <c r="AD153" s="19">
        <v>99.11993320331031</v>
      </c>
      <c r="AE153" s="19">
        <v>99.175226086956528</v>
      </c>
      <c r="AF153" s="18">
        <v>2.3469902690217261</v>
      </c>
      <c r="AG153" s="18"/>
      <c r="AH153" s="18">
        <f t="shared" si="7"/>
        <v>2.3469902690217261</v>
      </c>
      <c r="AI153" s="18">
        <v>46782.202576748648</v>
      </c>
    </row>
    <row r="154" spans="2:35" x14ac:dyDescent="0.35">
      <c r="B154" s="17">
        <v>37437</v>
      </c>
      <c r="C154" s="18">
        <v>3.8954295642274235</v>
      </c>
      <c r="D154" s="18" t="e">
        <f>VLOOKUP($B154,[1]OIS!$A$6:$B$43,2)</f>
        <v>#N/A</v>
      </c>
      <c r="E154" s="18">
        <f t="shared" si="6"/>
        <v>3.8954295642274235</v>
      </c>
      <c r="F154" s="19">
        <v>72.945781496723001</v>
      </c>
      <c r="G154" s="19">
        <v>74.44749550252736</v>
      </c>
      <c r="H154" s="19">
        <v>72.945781496723001</v>
      </c>
      <c r="I154" s="18">
        <v>77.234297981997301</v>
      </c>
      <c r="J154" s="19">
        <v>64.430484530394395</v>
      </c>
      <c r="K154" s="18">
        <v>100.485906722256</v>
      </c>
      <c r="L154" s="19">
        <v>49.12565101809588</v>
      </c>
      <c r="M154" s="18">
        <v>59.032113346951</v>
      </c>
      <c r="N154" s="19">
        <v>68.682393647696202</v>
      </c>
      <c r="O154" s="18">
        <v>608234</v>
      </c>
      <c r="P154" s="19">
        <v>0.69867172675521827</v>
      </c>
      <c r="Q154" s="19">
        <v>0.71456313011688666</v>
      </c>
      <c r="R154" s="19">
        <v>0.69867172675521827</v>
      </c>
      <c r="S154" s="18">
        <v>72.113799999999998</v>
      </c>
      <c r="T154" s="18">
        <v>467914.13024551613</v>
      </c>
      <c r="U154" s="18">
        <v>72.113799999999998</v>
      </c>
      <c r="V154" s="19">
        <v>898.9</v>
      </c>
      <c r="W154" s="19">
        <v>898337.57807436818</v>
      </c>
      <c r="X154" s="19">
        <v>898.9</v>
      </c>
      <c r="Y154" s="19">
        <v>80.224496606964067</v>
      </c>
      <c r="Z154" s="18">
        <v>319.15972441375499</v>
      </c>
      <c r="AA154" s="18">
        <v>318.23823379525572</v>
      </c>
      <c r="AB154" s="18">
        <v>319.15972441375499</v>
      </c>
      <c r="AC154" s="19">
        <v>98.023290000000003</v>
      </c>
      <c r="AD154" s="19">
        <v>99.309252289068525</v>
      </c>
      <c r="AE154" s="19">
        <v>98.023290000000003</v>
      </c>
      <c r="AF154" s="18">
        <v>2.313231300128002</v>
      </c>
      <c r="AG154" s="18"/>
      <c r="AH154" s="18">
        <f t="shared" si="7"/>
        <v>2.313231300128002</v>
      </c>
      <c r="AI154" s="18">
        <v>46808.803052768511</v>
      </c>
    </row>
    <row r="155" spans="2:35" x14ac:dyDescent="0.35">
      <c r="B155" s="17">
        <v>37468</v>
      </c>
      <c r="C155" s="18">
        <v>3.7825668950620486</v>
      </c>
      <c r="D155" s="18" t="e">
        <f>VLOOKUP($B155,[1]OIS!$A$6:$B$43,2)</f>
        <v>#N/A</v>
      </c>
      <c r="E155" s="18">
        <f t="shared" si="6"/>
        <v>3.7825668950620486</v>
      </c>
      <c r="F155" s="19">
        <v>73.106662068605104</v>
      </c>
      <c r="G155" s="19">
        <v>74.528266868776882</v>
      </c>
      <c r="H155" s="19">
        <v>73.106662068605104</v>
      </c>
      <c r="I155" s="18">
        <v>77.413316899744899</v>
      </c>
      <c r="J155" s="19">
        <v>64.561552029608805</v>
      </c>
      <c r="K155" s="18">
        <v>100.555415238243</v>
      </c>
      <c r="L155" s="19">
        <v>49.143045772364474</v>
      </c>
      <c r="M155" s="18">
        <v>59.460351089862897</v>
      </c>
      <c r="N155" s="19">
        <v>68.972676993987406</v>
      </c>
      <c r="O155" s="18">
        <v>612640</v>
      </c>
      <c r="P155" s="19">
        <v>0.7021904736800485</v>
      </c>
      <c r="Q155" s="19">
        <v>0.71316707303159421</v>
      </c>
      <c r="R155" s="19">
        <v>0.7021904736800485</v>
      </c>
      <c r="S155" s="18">
        <v>73.428600000000003</v>
      </c>
      <c r="T155" s="18">
        <v>469055.46822017379</v>
      </c>
      <c r="U155" s="18">
        <v>73.428600000000003</v>
      </c>
      <c r="V155" s="19">
        <v>894.2</v>
      </c>
      <c r="W155" s="19">
        <v>901521.15936418716</v>
      </c>
      <c r="X155" s="19">
        <v>894.2</v>
      </c>
      <c r="Y155" s="19">
        <v>82.116528740773873</v>
      </c>
      <c r="Z155" s="18">
        <v>319.06071103645399</v>
      </c>
      <c r="AA155" s="18">
        <v>318.78214011554525</v>
      </c>
      <c r="AB155" s="18">
        <v>319.06071103645399</v>
      </c>
      <c r="AC155" s="19">
        <v>100.1758347826087</v>
      </c>
      <c r="AD155" s="19">
        <v>99.869629834377065</v>
      </c>
      <c r="AE155" s="19">
        <v>100.1758347826087</v>
      </c>
      <c r="AF155" s="18">
        <v>2.2804783437412603</v>
      </c>
      <c r="AG155" s="18"/>
      <c r="AH155" s="18">
        <f t="shared" si="7"/>
        <v>2.2804783437412603</v>
      </c>
      <c r="AI155" s="18">
        <v>46834.849454525727</v>
      </c>
    </row>
    <row r="156" spans="2:35" x14ac:dyDescent="0.35">
      <c r="B156" s="17">
        <v>37499</v>
      </c>
      <c r="C156" s="18">
        <v>3.7257888044469727</v>
      </c>
      <c r="D156" s="18" t="e">
        <f>VLOOKUP($B156,[1]OIS!$A$6:$B$43,2)</f>
        <v>#N/A</v>
      </c>
      <c r="E156" s="18">
        <f t="shared" si="6"/>
        <v>3.7257888044469727</v>
      </c>
      <c r="F156" s="19">
        <v>73.196454765855705</v>
      </c>
      <c r="G156" s="19">
        <v>74.620222220839025</v>
      </c>
      <c r="H156" s="19">
        <v>73.196454765855705</v>
      </c>
      <c r="I156" s="18">
        <v>77.514755802267501</v>
      </c>
      <c r="J156" s="19">
        <v>64.939784854525399</v>
      </c>
      <c r="K156" s="18">
        <v>100.271177263551</v>
      </c>
      <c r="L156" s="19">
        <v>49.169257313656999</v>
      </c>
      <c r="M156" s="18">
        <v>59.259108974138599</v>
      </c>
      <c r="N156" s="19">
        <v>69.018879905620906</v>
      </c>
      <c r="O156" s="18">
        <v>615749</v>
      </c>
      <c r="P156" s="19">
        <v>0.69094488188976377</v>
      </c>
      <c r="Q156" s="19">
        <v>0.71112310945695067</v>
      </c>
      <c r="R156" s="19">
        <v>0.69094488188976377</v>
      </c>
      <c r="S156" s="18">
        <v>73.688299999999998</v>
      </c>
      <c r="T156" s="18">
        <v>470287.76527996419</v>
      </c>
      <c r="U156" s="18">
        <v>73.688299999999998</v>
      </c>
      <c r="V156" s="19">
        <v>903.9</v>
      </c>
      <c r="W156" s="19">
        <v>904440.6714333602</v>
      </c>
      <c r="X156" s="19">
        <v>903.9</v>
      </c>
      <c r="Y156" s="19">
        <v>81.522624184091171</v>
      </c>
      <c r="Z156" s="18">
        <v>318.65192815679598</v>
      </c>
      <c r="AA156" s="18">
        <v>319.05880251338618</v>
      </c>
      <c r="AB156" s="18">
        <v>318.65192815679598</v>
      </c>
      <c r="AC156" s="19">
        <v>100.1116</v>
      </c>
      <c r="AD156" s="19">
        <v>100.5497076425829</v>
      </c>
      <c r="AE156" s="19">
        <v>100.1116</v>
      </c>
      <c r="AF156" s="18">
        <v>2.2706021630312914</v>
      </c>
      <c r="AG156" s="18"/>
      <c r="AH156" s="18">
        <f t="shared" si="7"/>
        <v>2.2706021630312914</v>
      </c>
      <c r="AI156" s="18">
        <v>46861.183156490035</v>
      </c>
    </row>
    <row r="157" spans="2:35" x14ac:dyDescent="0.35">
      <c r="B157" s="17">
        <v>37529</v>
      </c>
      <c r="C157" s="18">
        <v>3.721463915040812</v>
      </c>
      <c r="D157" s="18" t="e">
        <f>VLOOKUP($B157,[1]OIS!$A$6:$B$43,2)</f>
        <v>#N/A</v>
      </c>
      <c r="E157" s="18">
        <f t="shared" si="6"/>
        <v>3.721463915040812</v>
      </c>
      <c r="F157" s="19">
        <v>73.295700771469399</v>
      </c>
      <c r="G157" s="19">
        <v>74.718902503870694</v>
      </c>
      <c r="H157" s="19">
        <v>73.295700771469399</v>
      </c>
      <c r="I157" s="18">
        <v>77.548917425128707</v>
      </c>
      <c r="J157" s="19">
        <v>64.909739095291798</v>
      </c>
      <c r="K157" s="18">
        <v>100.331869143337</v>
      </c>
      <c r="L157" s="19">
        <v>49.369384285253602</v>
      </c>
      <c r="M157" s="18">
        <v>59.481462864292197</v>
      </c>
      <c r="N157" s="19">
        <v>69.060912065292797</v>
      </c>
      <c r="O157" s="18">
        <v>618986</v>
      </c>
      <c r="P157" s="19">
        <v>0.69289795918367347</v>
      </c>
      <c r="Q157" s="19">
        <v>0.708900340323108</v>
      </c>
      <c r="R157" s="19">
        <v>0.69289795918367347</v>
      </c>
      <c r="S157" s="18">
        <v>73.940700000000007</v>
      </c>
      <c r="T157" s="18">
        <v>471528.12538015086</v>
      </c>
      <c r="U157" s="18">
        <v>73.940700000000007</v>
      </c>
      <c r="V157" s="19">
        <v>904.3</v>
      </c>
      <c r="W157" s="19">
        <v>905780.1390328072</v>
      </c>
      <c r="X157" s="19">
        <v>904.3</v>
      </c>
      <c r="Y157" s="19">
        <v>81.765675107818225</v>
      </c>
      <c r="Z157" s="18">
        <v>319.12864411652299</v>
      </c>
      <c r="AA157" s="18">
        <v>319.00211553324289</v>
      </c>
      <c r="AB157" s="18">
        <v>319.12864411652299</v>
      </c>
      <c r="AC157" s="19">
        <v>101.25353809523808</v>
      </c>
      <c r="AD157" s="19">
        <v>101.09182620472447</v>
      </c>
      <c r="AE157" s="19">
        <v>101.25353809523808</v>
      </c>
      <c r="AF157" s="18">
        <v>2.2970964276645751</v>
      </c>
      <c r="AG157" s="18"/>
      <c r="AH157" s="18">
        <f t="shared" si="7"/>
        <v>2.2970964276645751</v>
      </c>
      <c r="AI157" s="18">
        <v>46887.28403525467</v>
      </c>
    </row>
    <row r="158" spans="2:35" x14ac:dyDescent="0.35">
      <c r="B158" s="17">
        <v>37560</v>
      </c>
      <c r="C158" s="18">
        <v>3.6895350718374327</v>
      </c>
      <c r="D158" s="18" t="e">
        <f>VLOOKUP($B158,[1]OIS!$A$6:$B$43,2)</f>
        <v>#N/A</v>
      </c>
      <c r="E158" s="18">
        <f t="shared" si="6"/>
        <v>3.6895350718374327</v>
      </c>
      <c r="F158" s="19">
        <v>73.514030225003495</v>
      </c>
      <c r="G158" s="19">
        <v>74.82516771706932</v>
      </c>
      <c r="H158" s="19">
        <v>73.514030225003495</v>
      </c>
      <c r="I158" s="18">
        <v>77.829651049460196</v>
      </c>
      <c r="J158" s="19">
        <v>65.252888801907105</v>
      </c>
      <c r="K158" s="18">
        <v>100.388975976273</v>
      </c>
      <c r="L158" s="19">
        <v>49.544667792300288</v>
      </c>
      <c r="M158" s="18">
        <v>59.5019159865939</v>
      </c>
      <c r="N158" s="19">
        <v>69.169391059562699</v>
      </c>
      <c r="O158" s="18">
        <v>623372</v>
      </c>
      <c r="P158" s="19">
        <v>0.68963879581013698</v>
      </c>
      <c r="Q158" s="19">
        <v>0.70752866635334977</v>
      </c>
      <c r="R158" s="19">
        <v>0.68963879581013698</v>
      </c>
      <c r="S158" s="18">
        <v>74.144000000000005</v>
      </c>
      <c r="T158" s="18">
        <v>472753.55036919779</v>
      </c>
      <c r="U158" s="18">
        <v>74.144000000000005</v>
      </c>
      <c r="V158" s="19">
        <v>906.4</v>
      </c>
      <c r="W158" s="19">
        <v>905820.62243455451</v>
      </c>
      <c r="X158" s="19">
        <v>906.4</v>
      </c>
      <c r="Y158" s="19">
        <v>81.80052956751986</v>
      </c>
      <c r="Z158" s="18">
        <v>319.31866291667899</v>
      </c>
      <c r="AA158" s="18">
        <v>318.9587087988221</v>
      </c>
      <c r="AB158" s="18">
        <v>319.31866291667899</v>
      </c>
      <c r="AC158" s="19">
        <v>101.46604347826086</v>
      </c>
      <c r="AD158" s="19">
        <v>101.34739143608594</v>
      </c>
      <c r="AE158" s="19">
        <v>101.46604347826086</v>
      </c>
      <c r="AF158" s="18">
        <v>2.347147797087294</v>
      </c>
      <c r="AG158" s="18"/>
      <c r="AH158" s="18">
        <f t="shared" si="7"/>
        <v>2.347147797087294</v>
      </c>
      <c r="AI158" s="18">
        <v>46913.650511237218</v>
      </c>
    </row>
    <row r="159" spans="2:35" x14ac:dyDescent="0.35">
      <c r="B159" s="17">
        <v>37590</v>
      </c>
      <c r="C159" s="18">
        <v>3.6935005304910939</v>
      </c>
      <c r="D159" s="18" t="e">
        <f>VLOOKUP($B159,[1]OIS!$A$6:$B$43,2)</f>
        <v>#N/A</v>
      </c>
      <c r="E159" s="18">
        <f t="shared" si="6"/>
        <v>3.6935005304910939</v>
      </c>
      <c r="F159" s="19">
        <v>73.626160450756899</v>
      </c>
      <c r="G159" s="19">
        <v>74.938559214227041</v>
      </c>
      <c r="H159" s="19">
        <v>73.626160450756899</v>
      </c>
      <c r="I159" s="18">
        <v>77.918226993090798</v>
      </c>
      <c r="J159" s="19">
        <v>65.417001990611197</v>
      </c>
      <c r="K159" s="18">
        <v>100.348711433551</v>
      </c>
      <c r="L159" s="19">
        <v>49.746143644506787</v>
      </c>
      <c r="M159" s="18">
        <v>59.654408768189697</v>
      </c>
      <c r="N159" s="19">
        <v>69.029967467990005</v>
      </c>
      <c r="O159" s="18">
        <v>627965</v>
      </c>
      <c r="P159" s="19">
        <v>0.70468758496927508</v>
      </c>
      <c r="Q159" s="19">
        <v>0.70824198915310543</v>
      </c>
      <c r="R159" s="19">
        <v>0.70468758496927508</v>
      </c>
      <c r="S159" s="18">
        <v>74.365899999999996</v>
      </c>
      <c r="T159" s="18">
        <v>473922.69253057661</v>
      </c>
      <c r="U159" s="18">
        <v>74.365899999999996</v>
      </c>
      <c r="V159" s="19">
        <v>905.3</v>
      </c>
      <c r="W159" s="19">
        <v>905271.17515619262</v>
      </c>
      <c r="X159" s="19">
        <v>905.3</v>
      </c>
      <c r="Y159" s="19">
        <v>82.14503479509554</v>
      </c>
      <c r="Z159" s="18">
        <v>320.18052558087101</v>
      </c>
      <c r="AA159" s="18">
        <v>319.3890870590908</v>
      </c>
      <c r="AB159" s="18">
        <v>320.18052558087101</v>
      </c>
      <c r="AC159" s="19">
        <v>100.90651904761906</v>
      </c>
      <c r="AD159" s="19">
        <v>101.18864659050706</v>
      </c>
      <c r="AE159" s="19">
        <v>100.90651904761906</v>
      </c>
      <c r="AF159" s="18">
        <v>2.3998603972554586</v>
      </c>
      <c r="AG159" s="18"/>
      <c r="AH159" s="18">
        <f t="shared" si="7"/>
        <v>2.3998603972554586</v>
      </c>
      <c r="AI159" s="18">
        <v>46940.269004476962</v>
      </c>
    </row>
    <row r="160" spans="2:35" x14ac:dyDescent="0.35">
      <c r="B160" s="17">
        <v>37621</v>
      </c>
      <c r="C160" s="18">
        <v>3.7263239191056305</v>
      </c>
      <c r="D160" s="18" t="e">
        <f>VLOOKUP($B160,[1]OIS!$A$6:$B$43,2)</f>
        <v>#N/A</v>
      </c>
      <c r="E160" s="18">
        <f t="shared" si="6"/>
        <v>3.7263239191056305</v>
      </c>
      <c r="F160" s="19">
        <v>73.754012305782496</v>
      </c>
      <c r="G160" s="19">
        <v>75.055095433355689</v>
      </c>
      <c r="H160" s="19">
        <v>73.754012305782496</v>
      </c>
      <c r="I160" s="18">
        <v>78.103503969654398</v>
      </c>
      <c r="J160" s="19">
        <v>65.912021661639102</v>
      </c>
      <c r="K160" s="18">
        <v>99.982139065870896</v>
      </c>
      <c r="L160" s="19">
        <v>49.835853579057982</v>
      </c>
      <c r="M160" s="18">
        <v>59.7397096452613</v>
      </c>
      <c r="N160" s="19">
        <v>68.872924676783398</v>
      </c>
      <c r="O160" s="18">
        <v>631459</v>
      </c>
      <c r="P160" s="19">
        <v>0.68710868079289134</v>
      </c>
      <c r="Q160" s="19">
        <v>0.7116235753469653</v>
      </c>
      <c r="R160" s="19">
        <v>0.68710868079289134</v>
      </c>
      <c r="S160" s="18">
        <v>74.303899999999999</v>
      </c>
      <c r="T160" s="18">
        <v>475021.52137004881</v>
      </c>
      <c r="U160" s="18">
        <v>74.303899999999999</v>
      </c>
      <c r="V160" s="19">
        <v>903.5</v>
      </c>
      <c r="W160" s="19">
        <v>904716.31193178426</v>
      </c>
      <c r="X160" s="19">
        <v>903.5</v>
      </c>
      <c r="Y160" s="19">
        <v>82.240066408411721</v>
      </c>
      <c r="Z160" s="18">
        <v>319.43020217791201</v>
      </c>
      <c r="AA160" s="18">
        <v>320.57339989229786</v>
      </c>
      <c r="AB160" s="18">
        <v>319.43020217791201</v>
      </c>
      <c r="AC160" s="19">
        <v>100.67649545454543</v>
      </c>
      <c r="AD160" s="19">
        <v>100.5437372653806</v>
      </c>
      <c r="AE160" s="19">
        <v>100.67649545454543</v>
      </c>
      <c r="AF160" s="18">
        <v>2.4371756281821635</v>
      </c>
      <c r="AG160" s="18"/>
      <c r="AH160" s="18">
        <f t="shared" si="7"/>
        <v>2.4371756281821635</v>
      </c>
      <c r="AI160" s="18">
        <v>46967.074452169683</v>
      </c>
    </row>
    <row r="161" spans="2:35" x14ac:dyDescent="0.35">
      <c r="B161" s="17">
        <v>37652</v>
      </c>
      <c r="C161" s="18">
        <v>3.6959991589942605</v>
      </c>
      <c r="D161" s="18" t="e">
        <f>VLOOKUP($B161,[1]OIS!$A$6:$B$43,2)</f>
        <v>#N/A</v>
      </c>
      <c r="E161" s="18">
        <f t="shared" si="6"/>
        <v>3.6959991589942605</v>
      </c>
      <c r="F161" s="19">
        <v>73.833087388619703</v>
      </c>
      <c r="G161" s="19">
        <v>75.161192478263359</v>
      </c>
      <c r="H161" s="19">
        <v>73.833087388619703</v>
      </c>
      <c r="I161" s="18">
        <v>78.171714241701807</v>
      </c>
      <c r="J161" s="19">
        <v>65.835022719728698</v>
      </c>
      <c r="K161" s="18">
        <v>100.113387848228</v>
      </c>
      <c r="L161" s="19">
        <v>50.565191698724675</v>
      </c>
      <c r="M161" s="18">
        <v>59.774679014533099</v>
      </c>
      <c r="N161" s="19">
        <v>68.847835611258503</v>
      </c>
      <c r="O161" s="18">
        <v>636329</v>
      </c>
      <c r="P161" s="19">
        <v>0.70554673412815894</v>
      </c>
      <c r="Q161" s="19">
        <v>0.71618576292554925</v>
      </c>
      <c r="R161" s="19">
        <v>0.70554673412815894</v>
      </c>
      <c r="S161" s="18">
        <v>74.577500000000001</v>
      </c>
      <c r="T161" s="18">
        <v>476141.41838636913</v>
      </c>
      <c r="U161" s="18">
        <v>74.577500000000001</v>
      </c>
      <c r="V161" s="19">
        <v>901.7</v>
      </c>
      <c r="W161" s="19">
        <v>904389.61210100085</v>
      </c>
      <c r="X161" s="19">
        <v>901.7</v>
      </c>
      <c r="Y161" s="19">
        <v>82.707663302650545</v>
      </c>
      <c r="Z161" s="18">
        <v>322.87874121045598</v>
      </c>
      <c r="AA161" s="18">
        <v>322.23053606316017</v>
      </c>
      <c r="AB161" s="18">
        <v>322.87874121045598</v>
      </c>
      <c r="AC161" s="19">
        <v>99.872265217391288</v>
      </c>
      <c r="AD161" s="19">
        <v>99.525165019345565</v>
      </c>
      <c r="AE161" s="19">
        <v>99.872265217391288</v>
      </c>
      <c r="AF161" s="18">
        <v>2.4498252369024178</v>
      </c>
      <c r="AG161" s="18"/>
      <c r="AH161" s="18">
        <f t="shared" si="7"/>
        <v>2.4498252369024178</v>
      </c>
      <c r="AI161" s="18">
        <v>46994.266728579409</v>
      </c>
    </row>
    <row r="162" spans="2:35" x14ac:dyDescent="0.35">
      <c r="B162" s="17">
        <v>37680</v>
      </c>
      <c r="C162" s="18">
        <v>3.4474914964429892</v>
      </c>
      <c r="D162" s="18" t="e">
        <f>VLOOKUP($B162,[1]OIS!$A$6:$B$43,2)</f>
        <v>#N/A</v>
      </c>
      <c r="E162" s="18">
        <f t="shared" si="6"/>
        <v>3.4474914964429892</v>
      </c>
      <c r="F162" s="19">
        <v>73.9741515245682</v>
      </c>
      <c r="G162" s="19">
        <v>75.233248531704277</v>
      </c>
      <c r="H162" s="19">
        <v>73.9741515245682</v>
      </c>
      <c r="I162" s="18">
        <v>78.288523058851894</v>
      </c>
      <c r="J162" s="19">
        <v>66.035911209226896</v>
      </c>
      <c r="K162" s="18">
        <v>100.098116109494</v>
      </c>
      <c r="L162" s="19">
        <v>50.9449368254582</v>
      </c>
      <c r="M162" s="18">
        <v>59.8395523527264</v>
      </c>
      <c r="N162" s="19">
        <v>69.135377417534599</v>
      </c>
      <c r="O162" s="18">
        <v>640921</v>
      </c>
      <c r="P162" s="19">
        <v>0.68778935185185186</v>
      </c>
      <c r="Q162" s="19">
        <v>0.71949632584757894</v>
      </c>
      <c r="R162" s="19">
        <v>0.68778935185185186</v>
      </c>
      <c r="S162" s="18">
        <v>74.878299999999996</v>
      </c>
      <c r="T162" s="18">
        <v>477303.61080842291</v>
      </c>
      <c r="U162" s="18">
        <v>74.878299999999996</v>
      </c>
      <c r="V162" s="19">
        <v>904.6</v>
      </c>
      <c r="W162" s="19">
        <v>904411.48319853644</v>
      </c>
      <c r="X162" s="19">
        <v>904.6</v>
      </c>
      <c r="Y162" s="19">
        <v>82.775038691134199</v>
      </c>
      <c r="Z162" s="18">
        <v>324.02622613012102</v>
      </c>
      <c r="AA162" s="18">
        <v>323.76906826847676</v>
      </c>
      <c r="AB162" s="18">
        <v>324.02622613012102</v>
      </c>
      <c r="AC162" s="19">
        <v>98.432465000000008</v>
      </c>
      <c r="AD162" s="19">
        <v>98.396524887199178</v>
      </c>
      <c r="AE162" s="19">
        <v>98.432465000000008</v>
      </c>
      <c r="AF162" s="18">
        <v>2.4322758361050947</v>
      </c>
      <c r="AG162" s="18"/>
      <c r="AH162" s="18">
        <f t="shared" si="7"/>
        <v>2.4322758361050947</v>
      </c>
      <c r="AI162" s="18">
        <v>47019.824370518429</v>
      </c>
    </row>
    <row r="163" spans="2:35" x14ac:dyDescent="0.35">
      <c r="B163" s="17">
        <v>37711</v>
      </c>
      <c r="C163" s="18">
        <v>3.390875036307643</v>
      </c>
      <c r="D163" s="18" t="e">
        <f>VLOOKUP($B163,[1]OIS!$A$6:$B$43,2)</f>
        <v>#N/A</v>
      </c>
      <c r="E163" s="18">
        <f t="shared" si="6"/>
        <v>3.390875036307643</v>
      </c>
      <c r="F163" s="19">
        <v>74.092006672242803</v>
      </c>
      <c r="G163" s="19">
        <v>75.26868841605021</v>
      </c>
      <c r="H163" s="19">
        <v>74.092006672242803</v>
      </c>
      <c r="I163" s="18">
        <v>78.359350906546197</v>
      </c>
      <c r="J163" s="19">
        <v>66.2234801002175</v>
      </c>
      <c r="K163" s="18">
        <v>99.928416637415694</v>
      </c>
      <c r="L163" s="19">
        <v>51.799671208345984</v>
      </c>
      <c r="M163" s="18">
        <v>59.900372674102101</v>
      </c>
      <c r="N163" s="19">
        <v>69.345880520509496</v>
      </c>
      <c r="O163" s="18">
        <v>645170</v>
      </c>
      <c r="P163" s="19">
        <v>0.70134343782294184</v>
      </c>
      <c r="Q163" s="19">
        <v>0.72041890405985165</v>
      </c>
      <c r="R163" s="19">
        <v>0.70134343782294184</v>
      </c>
      <c r="S163" s="18">
        <v>74.717299999999994</v>
      </c>
      <c r="T163" s="18">
        <v>478620.80411320576</v>
      </c>
      <c r="U163" s="18">
        <v>74.717299999999994</v>
      </c>
      <c r="V163" s="19">
        <v>905.3</v>
      </c>
      <c r="W163" s="19">
        <v>904854.93046674016</v>
      </c>
      <c r="X163" s="19">
        <v>905.3</v>
      </c>
      <c r="Y163" s="19">
        <v>82.533193416546993</v>
      </c>
      <c r="Z163" s="18">
        <v>323.995094506908</v>
      </c>
      <c r="AA163" s="18">
        <v>324.91359115344727</v>
      </c>
      <c r="AB163" s="18">
        <v>323.995094506908</v>
      </c>
      <c r="AC163" s="19">
        <v>96.760780952380941</v>
      </c>
      <c r="AD163" s="19">
        <v>97.281956673218019</v>
      </c>
      <c r="AE163" s="19">
        <v>96.760780952380941</v>
      </c>
      <c r="AF163" s="18">
        <v>2.3816833469337184</v>
      </c>
      <c r="AG163" s="18"/>
      <c r="AH163" s="18">
        <f t="shared" si="7"/>
        <v>2.3816833469337184</v>
      </c>
      <c r="AI163" s="18">
        <v>47044.986098038462</v>
      </c>
    </row>
    <row r="164" spans="2:35" x14ac:dyDescent="0.35">
      <c r="B164" s="17">
        <v>37741</v>
      </c>
      <c r="C164" s="18">
        <v>3.3822695588674074</v>
      </c>
      <c r="D164" s="18" t="e">
        <f>VLOOKUP($B164,[1]OIS!$A$6:$B$43,2)</f>
        <v>#N/A</v>
      </c>
      <c r="E164" s="18">
        <f t="shared" si="6"/>
        <v>3.3822695588674074</v>
      </c>
      <c r="F164" s="19">
        <v>74.119505163439001</v>
      </c>
      <c r="G164" s="19">
        <v>75.291041000981565</v>
      </c>
      <c r="H164" s="19">
        <v>74.119505163439001</v>
      </c>
      <c r="I164" s="18">
        <v>78.4115607819123</v>
      </c>
      <c r="J164" s="19">
        <v>66.398822461481899</v>
      </c>
      <c r="K164" s="18">
        <v>99.7399904736764</v>
      </c>
      <c r="L164" s="19">
        <v>50.628347510792793</v>
      </c>
      <c r="M164" s="18">
        <v>60.021518974593697</v>
      </c>
      <c r="N164" s="19">
        <v>69.851234507719496</v>
      </c>
      <c r="O164" s="18">
        <v>649457</v>
      </c>
      <c r="P164" s="19">
        <v>0.71592725268669055</v>
      </c>
      <c r="Q164" s="19">
        <v>0.71989325097138979</v>
      </c>
      <c r="R164" s="19">
        <v>0.71592725268669055</v>
      </c>
      <c r="S164" s="18">
        <v>75.421099999999996</v>
      </c>
      <c r="T164" s="18">
        <v>480086.99257265823</v>
      </c>
      <c r="U164" s="18">
        <v>75.421099999999996</v>
      </c>
      <c r="V164" s="19">
        <v>905.5</v>
      </c>
      <c r="W164" s="19">
        <v>905763.6641393617</v>
      </c>
      <c r="X164" s="19">
        <v>905.5</v>
      </c>
      <c r="Y164" s="19">
        <v>83.292214246272763</v>
      </c>
      <c r="Z164" s="18">
        <v>325.42790311322898</v>
      </c>
      <c r="AA164" s="18">
        <v>325.68113952973493</v>
      </c>
      <c r="AB164" s="18">
        <v>325.42790311322898</v>
      </c>
      <c r="AC164" s="19">
        <v>95.913081818181823</v>
      </c>
      <c r="AD164" s="19">
        <v>96.296404176687972</v>
      </c>
      <c r="AE164" s="19">
        <v>95.913081818181823</v>
      </c>
      <c r="AF164" s="18">
        <v>2.300277274712506</v>
      </c>
      <c r="AG164" s="18"/>
      <c r="AH164" s="18">
        <f t="shared" si="7"/>
        <v>2.300277274712506</v>
      </c>
      <c r="AI164" s="18">
        <v>47071.130821745821</v>
      </c>
    </row>
    <row r="165" spans="2:35" x14ac:dyDescent="0.35">
      <c r="B165" s="17">
        <v>37772</v>
      </c>
      <c r="C165" s="18">
        <v>3.364439152730887</v>
      </c>
      <c r="D165" s="18" t="e">
        <f>VLOOKUP($B165,[1]OIS!$A$6:$B$43,2)</f>
        <v>#N/A</v>
      </c>
      <c r="E165" s="18">
        <f t="shared" si="6"/>
        <v>3.364439152730887</v>
      </c>
      <c r="F165" s="19">
        <v>74.045779362517095</v>
      </c>
      <c r="G165" s="19">
        <v>75.332841300973939</v>
      </c>
      <c r="H165" s="19">
        <v>74.045779362517095</v>
      </c>
      <c r="I165" s="18">
        <v>78.393050177623493</v>
      </c>
      <c r="J165" s="19">
        <v>66.438018361879003</v>
      </c>
      <c r="K165" s="18">
        <v>99.587910229705699</v>
      </c>
      <c r="L165" s="19">
        <v>49.566066151636676</v>
      </c>
      <c r="M165" s="18">
        <v>60.174276987057503</v>
      </c>
      <c r="N165" s="19">
        <v>69.723383357945593</v>
      </c>
      <c r="O165" s="18">
        <v>652627</v>
      </c>
      <c r="P165" s="19">
        <v>0.72639664804469273</v>
      </c>
      <c r="Q165" s="19">
        <v>0.71961279601676487</v>
      </c>
      <c r="R165" s="19">
        <v>0.72639664804469273</v>
      </c>
      <c r="S165" s="18">
        <v>75.219200000000001</v>
      </c>
      <c r="T165" s="18">
        <v>481567.27165377833</v>
      </c>
      <c r="U165" s="18">
        <v>75.219200000000001</v>
      </c>
      <c r="V165" s="19">
        <v>907.2</v>
      </c>
      <c r="W165" s="19">
        <v>907130.86770511256</v>
      </c>
      <c r="X165" s="19">
        <v>907.2</v>
      </c>
      <c r="Y165" s="19">
        <v>82.913580246913568</v>
      </c>
      <c r="Z165" s="18">
        <v>326.16301930010502</v>
      </c>
      <c r="AA165" s="18">
        <v>326.12335383439557</v>
      </c>
      <c r="AB165" s="18">
        <v>326.16301930010502</v>
      </c>
      <c r="AC165" s="19">
        <v>94.843940909090918</v>
      </c>
      <c r="AD165" s="19">
        <v>95.63199968803012</v>
      </c>
      <c r="AE165" s="19">
        <v>94.843940909090918</v>
      </c>
      <c r="AF165" s="18">
        <v>2.1965287344127105</v>
      </c>
      <c r="AG165" s="18"/>
      <c r="AH165" s="18">
        <f t="shared" si="7"/>
        <v>2.1965287344127105</v>
      </c>
      <c r="AI165" s="18">
        <v>47098.166030547531</v>
      </c>
    </row>
    <row r="166" spans="2:35" x14ac:dyDescent="0.35">
      <c r="B166" s="17">
        <v>37802</v>
      </c>
      <c r="C166" s="18">
        <v>3.3728980184140482</v>
      </c>
      <c r="D166" s="18" t="e">
        <f>VLOOKUP($B166,[1]OIS!$A$6:$B$43,2)</f>
        <v>#N/A</v>
      </c>
      <c r="E166" s="18">
        <f t="shared" si="6"/>
        <v>3.3728980184140482</v>
      </c>
      <c r="F166" s="19">
        <v>73.991308279838194</v>
      </c>
      <c r="G166" s="19">
        <v>75.416807036916694</v>
      </c>
      <c r="H166" s="19">
        <v>73.991308279838194</v>
      </c>
      <c r="I166" s="18">
        <v>78.337064757915201</v>
      </c>
      <c r="J166" s="19">
        <v>66.579092269912906</v>
      </c>
      <c r="K166" s="18">
        <v>99.179447036349899</v>
      </c>
      <c r="L166" s="19">
        <v>49.618884408343689</v>
      </c>
      <c r="M166" s="18">
        <v>60.311822495418603</v>
      </c>
      <c r="N166" s="19">
        <v>69.653921500384797</v>
      </c>
      <c r="O166" s="18">
        <v>657021</v>
      </c>
      <c r="P166" s="19">
        <v>0.69719098129097601</v>
      </c>
      <c r="Q166" s="19">
        <v>0.72072273833455092</v>
      </c>
      <c r="R166" s="19">
        <v>0.69719098129097601</v>
      </c>
      <c r="S166" s="18">
        <v>75.656899999999993</v>
      </c>
      <c r="T166" s="18">
        <v>483001.22671843751</v>
      </c>
      <c r="U166" s="18">
        <v>75.656899999999993</v>
      </c>
      <c r="V166" s="19">
        <v>908.6</v>
      </c>
      <c r="W166" s="19">
        <v>908733.81095527916</v>
      </c>
      <c r="X166" s="19">
        <v>908.6</v>
      </c>
      <c r="Y166" s="19">
        <v>83.267554479418877</v>
      </c>
      <c r="Z166" s="18">
        <v>326.60079965477098</v>
      </c>
      <c r="AA166" s="18">
        <v>326.38524716329908</v>
      </c>
      <c r="AB166" s="18">
        <v>326.60079965477098</v>
      </c>
      <c r="AC166" s="19">
        <v>96.573238095238111</v>
      </c>
      <c r="AD166" s="19">
        <v>95.369512797898594</v>
      </c>
      <c r="AE166" s="19">
        <v>96.573238095238111</v>
      </c>
      <c r="AF166" s="18">
        <v>2.0878034242532384</v>
      </c>
      <c r="AG166" s="18"/>
      <c r="AH166" s="18">
        <f t="shared" si="7"/>
        <v>2.0878034242532384</v>
      </c>
      <c r="AI166" s="18">
        <v>47126.578280055415</v>
      </c>
    </row>
    <row r="167" spans="2:35" x14ac:dyDescent="0.35">
      <c r="B167" s="17">
        <v>37833</v>
      </c>
      <c r="C167" s="18">
        <v>3.2312624059650781</v>
      </c>
      <c r="D167" s="18" t="e">
        <f>VLOOKUP($B167,[1]OIS!$A$6:$B$43,2)</f>
        <v>#N/A</v>
      </c>
      <c r="E167" s="18">
        <f t="shared" si="6"/>
        <v>3.2312624059650781</v>
      </c>
      <c r="F167" s="19">
        <v>74.235923322946107</v>
      </c>
      <c r="G167" s="19">
        <v>75.530884801624765</v>
      </c>
      <c r="H167" s="19">
        <v>74.235923322946107</v>
      </c>
      <c r="I167" s="18">
        <v>78.577822682368705</v>
      </c>
      <c r="J167" s="19">
        <v>66.784646419917294</v>
      </c>
      <c r="K167" s="18">
        <v>99.342952277041604</v>
      </c>
      <c r="L167" s="19">
        <v>49.909019085545282</v>
      </c>
      <c r="M167" s="18">
        <v>60.345102168238498</v>
      </c>
      <c r="N167" s="19">
        <v>70.038811625049107</v>
      </c>
      <c r="O167" s="18">
        <v>659752</v>
      </c>
      <c r="P167" s="19">
        <v>0.7177194421657096</v>
      </c>
      <c r="Q167" s="19">
        <v>0.72241205754194615</v>
      </c>
      <c r="R167" s="19">
        <v>0.7177194421657096</v>
      </c>
      <c r="S167" s="18">
        <v>75.947500000000005</v>
      </c>
      <c r="T167" s="18">
        <v>484433.50302455528</v>
      </c>
      <c r="U167" s="18">
        <v>75.947500000000005</v>
      </c>
      <c r="V167" s="19">
        <v>908.1</v>
      </c>
      <c r="W167" s="19">
        <v>909707.05752087687</v>
      </c>
      <c r="X167" s="19">
        <v>908.1</v>
      </c>
      <c r="Y167" s="19">
        <v>83.633410417354909</v>
      </c>
      <c r="Z167" s="18">
        <v>326.74444684763898</v>
      </c>
      <c r="AA167" s="18">
        <v>326.71601529223955</v>
      </c>
      <c r="AB167" s="18">
        <v>326.74444684763898</v>
      </c>
      <c r="AC167" s="19">
        <v>95.875508695652172</v>
      </c>
      <c r="AD167" s="19">
        <v>95.397806469660111</v>
      </c>
      <c r="AE167" s="19">
        <v>95.875508695652172</v>
      </c>
      <c r="AF167" s="18">
        <v>2.0200204820534178</v>
      </c>
      <c r="AG167" s="18"/>
      <c r="AH167" s="18">
        <f t="shared" si="7"/>
        <v>2.0200204820534178</v>
      </c>
      <c r="AI167" s="18">
        <v>47156.064513123361</v>
      </c>
    </row>
    <row r="168" spans="2:35" x14ac:dyDescent="0.35">
      <c r="B168" s="17">
        <v>37864</v>
      </c>
      <c r="C168" s="18">
        <v>3.2651564059591216</v>
      </c>
      <c r="D168" s="18" t="e">
        <f>VLOOKUP($B168,[1]OIS!$A$6:$B$43,2)</f>
        <v>#N/A</v>
      </c>
      <c r="E168" s="18">
        <f t="shared" si="6"/>
        <v>3.2651564059591216</v>
      </c>
      <c r="F168" s="19">
        <v>74.390675787474706</v>
      </c>
      <c r="G168" s="19">
        <v>75.652677798176512</v>
      </c>
      <c r="H168" s="19">
        <v>74.390675787474706</v>
      </c>
      <c r="I168" s="18">
        <v>78.681596406287994</v>
      </c>
      <c r="J168" s="19">
        <v>66.932418806611807</v>
      </c>
      <c r="K168" s="18">
        <v>99.487324467887902</v>
      </c>
      <c r="L168" s="19">
        <v>50.306677255055774</v>
      </c>
      <c r="M168" s="18">
        <v>60.632815804167102</v>
      </c>
      <c r="N168" s="19">
        <v>70.176801637433499</v>
      </c>
      <c r="O168" s="18">
        <v>664346</v>
      </c>
      <c r="P168" s="19">
        <v>0.70450737718207856</v>
      </c>
      <c r="Q168" s="19">
        <v>0.72320955174812795</v>
      </c>
      <c r="R168" s="19">
        <v>0.70450737718207856</v>
      </c>
      <c r="S168" s="18">
        <v>75.993799999999993</v>
      </c>
      <c r="T168" s="18">
        <v>485968.50569564803</v>
      </c>
      <c r="U168" s="18">
        <v>75.993799999999993</v>
      </c>
      <c r="V168" s="19">
        <v>908.3</v>
      </c>
      <c r="W168" s="19">
        <v>908959.90718673682</v>
      </c>
      <c r="X168" s="19">
        <v>908.3</v>
      </c>
      <c r="Y168" s="19">
        <v>83.665969393372222</v>
      </c>
      <c r="Z168" s="18">
        <v>327.24705990147697</v>
      </c>
      <c r="AA168" s="18">
        <v>327.41385614763982</v>
      </c>
      <c r="AB168" s="18">
        <v>327.24705990147697</v>
      </c>
      <c r="AC168" s="19">
        <v>95.204204761904762</v>
      </c>
      <c r="AD168" s="19">
        <v>95.53762178097702</v>
      </c>
      <c r="AE168" s="19">
        <v>95.204204761904762</v>
      </c>
      <c r="AF168" s="18">
        <v>2.0489972807524324</v>
      </c>
      <c r="AG168" s="18"/>
      <c r="AH168" s="18">
        <f t="shared" si="7"/>
        <v>2.0489972807524324</v>
      </c>
      <c r="AI168" s="18">
        <v>47186.525988851012</v>
      </c>
    </row>
    <row r="169" spans="2:35" x14ac:dyDescent="0.35">
      <c r="B169" s="17">
        <v>37894</v>
      </c>
      <c r="C169" s="18">
        <v>3.4441142025890916</v>
      </c>
      <c r="D169" s="18" t="e">
        <f>VLOOKUP($B169,[1]OIS!$A$6:$B$43,2)</f>
        <v>#N/A</v>
      </c>
      <c r="E169" s="18">
        <f t="shared" si="6"/>
        <v>3.4441142025890916</v>
      </c>
      <c r="F169" s="19">
        <v>74.5627966688931</v>
      </c>
      <c r="G169" s="19">
        <v>75.759467481763565</v>
      </c>
      <c r="H169" s="19">
        <v>74.5627966688931</v>
      </c>
      <c r="I169" s="18">
        <v>78.830772532170002</v>
      </c>
      <c r="J169" s="19">
        <v>67.187869769398603</v>
      </c>
      <c r="K169" s="18">
        <v>99.322009504598697</v>
      </c>
      <c r="L169" s="19">
        <v>50.466139931575583</v>
      </c>
      <c r="M169" s="18">
        <v>60.581750309117403</v>
      </c>
      <c r="N169" s="19">
        <v>70.579687471691301</v>
      </c>
      <c r="O169" s="18">
        <v>667017</v>
      </c>
      <c r="P169" s="19">
        <v>0.72988631394840398</v>
      </c>
      <c r="Q169" s="19">
        <v>0.72208358890232516</v>
      </c>
      <c r="R169" s="19">
        <v>0.72988631394840398</v>
      </c>
      <c r="S169" s="18">
        <v>76.440100000000001</v>
      </c>
      <c r="T169" s="18">
        <v>487568.45766399318</v>
      </c>
      <c r="U169" s="18">
        <v>76.440100000000001</v>
      </c>
      <c r="V169" s="19">
        <v>907.4</v>
      </c>
      <c r="W169" s="19">
        <v>906184.25384324219</v>
      </c>
      <c r="X169" s="19">
        <v>907.4</v>
      </c>
      <c r="Y169" s="19">
        <v>84.240797884064364</v>
      </c>
      <c r="Z169" s="18">
        <v>328.70517273256098</v>
      </c>
      <c r="AA169" s="18">
        <v>328.60018301141588</v>
      </c>
      <c r="AB169" s="18">
        <v>328.70517273256098</v>
      </c>
      <c r="AC169" s="19">
        <v>95.522427272727242</v>
      </c>
      <c r="AD169" s="19">
        <v>95.702326572858524</v>
      </c>
      <c r="AE169" s="19">
        <v>95.522427272727242</v>
      </c>
      <c r="AF169" s="18">
        <v>2.1958060476101138</v>
      </c>
      <c r="AG169" s="18"/>
      <c r="AH169" s="18">
        <f t="shared" si="7"/>
        <v>2.1958060476101138</v>
      </c>
      <c r="AI169" s="18">
        <v>47216.546214587383</v>
      </c>
    </row>
    <row r="170" spans="2:35" x14ac:dyDescent="0.35">
      <c r="B170" s="17">
        <v>37925</v>
      </c>
      <c r="C170" s="18">
        <v>3.5411757099505761</v>
      </c>
      <c r="D170" s="18" t="e">
        <f>VLOOKUP($B170,[1]OIS!$A$6:$B$43,2)</f>
        <v>#N/A</v>
      </c>
      <c r="E170" s="18">
        <f t="shared" si="6"/>
        <v>3.5411757099505761</v>
      </c>
      <c r="F170" s="19">
        <v>74.644864077098902</v>
      </c>
      <c r="G170" s="19">
        <v>75.850737486458328</v>
      </c>
      <c r="H170" s="19">
        <v>74.644864077098902</v>
      </c>
      <c r="I170" s="18">
        <v>78.910071660417003</v>
      </c>
      <c r="J170" s="19">
        <v>67.376829270208901</v>
      </c>
      <c r="K170" s="18">
        <v>99.155723211882602</v>
      </c>
      <c r="L170" s="19">
        <v>50.477943649965084</v>
      </c>
      <c r="M170" s="18">
        <v>60.720709618246303</v>
      </c>
      <c r="N170" s="19">
        <v>70.698800471621794</v>
      </c>
      <c r="O170" s="18">
        <v>673027</v>
      </c>
      <c r="P170" s="19">
        <v>0.71925803528596555</v>
      </c>
      <c r="Q170" s="19">
        <v>0.71944604794267464</v>
      </c>
      <c r="R170" s="19">
        <v>0.71925803528596555</v>
      </c>
      <c r="S170" s="18">
        <v>76.775199999999998</v>
      </c>
      <c r="T170" s="18">
        <v>489068.4371661967</v>
      </c>
      <c r="U170" s="18">
        <v>76.775199999999998</v>
      </c>
      <c r="V170" s="19">
        <v>905.2</v>
      </c>
      <c r="W170" s="19">
        <v>903236.3235553205</v>
      </c>
      <c r="X170" s="19">
        <v>905.2</v>
      </c>
      <c r="Y170" s="19">
        <v>84.815731330092788</v>
      </c>
      <c r="Z170" s="18">
        <v>329.78798910005298</v>
      </c>
      <c r="AA170" s="18">
        <v>330.01137689569924</v>
      </c>
      <c r="AB170" s="18">
        <v>329.78798910005298</v>
      </c>
      <c r="AC170" s="19">
        <v>96.678647826086944</v>
      </c>
      <c r="AD170" s="19">
        <v>96.105361360664688</v>
      </c>
      <c r="AE170" s="19">
        <v>96.678647826086944</v>
      </c>
      <c r="AF170" s="18">
        <v>2.3848628620999057</v>
      </c>
      <c r="AG170" s="18"/>
      <c r="AH170" s="18">
        <f t="shared" si="7"/>
        <v>2.3848628620999057</v>
      </c>
      <c r="AI170" s="18">
        <v>47246.640434282788</v>
      </c>
    </row>
    <row r="171" spans="2:35" x14ac:dyDescent="0.35">
      <c r="B171" s="17">
        <v>37955</v>
      </c>
      <c r="C171" s="18">
        <v>3.7120660242377825</v>
      </c>
      <c r="D171" s="18" t="e">
        <f>VLOOKUP($B171,[1]OIS!$A$6:$B$43,2)</f>
        <v>#N/A</v>
      </c>
      <c r="E171" s="18">
        <f t="shared" si="6"/>
        <v>3.7120660242377825</v>
      </c>
      <c r="F171" s="19">
        <v>74.724526196274198</v>
      </c>
      <c r="G171" s="19">
        <v>75.929485205271831</v>
      </c>
      <c r="H171" s="19">
        <v>74.724526196274198</v>
      </c>
      <c r="I171" s="18">
        <v>78.953219704957704</v>
      </c>
      <c r="J171" s="19">
        <v>67.531521263451907</v>
      </c>
      <c r="K171" s="18">
        <v>98.9606553340587</v>
      </c>
      <c r="L171" s="19">
        <v>50.903675086271988</v>
      </c>
      <c r="M171" s="18">
        <v>60.684028162572503</v>
      </c>
      <c r="N171" s="19">
        <v>70.750562967682598</v>
      </c>
      <c r="O171" s="18">
        <v>678268</v>
      </c>
      <c r="P171" s="19">
        <v>0.69560212437537605</v>
      </c>
      <c r="Q171" s="19">
        <v>0.71615354143753551</v>
      </c>
      <c r="R171" s="19">
        <v>0.69560212437537605</v>
      </c>
      <c r="S171" s="18">
        <v>76.569400000000002</v>
      </c>
      <c r="T171" s="18">
        <v>490220.79001189891</v>
      </c>
      <c r="U171" s="18">
        <v>76.569400000000002</v>
      </c>
      <c r="V171" s="19">
        <v>903.9</v>
      </c>
      <c r="W171" s="19">
        <v>902638.43979341956</v>
      </c>
      <c r="X171" s="19">
        <v>903.9</v>
      </c>
      <c r="Y171" s="19">
        <v>84.710034295829203</v>
      </c>
      <c r="Z171" s="18">
        <v>330.95390741166398</v>
      </c>
      <c r="AA171" s="18">
        <v>331.24342224000878</v>
      </c>
      <c r="AB171" s="18">
        <v>330.95390741166398</v>
      </c>
      <c r="AC171" s="19">
        <v>97.274875000000009</v>
      </c>
      <c r="AD171" s="19">
        <v>97.042651098123059</v>
      </c>
      <c r="AE171" s="19">
        <v>97.274875000000009</v>
      </c>
      <c r="AF171" s="18">
        <v>2.5103391640716057</v>
      </c>
      <c r="AG171" s="18"/>
      <c r="AH171" s="18">
        <f t="shared" si="7"/>
        <v>2.5103391640716057</v>
      </c>
      <c r="AI171" s="18">
        <v>47276.97659715933</v>
      </c>
    </row>
    <row r="172" spans="2:35" x14ac:dyDescent="0.35">
      <c r="B172" s="17">
        <v>37986</v>
      </c>
      <c r="C172" s="18">
        <v>3.7349779531188134</v>
      </c>
      <c r="D172" s="18" t="e">
        <f>VLOOKUP($B172,[1]OIS!$A$6:$B$43,2)</f>
        <v>#N/A</v>
      </c>
      <c r="E172" s="18">
        <f t="shared" si="6"/>
        <v>3.7349779531188134</v>
      </c>
      <c r="F172" s="19">
        <v>74.803609720952807</v>
      </c>
      <c r="G172" s="19">
        <v>76.00004567188067</v>
      </c>
      <c r="H172" s="19">
        <v>74.803609720952807</v>
      </c>
      <c r="I172" s="18">
        <v>78.983149221523306</v>
      </c>
      <c r="J172" s="19">
        <v>67.743598647116201</v>
      </c>
      <c r="K172" s="18">
        <v>98.703130200648701</v>
      </c>
      <c r="L172" s="19">
        <v>51.215954329721001</v>
      </c>
      <c r="M172" s="18">
        <v>60.8146978370143</v>
      </c>
      <c r="N172" s="19">
        <v>70.814959436105298</v>
      </c>
      <c r="O172" s="18">
        <v>684702</v>
      </c>
      <c r="P172" s="19">
        <v>0.708307242746817</v>
      </c>
      <c r="Q172" s="19">
        <v>0.71294309555559465</v>
      </c>
      <c r="R172" s="19">
        <v>0.708307242746817</v>
      </c>
      <c r="S172" s="18">
        <v>76.932100000000005</v>
      </c>
      <c r="T172" s="18">
        <v>490892.99184844655</v>
      </c>
      <c r="U172" s="18">
        <v>76.932100000000005</v>
      </c>
      <c r="V172" s="19">
        <v>905.2</v>
      </c>
      <c r="W172" s="19">
        <v>905828.61106765899</v>
      </c>
      <c r="X172" s="19">
        <v>905.2</v>
      </c>
      <c r="Y172" s="19">
        <v>84.989063190455155</v>
      </c>
      <c r="Z172" s="18">
        <v>332.545219177815</v>
      </c>
      <c r="AA172" s="18">
        <v>332.03708160376414</v>
      </c>
      <c r="AB172" s="18">
        <v>332.545219177815</v>
      </c>
      <c r="AC172" s="19">
        <v>97.8400956521739</v>
      </c>
      <c r="AD172" s="19">
        <v>98.637054107851824</v>
      </c>
      <c r="AE172" s="19">
        <v>97.8400956521739</v>
      </c>
      <c r="AF172" s="18">
        <v>2.5075099286911553</v>
      </c>
      <c r="AG172" s="18"/>
      <c r="AH172" s="18">
        <f t="shared" si="7"/>
        <v>2.5075099286911553</v>
      </c>
      <c r="AI172" s="18">
        <v>47307.595891019278</v>
      </c>
    </row>
    <row r="173" spans="2:35" x14ac:dyDescent="0.35">
      <c r="B173" s="17">
        <v>38017</v>
      </c>
      <c r="C173" s="18">
        <v>3.7692564067741747</v>
      </c>
      <c r="D173" s="18" t="e">
        <f>VLOOKUP($B173,[1]OIS!$A$6:$B$43,2)</f>
        <v>#N/A</v>
      </c>
      <c r="E173" s="18">
        <f t="shared" si="6"/>
        <v>3.7692564067741747</v>
      </c>
      <c r="F173" s="19">
        <v>74.976196142965094</v>
      </c>
      <c r="G173" s="19">
        <v>76.072809181636757</v>
      </c>
      <c r="H173" s="19">
        <v>74.976196142965094</v>
      </c>
      <c r="I173" s="18">
        <v>79.262338860337906</v>
      </c>
      <c r="J173" s="19">
        <v>67.904224251540796</v>
      </c>
      <c r="K173" s="18">
        <v>99.053131182952399</v>
      </c>
      <c r="L173" s="19">
        <v>51.637074786335006</v>
      </c>
      <c r="M173" s="18">
        <v>60.830307251074998</v>
      </c>
      <c r="N173" s="19">
        <v>70.700048007457596</v>
      </c>
      <c r="O173" s="18">
        <v>687067</v>
      </c>
      <c r="P173" s="19">
        <v>0.72569671238841715</v>
      </c>
      <c r="Q173" s="19">
        <v>0.71018357665608423</v>
      </c>
      <c r="R173" s="19">
        <v>0.72569671238841715</v>
      </c>
      <c r="S173" s="18">
        <v>76.884900000000002</v>
      </c>
      <c r="T173" s="18">
        <v>491338.29896817845</v>
      </c>
      <c r="U173" s="18">
        <v>76.884900000000002</v>
      </c>
      <c r="V173" s="19">
        <v>909.1</v>
      </c>
      <c r="W173" s="19">
        <v>910829.68182984495</v>
      </c>
      <c r="X173" s="19">
        <v>909.1</v>
      </c>
      <c r="Y173" s="19">
        <v>84.572544274557259</v>
      </c>
      <c r="Z173" s="18">
        <v>333.01444822851698</v>
      </c>
      <c r="AA173" s="18">
        <v>332.59942367525463</v>
      </c>
      <c r="AB173" s="18">
        <v>333.01444822851698</v>
      </c>
      <c r="AC173" s="19">
        <v>100.08979999999998</v>
      </c>
      <c r="AD173" s="19">
        <v>100.47045163280175</v>
      </c>
      <c r="AE173" s="19">
        <v>100.08979999999998</v>
      </c>
      <c r="AF173" s="18">
        <v>2.4412040114133755</v>
      </c>
      <c r="AG173" s="18"/>
      <c r="AH173" s="18">
        <f t="shared" si="7"/>
        <v>2.4412040114133755</v>
      </c>
      <c r="AI173" s="18">
        <v>47338.630445564486</v>
      </c>
    </row>
    <row r="174" spans="2:35" x14ac:dyDescent="0.35">
      <c r="B174" s="17">
        <v>38046</v>
      </c>
      <c r="C174" s="18">
        <v>3.8636170466780237</v>
      </c>
      <c r="D174" s="18" t="e">
        <f>VLOOKUP($B174,[1]OIS!$A$6:$B$43,2)</f>
        <v>#N/A</v>
      </c>
      <c r="E174" s="18">
        <f t="shared" si="6"/>
        <v>3.8636170466780237</v>
      </c>
      <c r="F174" s="19">
        <v>75.037606210999101</v>
      </c>
      <c r="G174" s="19">
        <v>76.154457045853547</v>
      </c>
      <c r="H174" s="19">
        <v>75.037606210999101</v>
      </c>
      <c r="I174" s="18">
        <v>79.303048316596403</v>
      </c>
      <c r="J174" s="19">
        <v>68.124631559815995</v>
      </c>
      <c r="K174" s="18">
        <v>98.731944947924305</v>
      </c>
      <c r="L174" s="19">
        <v>51.819163306216808</v>
      </c>
      <c r="M174" s="18">
        <v>60.868613665055598</v>
      </c>
      <c r="N174" s="19">
        <v>70.659579508301306</v>
      </c>
      <c r="O174" s="18">
        <v>689769</v>
      </c>
      <c r="P174" s="19">
        <v>0.69577886281304147</v>
      </c>
      <c r="Q174" s="19">
        <v>0.70828268330395994</v>
      </c>
      <c r="R174" s="19">
        <v>0.69577886281304147</v>
      </c>
      <c r="S174" s="18">
        <v>76.886499999999998</v>
      </c>
      <c r="T174" s="18">
        <v>491893.79691948282</v>
      </c>
      <c r="U174" s="18">
        <v>76.886499999999998</v>
      </c>
      <c r="V174" s="19">
        <v>913.1</v>
      </c>
      <c r="W174" s="19">
        <v>914299.59336523851</v>
      </c>
      <c r="X174" s="19">
        <v>913.1</v>
      </c>
      <c r="Y174" s="19">
        <v>84.203811192640458</v>
      </c>
      <c r="Z174" s="18">
        <v>332.97539871375801</v>
      </c>
      <c r="AA174" s="18">
        <v>333.24194462290461</v>
      </c>
      <c r="AB174" s="18">
        <v>332.97539871375801</v>
      </c>
      <c r="AC174" s="19">
        <v>102.49695999999999</v>
      </c>
      <c r="AD174" s="19">
        <v>101.84440220610274</v>
      </c>
      <c r="AE174" s="19">
        <v>102.49695999999999</v>
      </c>
      <c r="AF174" s="18">
        <v>2.4199881289741483</v>
      </c>
      <c r="AG174" s="18"/>
      <c r="AH174" s="18">
        <f t="shared" si="7"/>
        <v>2.4199881289741483</v>
      </c>
      <c r="AI174" s="18">
        <v>47368.104694684269</v>
      </c>
    </row>
    <row r="175" spans="2:35" x14ac:dyDescent="0.35">
      <c r="B175" s="17">
        <v>38077</v>
      </c>
      <c r="C175" s="18">
        <v>4.010412240197323</v>
      </c>
      <c r="D175" s="18" t="e">
        <f>VLOOKUP($B175,[1]OIS!$A$6:$B$43,2)</f>
        <v>#N/A</v>
      </c>
      <c r="E175" s="18">
        <f t="shared" si="6"/>
        <v>4.010412240197323</v>
      </c>
      <c r="F175" s="19">
        <v>75.046274833177193</v>
      </c>
      <c r="G175" s="19">
        <v>76.251439660423955</v>
      </c>
      <c r="H175" s="19">
        <v>75.046274833177193</v>
      </c>
      <c r="I175" s="18">
        <v>79.288074696710297</v>
      </c>
      <c r="J175" s="19">
        <v>68.285047959106294</v>
      </c>
      <c r="K175" s="18">
        <v>98.421585348622997</v>
      </c>
      <c r="L175" s="19">
        <v>52.288662525049176</v>
      </c>
      <c r="M175" s="18">
        <v>61.082169810196298</v>
      </c>
      <c r="N175" s="19">
        <v>70.681716921580502</v>
      </c>
      <c r="O175" s="18">
        <v>696669</v>
      </c>
      <c r="P175" s="19">
        <v>0.6954432734035958</v>
      </c>
      <c r="Q175" s="19">
        <v>0.70726767027044835</v>
      </c>
      <c r="R175" s="19">
        <v>0.6954432734035958</v>
      </c>
      <c r="S175" s="18">
        <v>77.1858</v>
      </c>
      <c r="T175" s="18">
        <v>492802.14906368818</v>
      </c>
      <c r="U175" s="18">
        <v>77.1858</v>
      </c>
      <c r="V175" s="19">
        <v>911.5</v>
      </c>
      <c r="W175" s="19">
        <v>914333.33191287203</v>
      </c>
      <c r="X175" s="19">
        <v>911.5</v>
      </c>
      <c r="Y175" s="19">
        <v>84.67997805814592</v>
      </c>
      <c r="Z175" s="18">
        <v>334.07168241506599</v>
      </c>
      <c r="AA175" s="18">
        <v>334.21294180684595</v>
      </c>
      <c r="AB175" s="18">
        <v>334.07168241506599</v>
      </c>
      <c r="AC175" s="19">
        <v>102.18197391304348</v>
      </c>
      <c r="AD175" s="19">
        <v>102.41511662577715</v>
      </c>
      <c r="AE175" s="19">
        <v>102.18197391304348</v>
      </c>
      <c r="AF175" s="18">
        <v>2.5077305221567481</v>
      </c>
      <c r="AG175" s="18"/>
      <c r="AH175" s="18">
        <f t="shared" si="7"/>
        <v>2.5077305221567481</v>
      </c>
      <c r="AI175" s="18">
        <v>47396.931098244138</v>
      </c>
    </row>
    <row r="176" spans="2:35" x14ac:dyDescent="0.35">
      <c r="B176" s="17">
        <v>38107</v>
      </c>
      <c r="C176" s="18">
        <v>4.099334788543997</v>
      </c>
      <c r="D176" s="18" t="e">
        <f>VLOOKUP($B176,[1]OIS!$A$6:$B$43,2)</f>
        <v>#N/A</v>
      </c>
      <c r="E176" s="18">
        <f t="shared" si="6"/>
        <v>4.099334788543997</v>
      </c>
      <c r="F176" s="19">
        <v>75.1545216353271</v>
      </c>
      <c r="G176" s="19">
        <v>76.350512462370645</v>
      </c>
      <c r="H176" s="19">
        <v>75.1545216353271</v>
      </c>
      <c r="I176" s="18">
        <v>79.398871053236206</v>
      </c>
      <c r="J176" s="19">
        <v>68.4254835942847</v>
      </c>
      <c r="K176" s="18">
        <v>98.486628948631505</v>
      </c>
      <c r="L176" s="19">
        <v>52.031853793349995</v>
      </c>
      <c r="M176" s="18">
        <v>61.238742283307602</v>
      </c>
      <c r="N176" s="19">
        <v>70.738962744979005</v>
      </c>
      <c r="O176" s="18">
        <v>701997</v>
      </c>
      <c r="P176" s="19">
        <v>0.71598071931776053</v>
      </c>
      <c r="Q176" s="19">
        <v>0.70671580793566724</v>
      </c>
      <c r="R176" s="19">
        <v>0.71598071931776053</v>
      </c>
      <c r="S176" s="18">
        <v>77.094700000000003</v>
      </c>
      <c r="T176" s="18">
        <v>493915.73550634575</v>
      </c>
      <c r="U176" s="18">
        <v>77.094700000000003</v>
      </c>
      <c r="V176" s="19">
        <v>911.4</v>
      </c>
      <c r="W176" s="19">
        <v>911987.08302550705</v>
      </c>
      <c r="X176" s="19">
        <v>911.4</v>
      </c>
      <c r="Y176" s="19">
        <v>84.589313144612689</v>
      </c>
      <c r="Z176" s="18">
        <v>335.77583515068898</v>
      </c>
      <c r="AA176" s="18">
        <v>335.43415760040921</v>
      </c>
      <c r="AB176" s="18">
        <v>335.77583515068898</v>
      </c>
      <c r="AC176" s="19">
        <v>102.16220909090909</v>
      </c>
      <c r="AD176" s="19">
        <v>102.42260136613287</v>
      </c>
      <c r="AE176" s="19">
        <v>102.16220909090909</v>
      </c>
      <c r="AF176" s="18">
        <v>2.6530283668388814</v>
      </c>
      <c r="AG176" s="18"/>
      <c r="AH176" s="18">
        <f t="shared" si="7"/>
        <v>2.6530283668388814</v>
      </c>
      <c r="AI176" s="18">
        <v>47426.699333327233</v>
      </c>
    </row>
    <row r="177" spans="2:35" x14ac:dyDescent="0.35">
      <c r="B177" s="17">
        <v>38138</v>
      </c>
      <c r="C177" s="18">
        <v>4.242779077863382</v>
      </c>
      <c r="D177" s="18" t="e">
        <f>VLOOKUP($B177,[1]OIS!$A$6:$B$43,2)</f>
        <v>#N/A</v>
      </c>
      <c r="E177" s="18">
        <f t="shared" si="6"/>
        <v>4.242779077863382</v>
      </c>
      <c r="F177" s="19">
        <v>75.322628334034206</v>
      </c>
      <c r="G177" s="19">
        <v>76.428544426847537</v>
      </c>
      <c r="H177" s="19">
        <v>75.322628334034206</v>
      </c>
      <c r="I177" s="18">
        <v>79.511424003146601</v>
      </c>
      <c r="J177" s="19">
        <v>68.646510755046705</v>
      </c>
      <c r="K177" s="18">
        <v>98.334145184204701</v>
      </c>
      <c r="L177" s="19">
        <v>53.198449948165091</v>
      </c>
      <c r="M177" s="18">
        <v>61.326358273035801</v>
      </c>
      <c r="N177" s="19">
        <v>70.485245199405398</v>
      </c>
      <c r="O177" s="18">
        <v>705895</v>
      </c>
      <c r="P177" s="19">
        <v>0.70474695959199685</v>
      </c>
      <c r="Q177" s="19">
        <v>0.70606212503888244</v>
      </c>
      <c r="R177" s="19">
        <v>0.70474695959199685</v>
      </c>
      <c r="S177" s="18">
        <v>77.367800000000003</v>
      </c>
      <c r="T177" s="18">
        <v>494924.68430178269</v>
      </c>
      <c r="U177" s="18">
        <v>77.367800000000003</v>
      </c>
      <c r="V177" s="19">
        <v>909.8</v>
      </c>
      <c r="W177" s="19">
        <v>909354.21944406768</v>
      </c>
      <c r="X177" s="19">
        <v>909.8</v>
      </c>
      <c r="Y177" s="19">
        <v>85.038250164871414</v>
      </c>
      <c r="Z177" s="18">
        <v>336.658126726869</v>
      </c>
      <c r="AA177" s="18">
        <v>336.68747311630949</v>
      </c>
      <c r="AB177" s="18">
        <v>336.658126726869</v>
      </c>
      <c r="AC177" s="19">
        <v>101.82218095238096</v>
      </c>
      <c r="AD177" s="19">
        <v>102.29683246269914</v>
      </c>
      <c r="AE177" s="19">
        <v>101.82218095238096</v>
      </c>
      <c r="AF177" s="18">
        <v>2.761278639370381</v>
      </c>
      <c r="AG177" s="18"/>
      <c r="AH177" s="18">
        <f t="shared" si="7"/>
        <v>2.761278639370381</v>
      </c>
      <c r="AI177" s="18">
        <v>47458.473630872948</v>
      </c>
    </row>
    <row r="178" spans="2:35" x14ac:dyDescent="0.35">
      <c r="B178" s="17">
        <v>38168</v>
      </c>
      <c r="C178" s="18">
        <v>4.4588098591317387</v>
      </c>
      <c r="D178" s="18" t="e">
        <f>VLOOKUP($B178,[1]OIS!$A$6:$B$43,2)</f>
        <v>#N/A</v>
      </c>
      <c r="E178" s="18">
        <f t="shared" si="6"/>
        <v>4.4588098591317387</v>
      </c>
      <c r="F178" s="19">
        <v>75.344993177249606</v>
      </c>
      <c r="G178" s="19">
        <v>76.475318493140492</v>
      </c>
      <c r="H178" s="19">
        <v>75.344993177249606</v>
      </c>
      <c r="I178" s="18">
        <v>79.568750988331104</v>
      </c>
      <c r="J178" s="19">
        <v>68.8218796900793</v>
      </c>
      <c r="K178" s="18">
        <v>98.212291108360901</v>
      </c>
      <c r="L178" s="19">
        <v>53.486102751201486</v>
      </c>
      <c r="M178" s="18">
        <v>61.4015971914829</v>
      </c>
      <c r="N178" s="19">
        <v>70.199149218588303</v>
      </c>
      <c r="O178" s="18">
        <v>710383</v>
      </c>
      <c r="P178" s="19">
        <v>0.71093285030404973</v>
      </c>
      <c r="Q178" s="19">
        <v>0.70502791753256522</v>
      </c>
      <c r="R178" s="19">
        <v>0.71093285030404973</v>
      </c>
      <c r="S178" s="18">
        <v>77.619900000000001</v>
      </c>
      <c r="T178" s="18">
        <v>495628.22407933546</v>
      </c>
      <c r="U178" s="18">
        <v>77.619900000000001</v>
      </c>
      <c r="V178" s="19">
        <v>907.9</v>
      </c>
      <c r="W178" s="19">
        <v>908163.14554050076</v>
      </c>
      <c r="X178" s="19">
        <v>907.9</v>
      </c>
      <c r="Y178" s="19">
        <v>85.493886991959457</v>
      </c>
      <c r="Z178" s="18">
        <v>337.51187977789499</v>
      </c>
      <c r="AA178" s="18">
        <v>337.82291562932863</v>
      </c>
      <c r="AB178" s="18">
        <v>337.51187977789499</v>
      </c>
      <c r="AC178" s="19">
        <v>103.05400909090909</v>
      </c>
      <c r="AD178" s="19">
        <v>102.34505978657837</v>
      </c>
      <c r="AE178" s="19">
        <v>103.05400909090909</v>
      </c>
      <c r="AF178" s="18">
        <v>2.7658712418956752</v>
      </c>
      <c r="AG178" s="18"/>
      <c r="AH178" s="18">
        <f t="shared" si="7"/>
        <v>2.7658712418956752</v>
      </c>
      <c r="AI178" s="18">
        <v>47493.258114782853</v>
      </c>
    </row>
    <row r="179" spans="2:35" x14ac:dyDescent="0.35">
      <c r="B179" s="17">
        <v>38199</v>
      </c>
      <c r="C179" s="18">
        <v>4.5710875623894118</v>
      </c>
      <c r="D179" s="18" t="e">
        <f>VLOOKUP($B179,[1]OIS!$A$6:$B$43,2)</f>
        <v>#N/A</v>
      </c>
      <c r="E179" s="18">
        <f t="shared" si="6"/>
        <v>4.5710875623894118</v>
      </c>
      <c r="F179" s="19">
        <v>75.457243441586002</v>
      </c>
      <c r="G179" s="19">
        <v>76.514083757270441</v>
      </c>
      <c r="H179" s="19">
        <v>75.457243441586002</v>
      </c>
      <c r="I179" s="18">
        <v>79.723501928667702</v>
      </c>
      <c r="J179" s="19">
        <v>69.004112697622901</v>
      </c>
      <c r="K179" s="18">
        <v>98.215200124275199</v>
      </c>
      <c r="L179" s="19">
        <v>53.361044257995502</v>
      </c>
      <c r="M179" s="18">
        <v>61.578686033403798</v>
      </c>
      <c r="N179" s="19">
        <v>70.160911454685106</v>
      </c>
      <c r="O179" s="18">
        <v>715837</v>
      </c>
      <c r="P179" s="19">
        <v>0.72469103339468843</v>
      </c>
      <c r="Q179" s="19">
        <v>0.70429017857071552</v>
      </c>
      <c r="R179" s="19">
        <v>0.72469103339468843</v>
      </c>
      <c r="S179" s="18">
        <v>77.607900000000001</v>
      </c>
      <c r="T179" s="18">
        <v>496119.86059206905</v>
      </c>
      <c r="U179" s="18">
        <v>77.607900000000001</v>
      </c>
      <c r="V179" s="19">
        <v>908.9</v>
      </c>
      <c r="W179" s="19">
        <v>908856.15874907584</v>
      </c>
      <c r="X179" s="19">
        <v>908.9</v>
      </c>
      <c r="Y179" s="19">
        <v>85.386621190449986</v>
      </c>
      <c r="Z179" s="18">
        <v>338.92898491165602</v>
      </c>
      <c r="AA179" s="18">
        <v>338.86718057969546</v>
      </c>
      <c r="AB179" s="18">
        <v>338.92898491165602</v>
      </c>
      <c r="AC179" s="19">
        <v>103.16096818181818</v>
      </c>
      <c r="AD179" s="19">
        <v>102.42372674413515</v>
      </c>
      <c r="AE179" s="19">
        <v>103.16096818181818</v>
      </c>
      <c r="AF179" s="18">
        <v>2.6828390740356922</v>
      </c>
      <c r="AG179" s="18"/>
      <c r="AH179" s="18">
        <f t="shared" si="7"/>
        <v>2.6828390740356922</v>
      </c>
      <c r="AI179" s="18">
        <v>47530.556152524121</v>
      </c>
    </row>
    <row r="180" spans="2:35" x14ac:dyDescent="0.35">
      <c r="B180" s="17">
        <v>38230</v>
      </c>
      <c r="C180" s="18">
        <v>4.6752564602332614</v>
      </c>
      <c r="D180" s="18" t="e">
        <f>VLOOKUP($B180,[1]OIS!$A$6:$B$43,2)</f>
        <v>#N/A</v>
      </c>
      <c r="E180" s="18">
        <f t="shared" si="6"/>
        <v>4.6752564602332614</v>
      </c>
      <c r="F180" s="19">
        <v>75.538694020040595</v>
      </c>
      <c r="G180" s="19">
        <v>76.580838183984483</v>
      </c>
      <c r="H180" s="19">
        <v>75.538694020040595</v>
      </c>
      <c r="I180" s="18">
        <v>79.778047386635095</v>
      </c>
      <c r="J180" s="19">
        <v>69.223992751593698</v>
      </c>
      <c r="K180" s="18">
        <v>97.946669902919396</v>
      </c>
      <c r="L180" s="19">
        <v>53.79587135848999</v>
      </c>
      <c r="M180" s="18">
        <v>61.746226555419398</v>
      </c>
      <c r="N180" s="19">
        <v>70.076830389424003</v>
      </c>
      <c r="O180" s="18">
        <v>722838</v>
      </c>
      <c r="P180" s="19">
        <v>0.70182774161241868</v>
      </c>
      <c r="Q180" s="19">
        <v>0.70485686347687793</v>
      </c>
      <c r="R180" s="19">
        <v>0.70182774161241868</v>
      </c>
      <c r="S180" s="18">
        <v>77.417400000000001</v>
      </c>
      <c r="T180" s="18">
        <v>496604.14387624885</v>
      </c>
      <c r="U180" s="18">
        <v>77.417400000000001</v>
      </c>
      <c r="V180" s="19">
        <v>911.9</v>
      </c>
      <c r="W180" s="19">
        <v>911464.46143439552</v>
      </c>
      <c r="X180" s="19">
        <v>911.9</v>
      </c>
      <c r="Y180" s="19">
        <v>84.896808860620681</v>
      </c>
      <c r="Z180" s="18">
        <v>340.46026412438101</v>
      </c>
      <c r="AA180" s="18">
        <v>339.92470121319258</v>
      </c>
      <c r="AB180" s="18">
        <v>340.46026412438101</v>
      </c>
      <c r="AC180" s="19">
        <v>102.42328181818183</v>
      </c>
      <c r="AD180" s="19">
        <v>102.23451949316451</v>
      </c>
      <c r="AE180" s="19">
        <v>102.42328181818183</v>
      </c>
      <c r="AF180" s="18">
        <v>2.555503270231434</v>
      </c>
      <c r="AG180" s="18"/>
      <c r="AH180" s="18">
        <f t="shared" si="7"/>
        <v>2.555503270231434</v>
      </c>
      <c r="AI180" s="18">
        <v>47569.953211018306</v>
      </c>
    </row>
    <row r="181" spans="2:35" x14ac:dyDescent="0.35">
      <c r="B181" s="17">
        <v>38260</v>
      </c>
      <c r="C181" s="18">
        <v>4.6467525285998796</v>
      </c>
      <c r="D181" s="18" t="e">
        <f>VLOOKUP($B181,[1]OIS!$A$6:$B$43,2)</f>
        <v>#N/A</v>
      </c>
      <c r="E181" s="18">
        <f t="shared" si="6"/>
        <v>4.6467525285998796</v>
      </c>
      <c r="F181" s="19">
        <v>75.613634702737897</v>
      </c>
      <c r="G181" s="19">
        <v>76.696357029702369</v>
      </c>
      <c r="H181" s="19">
        <v>75.613634702737897</v>
      </c>
      <c r="I181" s="18">
        <v>79.822229217122299</v>
      </c>
      <c r="J181" s="19">
        <v>69.381482563372501</v>
      </c>
      <c r="K181" s="18">
        <v>97.767195606834704</v>
      </c>
      <c r="L181" s="19">
        <v>54.160468585231484</v>
      </c>
      <c r="M181" s="18">
        <v>61.956208993776698</v>
      </c>
      <c r="N181" s="19">
        <v>70.115492650609895</v>
      </c>
      <c r="O181" s="18">
        <v>727169</v>
      </c>
      <c r="P181" s="19">
        <v>0.714695560849407</v>
      </c>
      <c r="Q181" s="19">
        <v>0.70721886133410794</v>
      </c>
      <c r="R181" s="19">
        <v>0.714695560849407</v>
      </c>
      <c r="S181" s="18">
        <v>77.692700000000002</v>
      </c>
      <c r="T181" s="18">
        <v>497220.66204069008</v>
      </c>
      <c r="U181" s="18">
        <v>77.692700000000002</v>
      </c>
      <c r="V181" s="19">
        <v>916</v>
      </c>
      <c r="W181" s="19">
        <v>915600.32957413874</v>
      </c>
      <c r="X181" s="19">
        <v>916</v>
      </c>
      <c r="Y181" s="19">
        <v>84.817358078602624</v>
      </c>
      <c r="Z181" s="18">
        <v>340.40100804010302</v>
      </c>
      <c r="AA181" s="18">
        <v>341.03398494237206</v>
      </c>
      <c r="AB181" s="18">
        <v>340.40100804010302</v>
      </c>
      <c r="AC181" s="19">
        <v>100.71100909090909</v>
      </c>
      <c r="AD181" s="19">
        <v>101.62163259673315</v>
      </c>
      <c r="AE181" s="19">
        <v>100.71100909090909</v>
      </c>
      <c r="AF181" s="18">
        <v>2.4288373076356904</v>
      </c>
      <c r="AG181" s="18"/>
      <c r="AH181" s="18">
        <f t="shared" si="7"/>
        <v>2.4288373076356904</v>
      </c>
      <c r="AI181" s="18">
        <v>47609.33805762625</v>
      </c>
    </row>
    <row r="182" spans="2:35" x14ac:dyDescent="0.35">
      <c r="B182" s="17">
        <v>38291</v>
      </c>
      <c r="C182" s="18">
        <v>4.5949911063846303</v>
      </c>
      <c r="D182" s="18" t="e">
        <f>VLOOKUP($B182,[1]OIS!$A$6:$B$43,2)</f>
        <v>#N/A</v>
      </c>
      <c r="E182" s="18">
        <f t="shared" si="6"/>
        <v>4.5949911063846303</v>
      </c>
      <c r="F182" s="19">
        <v>75.820627385920304</v>
      </c>
      <c r="G182" s="19">
        <v>76.849543878598183</v>
      </c>
      <c r="H182" s="19">
        <v>75.820627385920304</v>
      </c>
      <c r="I182" s="18">
        <v>79.958188833936802</v>
      </c>
      <c r="J182" s="19">
        <v>69.596095831948205</v>
      </c>
      <c r="K182" s="18">
        <v>97.767936644902605</v>
      </c>
      <c r="L182" s="19">
        <v>55.154488636146198</v>
      </c>
      <c r="M182" s="18">
        <v>61.990472108573599</v>
      </c>
      <c r="N182" s="19">
        <v>70.252094674838602</v>
      </c>
      <c r="O182" s="18">
        <v>732892</v>
      </c>
      <c r="P182" s="19">
        <v>0.70317116407327163</v>
      </c>
      <c r="Q182" s="19">
        <v>0.71045324306065361</v>
      </c>
      <c r="R182" s="19">
        <v>0.70317116407327163</v>
      </c>
      <c r="S182" s="18">
        <v>77.9773</v>
      </c>
      <c r="T182" s="18">
        <v>498010.8963390867</v>
      </c>
      <c r="U182" s="18">
        <v>77.9773</v>
      </c>
      <c r="V182" s="19">
        <v>919.3</v>
      </c>
      <c r="W182" s="19">
        <v>920146.28898510011</v>
      </c>
      <c r="X182" s="19">
        <v>919.3</v>
      </c>
      <c r="Y182" s="19">
        <v>84.822473621233556</v>
      </c>
      <c r="Z182" s="18">
        <v>342.12317265621601</v>
      </c>
      <c r="AA182" s="18">
        <v>342.24112428779188</v>
      </c>
      <c r="AB182" s="18">
        <v>342.12317265621601</v>
      </c>
      <c r="AC182" s="19">
        <v>99.82431428571428</v>
      </c>
      <c r="AD182" s="19">
        <v>100.81443605730882</v>
      </c>
      <c r="AE182" s="19">
        <v>99.82431428571428</v>
      </c>
      <c r="AF182" s="18">
        <v>2.3285360151779284</v>
      </c>
      <c r="AG182" s="18"/>
      <c r="AH182" s="18">
        <f t="shared" si="7"/>
        <v>2.3285360151779284</v>
      </c>
      <c r="AI182" s="18">
        <v>47649.118015352884</v>
      </c>
    </row>
    <row r="183" spans="2:35" x14ac:dyDescent="0.35">
      <c r="B183" s="17">
        <v>38321</v>
      </c>
      <c r="C183" s="18">
        <v>4.5603823579983027</v>
      </c>
      <c r="D183" s="18" t="e">
        <f>VLOOKUP($B183,[1]OIS!$A$6:$B$43,2)</f>
        <v>#N/A</v>
      </c>
      <c r="E183" s="18">
        <f t="shared" si="6"/>
        <v>4.5603823579983027</v>
      </c>
      <c r="F183" s="19">
        <v>76.050227437392806</v>
      </c>
      <c r="G183" s="19">
        <v>77.016865261317548</v>
      </c>
      <c r="H183" s="19">
        <v>76.050227437392806</v>
      </c>
      <c r="I183" s="18">
        <v>80.128768521786299</v>
      </c>
      <c r="J183" s="19">
        <v>69.903710797089502</v>
      </c>
      <c r="K183" s="18">
        <v>97.636262501041202</v>
      </c>
      <c r="L183" s="19">
        <v>56.403755143962798</v>
      </c>
      <c r="M183" s="18">
        <v>62.103451248830403</v>
      </c>
      <c r="N183" s="19">
        <v>70.3340488449021</v>
      </c>
      <c r="O183" s="18">
        <v>736929</v>
      </c>
      <c r="P183" s="19">
        <v>0.72642018447624679</v>
      </c>
      <c r="Q183" s="19">
        <v>0.71317950672235042</v>
      </c>
      <c r="R183" s="19">
        <v>0.72642018447624679</v>
      </c>
      <c r="S183" s="18">
        <v>78.092100000000002</v>
      </c>
      <c r="T183" s="18">
        <v>498966.83878398698</v>
      </c>
      <c r="U183" s="18">
        <v>78.092100000000002</v>
      </c>
      <c r="V183" s="19">
        <v>923</v>
      </c>
      <c r="W183" s="19">
        <v>923693.73009276867</v>
      </c>
      <c r="X183" s="19">
        <v>923</v>
      </c>
      <c r="Y183" s="19">
        <v>84.606825568797404</v>
      </c>
      <c r="Z183" s="18">
        <v>342.58024602390498</v>
      </c>
      <c r="AA183" s="18">
        <v>343.55886264525139</v>
      </c>
      <c r="AB183" s="18">
        <v>342.58024602390498</v>
      </c>
      <c r="AC183" s="19">
        <v>99.753045454545429</v>
      </c>
      <c r="AD183" s="19">
        <v>100.16793128865316</v>
      </c>
      <c r="AE183" s="19">
        <v>99.753045454545429</v>
      </c>
      <c r="AF183" s="18">
        <v>2.2770913133811628</v>
      </c>
      <c r="AG183" s="18"/>
      <c r="AH183" s="18">
        <f t="shared" si="7"/>
        <v>2.2770913133811628</v>
      </c>
      <c r="AI183" s="18">
        <v>47689.262214983137</v>
      </c>
    </row>
    <row r="184" spans="2:35" x14ac:dyDescent="0.35">
      <c r="B184" s="17">
        <v>38352</v>
      </c>
      <c r="C184" s="18">
        <v>4.5019204715585541</v>
      </c>
      <c r="D184" s="18" t="e">
        <f>VLOOKUP($B184,[1]OIS!$A$6:$B$43,2)</f>
        <v>#N/A</v>
      </c>
      <c r="E184" s="18">
        <f t="shared" si="6"/>
        <v>4.5019204715585541</v>
      </c>
      <c r="F184" s="19">
        <v>76.281251126165699</v>
      </c>
      <c r="G184" s="19">
        <v>77.179664616881013</v>
      </c>
      <c r="H184" s="19">
        <v>76.281251126165699</v>
      </c>
      <c r="I184" s="18">
        <v>80.342557707440506</v>
      </c>
      <c r="J184" s="19">
        <v>70.226775518517002</v>
      </c>
      <c r="K184" s="18">
        <v>97.676025192090194</v>
      </c>
      <c r="L184" s="19">
        <v>56.612914659948189</v>
      </c>
      <c r="M184" s="18">
        <v>62.181789687422501</v>
      </c>
      <c r="N184" s="19">
        <v>70.613212334345107</v>
      </c>
      <c r="O184" s="18">
        <v>741240</v>
      </c>
      <c r="P184" s="19">
        <v>0.7186126765808486</v>
      </c>
      <c r="Q184" s="19">
        <v>0.7143046411654278</v>
      </c>
      <c r="R184" s="19">
        <v>0.7186126765808486</v>
      </c>
      <c r="S184" s="18">
        <v>78.128299999999996</v>
      </c>
      <c r="T184" s="18">
        <v>500080.54999834916</v>
      </c>
      <c r="U184" s="18">
        <v>78.128299999999996</v>
      </c>
      <c r="V184" s="19">
        <v>924.2</v>
      </c>
      <c r="W184" s="19">
        <v>925234.82148390089</v>
      </c>
      <c r="X184" s="19">
        <v>924.2</v>
      </c>
      <c r="Y184" s="19">
        <v>84.536139363774069</v>
      </c>
      <c r="Z184" s="18">
        <v>346.05056330540901</v>
      </c>
      <c r="AA184" s="18">
        <v>344.95316286125319</v>
      </c>
      <c r="AB184" s="18">
        <v>346.05056330540901</v>
      </c>
      <c r="AC184" s="19">
        <v>101.29234782608697</v>
      </c>
      <c r="AD184" s="19">
        <v>99.949416980096316</v>
      </c>
      <c r="AE184" s="19">
        <v>101.29234782608697</v>
      </c>
      <c r="AF184" s="18">
        <v>2.2850443861749228</v>
      </c>
      <c r="AG184" s="18"/>
      <c r="AH184" s="18">
        <f t="shared" si="7"/>
        <v>2.2850443861749228</v>
      </c>
      <c r="AI184" s="18">
        <v>47729.753002407306</v>
      </c>
    </row>
    <row r="185" spans="2:35" x14ac:dyDescent="0.35">
      <c r="B185" s="17">
        <v>38383</v>
      </c>
      <c r="C185" s="18">
        <v>4.5739733863470864</v>
      </c>
      <c r="D185" s="18" t="e">
        <f>VLOOKUP($B185,[1]OIS!$A$6:$B$43,2)</f>
        <v>#N/A</v>
      </c>
      <c r="E185" s="18">
        <f t="shared" si="6"/>
        <v>4.5739733863470864</v>
      </c>
      <c r="F185" s="19">
        <v>76.4468777778618</v>
      </c>
      <c r="G185" s="19">
        <v>77.335807365606357</v>
      </c>
      <c r="H185" s="19">
        <v>76.4468777778618</v>
      </c>
      <c r="I185" s="18">
        <v>80.591075807664495</v>
      </c>
      <c r="J185" s="19">
        <v>70.444214856303503</v>
      </c>
      <c r="K185" s="18">
        <v>97.867013104157905</v>
      </c>
      <c r="L185" s="19">
        <v>56.254255830471891</v>
      </c>
      <c r="M185" s="18">
        <v>62.358678594135398</v>
      </c>
      <c r="N185" s="19">
        <v>70.990964698792894</v>
      </c>
      <c r="O185" s="18">
        <v>746396</v>
      </c>
      <c r="P185" s="19">
        <v>0.71553062553212798</v>
      </c>
      <c r="Q185" s="19">
        <v>0.71364747835368281</v>
      </c>
      <c r="R185" s="19">
        <v>0.71553062553212798</v>
      </c>
      <c r="S185" s="18">
        <v>78.834999999999994</v>
      </c>
      <c r="T185" s="18">
        <v>501353.32800722169</v>
      </c>
      <c r="U185" s="18">
        <v>78.834999999999994</v>
      </c>
      <c r="V185" s="19">
        <v>926.4</v>
      </c>
      <c r="W185" s="19">
        <v>925057.676592879</v>
      </c>
      <c r="X185" s="19">
        <v>926.4</v>
      </c>
      <c r="Y185" s="19">
        <v>85.098229706390327</v>
      </c>
      <c r="Z185" s="18">
        <v>345.987212536529</v>
      </c>
      <c r="AA185" s="18">
        <v>346.26042308622709</v>
      </c>
      <c r="AB185" s="18">
        <v>345.987212536529</v>
      </c>
      <c r="AC185" s="19">
        <v>100.00000952380954</v>
      </c>
      <c r="AD185" s="19">
        <v>100.14754484558497</v>
      </c>
      <c r="AE185" s="19">
        <v>100.00000952380954</v>
      </c>
      <c r="AF185" s="18">
        <v>2.3236518652386251</v>
      </c>
      <c r="AG185" s="18"/>
      <c r="AH185" s="18">
        <f t="shared" si="7"/>
        <v>2.3236518652386251</v>
      </c>
      <c r="AI185" s="18">
        <v>47771.246182591909</v>
      </c>
    </row>
    <row r="186" spans="2:35" x14ac:dyDescent="0.35">
      <c r="B186" s="17">
        <v>38411</v>
      </c>
      <c r="C186" s="18">
        <v>4.6465998452828057</v>
      </c>
      <c r="D186" s="18" t="e">
        <f>VLOOKUP($B186,[1]OIS!$A$6:$B$43,2)</f>
        <v>#N/A</v>
      </c>
      <c r="E186" s="18">
        <f t="shared" si="6"/>
        <v>4.6465998452828057</v>
      </c>
      <c r="F186" s="19">
        <v>76.546416765310894</v>
      </c>
      <c r="G186" s="19">
        <v>77.475791720927148</v>
      </c>
      <c r="H186" s="19">
        <v>76.546416765310894</v>
      </c>
      <c r="I186" s="18">
        <v>80.554968621595407</v>
      </c>
      <c r="J186" s="19">
        <v>70.713302312805098</v>
      </c>
      <c r="K186" s="18">
        <v>97.241949299556893</v>
      </c>
      <c r="L186" s="19">
        <v>56.814861269476694</v>
      </c>
      <c r="M186" s="18">
        <v>62.652048292980901</v>
      </c>
      <c r="N186" s="19">
        <v>71.2319306853813</v>
      </c>
      <c r="O186" s="18">
        <v>750574</v>
      </c>
      <c r="P186" s="19">
        <v>0.71086387767024817</v>
      </c>
      <c r="Q186" s="19">
        <v>0.71147307042034325</v>
      </c>
      <c r="R186" s="19">
        <v>0.71086387767024817</v>
      </c>
      <c r="S186" s="18">
        <v>78.825999999999993</v>
      </c>
      <c r="T186" s="18">
        <v>502674.88401143707</v>
      </c>
      <c r="U186" s="18">
        <v>78.825999999999993</v>
      </c>
      <c r="V186" s="19">
        <v>923.8</v>
      </c>
      <c r="W186" s="19">
        <v>923928.34092459839</v>
      </c>
      <c r="X186" s="19">
        <v>923.8</v>
      </c>
      <c r="Y186" s="19">
        <v>85.327993072093534</v>
      </c>
      <c r="Z186" s="18">
        <v>346.79456878090201</v>
      </c>
      <c r="AA186" s="18">
        <v>347.18790405097207</v>
      </c>
      <c r="AB186" s="18">
        <v>346.79456878090201</v>
      </c>
      <c r="AC186" s="19">
        <v>100.97918000000001</v>
      </c>
      <c r="AD186" s="19">
        <v>100.62771268468541</v>
      </c>
      <c r="AE186" s="19">
        <v>100.97918000000001</v>
      </c>
      <c r="AF186" s="18">
        <v>2.3498662537374986</v>
      </c>
      <c r="AG186" s="18"/>
      <c r="AH186" s="18">
        <f t="shared" si="7"/>
        <v>2.3498662537374986</v>
      </c>
      <c r="AI186" s="18">
        <v>47811.035702025074</v>
      </c>
    </row>
    <row r="187" spans="2:35" x14ac:dyDescent="0.35">
      <c r="B187" s="17">
        <v>38442</v>
      </c>
      <c r="C187" s="18">
        <v>4.7082751745961859</v>
      </c>
      <c r="D187" s="18" t="e">
        <f>VLOOKUP($B187,[1]OIS!$A$6:$B$43,2)</f>
        <v>#N/A</v>
      </c>
      <c r="E187" s="18">
        <f t="shared" si="6"/>
        <v>4.7082751745961859</v>
      </c>
      <c r="F187" s="19">
        <v>76.744455889783495</v>
      </c>
      <c r="G187" s="19">
        <v>77.61001014612286</v>
      </c>
      <c r="H187" s="19">
        <v>76.744455889783495</v>
      </c>
      <c r="I187" s="18">
        <v>80.716984368316304</v>
      </c>
      <c r="J187" s="19">
        <v>70.961681214916197</v>
      </c>
      <c r="K187" s="18">
        <v>97.274284504894396</v>
      </c>
      <c r="L187" s="19">
        <v>57.515049560051892</v>
      </c>
      <c r="M187" s="18">
        <v>62.3936975022621</v>
      </c>
      <c r="N187" s="19">
        <v>71.948215728108906</v>
      </c>
      <c r="O187" s="18">
        <v>755761</v>
      </c>
      <c r="P187" s="19">
        <v>0.69151493514221107</v>
      </c>
      <c r="Q187" s="19">
        <v>0.70822960582460637</v>
      </c>
      <c r="R187" s="19">
        <v>0.69151493514221107</v>
      </c>
      <c r="S187" s="18">
        <v>78.468000000000004</v>
      </c>
      <c r="T187" s="18">
        <v>504075.16385052225</v>
      </c>
      <c r="U187" s="18">
        <v>78.468000000000004</v>
      </c>
      <c r="V187" s="19">
        <v>923.6</v>
      </c>
      <c r="W187" s="19">
        <v>922546.38927509077</v>
      </c>
      <c r="X187" s="19">
        <v>923.6</v>
      </c>
      <c r="Y187" s="19">
        <v>84.958856647899523</v>
      </c>
      <c r="Z187" s="18">
        <v>348.37588674309598</v>
      </c>
      <c r="AA187" s="18">
        <v>347.72243907571414</v>
      </c>
      <c r="AB187" s="18">
        <v>348.37588674309598</v>
      </c>
      <c r="AC187" s="19">
        <v>101.03501304347826</v>
      </c>
      <c r="AD187" s="19">
        <v>101.25374443613669</v>
      </c>
      <c r="AE187" s="19">
        <v>101.03501304347826</v>
      </c>
      <c r="AF187" s="18">
        <v>2.3390341091998832</v>
      </c>
      <c r="AG187" s="18"/>
      <c r="AH187" s="18">
        <f t="shared" si="7"/>
        <v>2.3390341091998832</v>
      </c>
      <c r="AI187" s="18">
        <v>47851.000280114589</v>
      </c>
    </row>
    <row r="188" spans="2:35" x14ac:dyDescent="0.35">
      <c r="B188" s="17">
        <v>38472</v>
      </c>
      <c r="C188" s="18">
        <v>4.6593340509889032</v>
      </c>
      <c r="D188" s="18" t="e">
        <f>VLOOKUP($B188,[1]OIS!$A$6:$B$43,2)</f>
        <v>#N/A</v>
      </c>
      <c r="E188" s="18">
        <f t="shared" si="6"/>
        <v>4.6593340509889032</v>
      </c>
      <c r="F188" s="19">
        <v>76.846536826960005</v>
      </c>
      <c r="G188" s="19">
        <v>77.754221189539834</v>
      </c>
      <c r="H188" s="19">
        <v>76.846536826960005</v>
      </c>
      <c r="I188" s="18">
        <v>80.816011075481399</v>
      </c>
      <c r="J188" s="19">
        <v>71.212576969165298</v>
      </c>
      <c r="K188" s="18">
        <v>97.121246873728097</v>
      </c>
      <c r="L188" s="19">
        <v>58.034375225366375</v>
      </c>
      <c r="M188" s="18">
        <v>62.441968043413802</v>
      </c>
      <c r="N188" s="19">
        <v>71.483441939764504</v>
      </c>
      <c r="O188" s="18">
        <v>761023</v>
      </c>
      <c r="P188" s="19">
        <v>0.69865597736382934</v>
      </c>
      <c r="Q188" s="19">
        <v>0.70535939264419523</v>
      </c>
      <c r="R188" s="19">
        <v>0.69865597736382934</v>
      </c>
      <c r="S188" s="18">
        <v>79.503299999999996</v>
      </c>
      <c r="T188" s="18">
        <v>505537.78034564428</v>
      </c>
      <c r="U188" s="18">
        <v>79.503299999999996</v>
      </c>
      <c r="V188" s="19">
        <v>923</v>
      </c>
      <c r="W188" s="19">
        <v>921687.78968134918</v>
      </c>
      <c r="X188" s="19">
        <v>923</v>
      </c>
      <c r="Y188" s="19">
        <v>86.13575297941496</v>
      </c>
      <c r="Z188" s="18">
        <v>348.707409101927</v>
      </c>
      <c r="AA188" s="18">
        <v>348.23466903665599</v>
      </c>
      <c r="AB188" s="18">
        <v>348.707409101927</v>
      </c>
      <c r="AC188" s="19">
        <v>102.0115619047619</v>
      </c>
      <c r="AD188" s="19">
        <v>101.76375352059812</v>
      </c>
      <c r="AE188" s="19">
        <v>102.0115619047619</v>
      </c>
      <c r="AF188" s="18">
        <v>2.3034437826938094</v>
      </c>
      <c r="AG188" s="18"/>
      <c r="AH188" s="18">
        <f t="shared" si="7"/>
        <v>2.3034437826938094</v>
      </c>
      <c r="AI188" s="18">
        <v>47891.998925574495</v>
      </c>
    </row>
    <row r="189" spans="2:35" x14ac:dyDescent="0.35">
      <c r="B189" s="17">
        <v>38503</v>
      </c>
      <c r="C189" s="18">
        <v>4.6075912916176014</v>
      </c>
      <c r="D189" s="18" t="e">
        <f>VLOOKUP($B189,[1]OIS!$A$6:$B$43,2)</f>
        <v>#N/A</v>
      </c>
      <c r="E189" s="18">
        <f t="shared" si="6"/>
        <v>4.6075912916176014</v>
      </c>
      <c r="F189" s="19">
        <v>76.973988223576995</v>
      </c>
      <c r="G189" s="19">
        <v>77.918498143916281</v>
      </c>
      <c r="H189" s="19">
        <v>76.973988223576995</v>
      </c>
      <c r="I189" s="18">
        <v>81.008621030434597</v>
      </c>
      <c r="J189" s="19">
        <v>71.560813768702104</v>
      </c>
      <c r="K189" s="18">
        <v>96.943897822253604</v>
      </c>
      <c r="L189" s="19">
        <v>57.523645907760681</v>
      </c>
      <c r="M189" s="18">
        <v>62.665858338264101</v>
      </c>
      <c r="N189" s="19">
        <v>71.557890473853902</v>
      </c>
      <c r="O189" s="18">
        <v>768023</v>
      </c>
      <c r="P189" s="19">
        <v>0.70734076394453749</v>
      </c>
      <c r="Q189" s="19">
        <v>0.70497253008420269</v>
      </c>
      <c r="R189" s="19">
        <v>0.70734076394453749</v>
      </c>
      <c r="S189" s="18">
        <v>79.156999999999996</v>
      </c>
      <c r="T189" s="18">
        <v>506937.26836438815</v>
      </c>
      <c r="U189" s="18">
        <v>79.156999999999996</v>
      </c>
      <c r="V189" s="19">
        <v>922.9</v>
      </c>
      <c r="W189" s="19">
        <v>922305.2347839534</v>
      </c>
      <c r="X189" s="19">
        <v>922.9</v>
      </c>
      <c r="Y189" s="19">
        <v>85.769855889045402</v>
      </c>
      <c r="Z189" s="18">
        <v>349.16889102795</v>
      </c>
      <c r="AA189" s="18">
        <v>349.22336438230718</v>
      </c>
      <c r="AB189" s="18">
        <v>349.16889102795</v>
      </c>
      <c r="AC189" s="19">
        <v>100.98916363636364</v>
      </c>
      <c r="AD189" s="19">
        <v>101.79147799065636</v>
      </c>
      <c r="AE189" s="19">
        <v>100.98916363636364</v>
      </c>
      <c r="AF189" s="18">
        <v>2.2700881280176763</v>
      </c>
      <c r="AG189" s="18"/>
      <c r="AH189" s="18">
        <f t="shared" si="7"/>
        <v>2.2700881280176763</v>
      </c>
      <c r="AI189" s="18">
        <v>47932.027529949264</v>
      </c>
    </row>
    <row r="190" spans="2:35" x14ac:dyDescent="0.35">
      <c r="B190" s="17">
        <v>38533</v>
      </c>
      <c r="C190" s="18">
        <v>4.5695469759580885</v>
      </c>
      <c r="D190" s="18" t="e">
        <f>VLOOKUP($B190,[1]OIS!$A$6:$B$43,2)</f>
        <v>#N/A</v>
      </c>
      <c r="E190" s="18">
        <f t="shared" si="6"/>
        <v>4.5695469759580885</v>
      </c>
      <c r="F190" s="19">
        <v>77.042592782220197</v>
      </c>
      <c r="G190" s="19">
        <v>78.107391959361678</v>
      </c>
      <c r="H190" s="19">
        <v>77.042592782220197</v>
      </c>
      <c r="I190" s="18">
        <v>81.027796943834105</v>
      </c>
      <c r="J190" s="19">
        <v>71.688541861738599</v>
      </c>
      <c r="K190" s="18">
        <v>96.8154608629074</v>
      </c>
      <c r="L190" s="19">
        <v>58.005749764895882</v>
      </c>
      <c r="M190" s="18">
        <v>62.709487299376597</v>
      </c>
      <c r="N190" s="19">
        <v>71.709047997308502</v>
      </c>
      <c r="O190" s="18">
        <v>773192</v>
      </c>
      <c r="P190" s="19">
        <v>0.70625938192475402</v>
      </c>
      <c r="Q190" s="19">
        <v>0.70809267898372608</v>
      </c>
      <c r="R190" s="19">
        <v>0.70625938192475402</v>
      </c>
      <c r="S190" s="18">
        <v>79.656700000000001</v>
      </c>
      <c r="T190" s="18">
        <v>508241.90901694057</v>
      </c>
      <c r="U190" s="18">
        <v>79.656700000000001</v>
      </c>
      <c r="V190" s="19">
        <v>925.1</v>
      </c>
      <c r="W190" s="19">
        <v>924769.16065137601</v>
      </c>
      <c r="X190" s="19">
        <v>925.1</v>
      </c>
      <c r="Y190" s="19">
        <v>86.106042589990267</v>
      </c>
      <c r="Z190" s="18">
        <v>350.53833381836102</v>
      </c>
      <c r="AA190" s="18">
        <v>350.96487320230005</v>
      </c>
      <c r="AB190" s="18">
        <v>350.53833381836102</v>
      </c>
      <c r="AC190" s="19">
        <v>101.75200909090906</v>
      </c>
      <c r="AD190" s="19">
        <v>101.17065384736354</v>
      </c>
      <c r="AE190" s="19">
        <v>101.75200909090906</v>
      </c>
      <c r="AF190" s="18">
        <v>2.2580193594305062</v>
      </c>
      <c r="AG190" s="18"/>
      <c r="AH190" s="18">
        <f t="shared" si="7"/>
        <v>2.2580193594305062</v>
      </c>
      <c r="AI190" s="18">
        <v>47970.625826741954</v>
      </c>
    </row>
    <row r="191" spans="2:35" x14ac:dyDescent="0.35">
      <c r="B191" s="17">
        <v>38564</v>
      </c>
      <c r="C191" s="18">
        <v>4.3893183046408089</v>
      </c>
      <c r="D191" s="18" t="e">
        <f>VLOOKUP($B191,[1]OIS!$A$6:$B$43,2)</f>
        <v>#N/A</v>
      </c>
      <c r="E191" s="18">
        <f t="shared" si="6"/>
        <v>4.3893183046408089</v>
      </c>
      <c r="F191" s="19">
        <v>77.385579188103094</v>
      </c>
      <c r="G191" s="19">
        <v>78.295880084020837</v>
      </c>
      <c r="H191" s="19">
        <v>77.385579188103094</v>
      </c>
      <c r="I191" s="18">
        <v>81.426003452838302</v>
      </c>
      <c r="J191" s="19">
        <v>72.115158704521704</v>
      </c>
      <c r="K191" s="18">
        <v>97.051740677112903</v>
      </c>
      <c r="L191" s="19">
        <v>59.139824411672976</v>
      </c>
      <c r="M191" s="18">
        <v>62.893935458857101</v>
      </c>
      <c r="N191" s="19">
        <v>71.348465857108707</v>
      </c>
      <c r="O191" s="18">
        <v>778079</v>
      </c>
      <c r="P191" s="19">
        <v>0.70444992368204762</v>
      </c>
      <c r="Q191" s="19">
        <v>0.71290115867900683</v>
      </c>
      <c r="R191" s="19">
        <v>0.70444992368204762</v>
      </c>
      <c r="S191" s="18">
        <v>80.085800000000006</v>
      </c>
      <c r="T191" s="18">
        <v>509561.52716121305</v>
      </c>
      <c r="U191" s="18">
        <v>80.085800000000006</v>
      </c>
      <c r="V191" s="19">
        <v>924.8</v>
      </c>
      <c r="W191" s="19">
        <v>927934.46051374101</v>
      </c>
      <c r="X191" s="19">
        <v>924.8</v>
      </c>
      <c r="Y191" s="19">
        <v>86.59796712802769</v>
      </c>
      <c r="Z191" s="18">
        <v>353.15782238570398</v>
      </c>
      <c r="AA191" s="18">
        <v>353.00938615111255</v>
      </c>
      <c r="AB191" s="18">
        <v>353.15782238570398</v>
      </c>
      <c r="AC191" s="19">
        <v>98.817680952380954</v>
      </c>
      <c r="AD191" s="19">
        <v>100.24817002202833</v>
      </c>
      <c r="AE191" s="19">
        <v>98.817680952380954</v>
      </c>
      <c r="AF191" s="18">
        <v>2.2600486509299178</v>
      </c>
      <c r="AG191" s="18"/>
      <c r="AH191" s="18">
        <f t="shared" si="7"/>
        <v>2.2600486509299178</v>
      </c>
      <c r="AI191" s="18">
        <v>48007.833794428152</v>
      </c>
    </row>
    <row r="192" spans="2:35" x14ac:dyDescent="0.35">
      <c r="B192" s="17">
        <v>38595</v>
      </c>
      <c r="C192" s="18">
        <v>4.3239734678414772</v>
      </c>
      <c r="D192" s="18" t="e">
        <f>VLOOKUP($B192,[1]OIS!$A$6:$B$43,2)</f>
        <v>#N/A</v>
      </c>
      <c r="E192" s="18">
        <f t="shared" si="6"/>
        <v>4.3239734678414772</v>
      </c>
      <c r="F192" s="19">
        <v>77.514630696549304</v>
      </c>
      <c r="G192" s="19">
        <v>78.451189416417719</v>
      </c>
      <c r="H192" s="19">
        <v>77.514630696549304</v>
      </c>
      <c r="I192" s="18">
        <v>81.430959584647994</v>
      </c>
      <c r="J192" s="19">
        <v>72.346515364339794</v>
      </c>
      <c r="K192" s="18">
        <v>96.575930737715595</v>
      </c>
      <c r="L192" s="19">
        <v>60.408126136775479</v>
      </c>
      <c r="M192" s="18">
        <v>62.8492680251954</v>
      </c>
      <c r="N192" s="19">
        <v>71.622349008193694</v>
      </c>
      <c r="O192" s="18">
        <v>781164</v>
      </c>
      <c r="P192" s="19">
        <v>0.71578774822030722</v>
      </c>
      <c r="Q192" s="19">
        <v>0.71663420998249006</v>
      </c>
      <c r="R192" s="19">
        <v>0.71578774822030722</v>
      </c>
      <c r="S192" s="18">
        <v>80.054199999999994</v>
      </c>
      <c r="T192" s="18">
        <v>511078.57294874813</v>
      </c>
      <c r="U192" s="18">
        <v>80.054199999999994</v>
      </c>
      <c r="V192" s="19">
        <v>929.5</v>
      </c>
      <c r="W192" s="19">
        <v>930156.24779166153</v>
      </c>
      <c r="X192" s="19">
        <v>929.5</v>
      </c>
      <c r="Y192" s="19">
        <v>86.126089295320057</v>
      </c>
      <c r="Z192" s="18">
        <v>354.516004716635</v>
      </c>
      <c r="AA192" s="18">
        <v>354.68005415633536</v>
      </c>
      <c r="AB192" s="18">
        <v>354.516004716635</v>
      </c>
      <c r="AC192" s="19">
        <v>99.701839130434777</v>
      </c>
      <c r="AD192" s="19">
        <v>99.541319260683139</v>
      </c>
      <c r="AE192" s="19">
        <v>99.701839130434777</v>
      </c>
      <c r="AF192" s="18">
        <v>2.259985636892853</v>
      </c>
      <c r="AG192" s="18"/>
      <c r="AH192" s="18">
        <f t="shared" si="7"/>
        <v>2.259985636892853</v>
      </c>
      <c r="AI192" s="18">
        <v>48044.475946122067</v>
      </c>
    </row>
    <row r="193" spans="2:35" x14ac:dyDescent="0.35">
      <c r="B193" s="17">
        <v>38625</v>
      </c>
      <c r="C193" s="18">
        <v>4.3528239981252375</v>
      </c>
      <c r="D193" s="18" t="e">
        <f>VLOOKUP($B193,[1]OIS!$A$6:$B$43,2)</f>
        <v>#N/A</v>
      </c>
      <c r="E193" s="18">
        <f t="shared" si="6"/>
        <v>4.3528239981252375</v>
      </c>
      <c r="F193" s="19">
        <v>77.670535181960503</v>
      </c>
      <c r="G193" s="19">
        <v>78.546366042809538</v>
      </c>
      <c r="H193" s="19">
        <v>77.670535181960503</v>
      </c>
      <c r="I193" s="18">
        <v>81.441017242095896</v>
      </c>
      <c r="J193" s="19">
        <v>72.512036094292696</v>
      </c>
      <c r="K193" s="18">
        <v>96.358874105179893</v>
      </c>
      <c r="L193" s="19">
        <v>62.58000392823709</v>
      </c>
      <c r="M193" s="18">
        <v>62.904338751566499</v>
      </c>
      <c r="N193" s="19">
        <v>71.494234477769496</v>
      </c>
      <c r="O193" s="18">
        <v>785625</v>
      </c>
      <c r="P193" s="19">
        <v>0.72032823751764397</v>
      </c>
      <c r="Q193" s="19">
        <v>0.7173926395920095</v>
      </c>
      <c r="R193" s="19">
        <v>0.72032823751764397</v>
      </c>
      <c r="S193" s="18">
        <v>80.384299999999996</v>
      </c>
      <c r="T193" s="18">
        <v>512810.02991781553</v>
      </c>
      <c r="U193" s="18">
        <v>80.384299999999996</v>
      </c>
      <c r="V193" s="19">
        <v>928.3</v>
      </c>
      <c r="W193" s="19">
        <v>930335.10647691076</v>
      </c>
      <c r="X193" s="19">
        <v>928.3</v>
      </c>
      <c r="Y193" s="19">
        <v>86.593019498007124</v>
      </c>
      <c r="Z193" s="18">
        <v>355.47212384401701</v>
      </c>
      <c r="AA193" s="18">
        <v>355.49232817158679</v>
      </c>
      <c r="AB193" s="18">
        <v>355.47212384401701</v>
      </c>
      <c r="AC193" s="19">
        <v>100.64493181818183</v>
      </c>
      <c r="AD193" s="19">
        <v>99.404494032850025</v>
      </c>
      <c r="AE193" s="19">
        <v>100.64493181818183</v>
      </c>
      <c r="AF193" s="18">
        <v>2.2510889693887708</v>
      </c>
      <c r="AG193" s="18"/>
      <c r="AH193" s="18">
        <f t="shared" si="7"/>
        <v>2.2510889693887708</v>
      </c>
      <c r="AI193" s="18">
        <v>48079.687001397739</v>
      </c>
    </row>
    <row r="194" spans="2:35" x14ac:dyDescent="0.35">
      <c r="B194" s="17">
        <v>38656</v>
      </c>
      <c r="C194" s="18">
        <v>4.3536437730553885</v>
      </c>
      <c r="D194" s="18" t="e">
        <f>VLOOKUP($B194,[1]OIS!$A$6:$B$43,2)</f>
        <v>#N/A</v>
      </c>
      <c r="E194" s="18">
        <f t="shared" si="6"/>
        <v>4.3536437730553885</v>
      </c>
      <c r="F194" s="19">
        <v>77.760702626045997</v>
      </c>
      <c r="G194" s="19">
        <v>78.60100910290339</v>
      </c>
      <c r="H194" s="19">
        <v>77.760702626045997</v>
      </c>
      <c r="I194" s="18">
        <v>81.507541584745894</v>
      </c>
      <c r="J194" s="19">
        <v>72.661075574236406</v>
      </c>
      <c r="K194" s="18">
        <v>96.366927962913806</v>
      </c>
      <c r="L194" s="19">
        <v>62.873054059005398</v>
      </c>
      <c r="M194" s="18">
        <v>63.249908294309897</v>
      </c>
      <c r="N194" s="19">
        <v>71.330667459664497</v>
      </c>
      <c r="O194" s="18">
        <v>789045</v>
      </c>
      <c r="P194" s="19">
        <v>0.71534270692075275</v>
      </c>
      <c r="Q194" s="19">
        <v>0.71652345279721463</v>
      </c>
      <c r="R194" s="19">
        <v>0.71534270692075275</v>
      </c>
      <c r="S194" s="18">
        <v>80.219099999999997</v>
      </c>
      <c r="T194" s="18">
        <v>514574.85099285265</v>
      </c>
      <c r="U194" s="18">
        <v>80.219099999999997</v>
      </c>
      <c r="V194" s="19">
        <v>928.4</v>
      </c>
      <c r="W194" s="19">
        <v>929393.43430964183</v>
      </c>
      <c r="X194" s="19">
        <v>928.4</v>
      </c>
      <c r="Y194" s="19">
        <v>86.405751831107267</v>
      </c>
      <c r="Z194" s="18">
        <v>355.87973181413901</v>
      </c>
      <c r="AA194" s="18">
        <v>355.8444524459112</v>
      </c>
      <c r="AB194" s="18">
        <v>355.87973181413901</v>
      </c>
      <c r="AC194" s="19">
        <v>99.649442857142859</v>
      </c>
      <c r="AD194" s="19">
        <v>99.579965465959347</v>
      </c>
      <c r="AE194" s="19">
        <v>99.649442857142859</v>
      </c>
      <c r="AF194" s="18">
        <v>2.2546259720737178</v>
      </c>
      <c r="AG194" s="18"/>
      <c r="AH194" s="18">
        <f t="shared" si="7"/>
        <v>2.2546259720737178</v>
      </c>
      <c r="AI194" s="18">
        <v>48114.623380880228</v>
      </c>
    </row>
    <row r="195" spans="2:35" x14ac:dyDescent="0.35">
      <c r="B195" s="17">
        <v>38686</v>
      </c>
      <c r="C195" s="18">
        <v>4.363938191646457</v>
      </c>
      <c r="D195" s="18" t="e">
        <f>VLOOKUP($B195,[1]OIS!$A$6:$B$43,2)</f>
        <v>#N/A</v>
      </c>
      <c r="E195" s="18">
        <f t="shared" si="6"/>
        <v>4.363938191646457</v>
      </c>
      <c r="F195" s="19">
        <v>77.820819585722106</v>
      </c>
      <c r="G195" s="19">
        <v>78.644796660157212</v>
      </c>
      <c r="H195" s="19">
        <v>77.820819585722106</v>
      </c>
      <c r="I195" s="18">
        <v>81.567351595647295</v>
      </c>
      <c r="J195" s="19">
        <v>72.765569335759295</v>
      </c>
      <c r="K195" s="18">
        <v>96.269348745282898</v>
      </c>
      <c r="L195" s="19">
        <v>62.658898036663402</v>
      </c>
      <c r="M195" s="18">
        <v>63.761709866362501</v>
      </c>
      <c r="N195" s="19">
        <v>71.428591592557396</v>
      </c>
      <c r="O195" s="18">
        <v>794488</v>
      </c>
      <c r="P195" s="19">
        <v>0.72004070117015861</v>
      </c>
      <c r="Q195" s="19">
        <v>0.71627811744884584</v>
      </c>
      <c r="R195" s="19">
        <v>0.72004070117015861</v>
      </c>
      <c r="S195" s="18">
        <v>81.049099999999996</v>
      </c>
      <c r="T195" s="18">
        <v>516085.67245495395</v>
      </c>
      <c r="U195" s="18">
        <v>81.049099999999996</v>
      </c>
      <c r="V195" s="19">
        <v>929.3</v>
      </c>
      <c r="W195" s="19">
        <v>928819.01001050719</v>
      </c>
      <c r="X195" s="19">
        <v>929.3</v>
      </c>
      <c r="Y195" s="19">
        <v>87.215215753793174</v>
      </c>
      <c r="Z195" s="18">
        <v>356.48153441431202</v>
      </c>
      <c r="AA195" s="18">
        <v>356.35987067916903</v>
      </c>
      <c r="AB195" s="18">
        <v>356.48153441431202</v>
      </c>
      <c r="AC195" s="19">
        <v>99.420009090909105</v>
      </c>
      <c r="AD195" s="19">
        <v>99.639784550590818</v>
      </c>
      <c r="AE195" s="19">
        <v>99.420009090909105</v>
      </c>
      <c r="AF195" s="18">
        <v>2.2999999999999998</v>
      </c>
      <c r="AG195" s="18"/>
      <c r="AH195" s="18">
        <f t="shared" si="7"/>
        <v>2.2999999999999998</v>
      </c>
      <c r="AI195" s="18">
        <v>48149.91783697989</v>
      </c>
    </row>
    <row r="196" spans="2:35" x14ac:dyDescent="0.35">
      <c r="B196" s="17">
        <v>38717</v>
      </c>
      <c r="C196" s="18">
        <v>4.376703746574135</v>
      </c>
      <c r="D196" s="18" t="e">
        <f>VLOOKUP($B196,[1]OIS!$A$6:$B$43,2)</f>
        <v>#N/A</v>
      </c>
      <c r="E196" s="18">
        <f t="shared" si="6"/>
        <v>4.376703746574135</v>
      </c>
      <c r="F196" s="19">
        <v>77.893211806074106</v>
      </c>
      <c r="G196" s="19">
        <v>78.705379448535282</v>
      </c>
      <c r="H196" s="19">
        <v>77.893211806074106</v>
      </c>
      <c r="I196" s="18">
        <v>81.620734540699004</v>
      </c>
      <c r="J196" s="19">
        <v>72.882492266121901</v>
      </c>
      <c r="K196" s="18">
        <v>96.226067292040895</v>
      </c>
      <c r="L196" s="19">
        <v>62.344203092067005</v>
      </c>
      <c r="M196" s="18">
        <v>63.866126920063301</v>
      </c>
      <c r="N196" s="19">
        <v>71.705526988399797</v>
      </c>
      <c r="O196" s="18">
        <v>799336</v>
      </c>
      <c r="P196" s="19">
        <v>0.70679427525525396</v>
      </c>
      <c r="Q196" s="19">
        <v>0.71815293719634521</v>
      </c>
      <c r="R196" s="19">
        <v>0.70679427525525396</v>
      </c>
      <c r="S196" s="18">
        <v>81.718199999999996</v>
      </c>
      <c r="T196" s="18">
        <v>517149.33692716109</v>
      </c>
      <c r="U196" s="18">
        <v>81.718199999999996</v>
      </c>
      <c r="V196" s="19">
        <v>931.3</v>
      </c>
      <c r="W196" s="19">
        <v>929585.16802884208</v>
      </c>
      <c r="X196" s="19">
        <v>931.3</v>
      </c>
      <c r="Y196" s="19">
        <v>87.746376033501562</v>
      </c>
      <c r="Z196" s="18">
        <v>357.32693362028999</v>
      </c>
      <c r="AA196" s="18">
        <v>357.47733279001676</v>
      </c>
      <c r="AB196" s="18">
        <v>357.32693362028999</v>
      </c>
      <c r="AC196" s="19">
        <v>99.468409090909063</v>
      </c>
      <c r="AD196" s="19">
        <v>99.315966143950689</v>
      </c>
      <c r="AE196" s="19">
        <v>99.468409090909063</v>
      </c>
      <c r="AF196" s="18">
        <v>2.4</v>
      </c>
      <c r="AG196" s="18"/>
      <c r="AH196" s="18">
        <f t="shared" si="7"/>
        <v>2.4</v>
      </c>
      <c r="AI196" s="18">
        <v>48185.942841329655</v>
      </c>
    </row>
    <row r="197" spans="2:35" x14ac:dyDescent="0.35">
      <c r="B197" s="17">
        <v>38748</v>
      </c>
      <c r="C197" s="18">
        <v>4.3449671501770286</v>
      </c>
      <c r="D197" s="18" t="e">
        <f>VLOOKUP($B197,[1]OIS!$A$6:$B$43,2)</f>
        <v>#N/A</v>
      </c>
      <c r="E197" s="18">
        <f t="shared" si="6"/>
        <v>4.3449671501770286</v>
      </c>
      <c r="F197" s="19">
        <v>78.126630735333904</v>
      </c>
      <c r="G197" s="19">
        <v>78.806473197402568</v>
      </c>
      <c r="H197" s="19">
        <v>78.126630735333904</v>
      </c>
      <c r="I197" s="18">
        <v>81.825545516418501</v>
      </c>
      <c r="J197" s="19">
        <v>73.202624161585405</v>
      </c>
      <c r="K197" s="18">
        <v>96.212530774460603</v>
      </c>
      <c r="L197" s="19">
        <v>63.407539314582607</v>
      </c>
      <c r="M197" s="18">
        <v>63.829530590008602</v>
      </c>
      <c r="N197" s="19">
        <v>71.890247944296107</v>
      </c>
      <c r="O197" s="18">
        <v>805944</v>
      </c>
      <c r="P197" s="19">
        <v>0.72069573443412449</v>
      </c>
      <c r="Q197" s="19">
        <v>0.72132510579230358</v>
      </c>
      <c r="R197" s="19">
        <v>0.72069573443412449</v>
      </c>
      <c r="S197" s="18">
        <v>81.3917</v>
      </c>
      <c r="T197" s="18">
        <v>517892.68837558141</v>
      </c>
      <c r="U197" s="18">
        <v>81.3917</v>
      </c>
      <c r="V197" s="19">
        <v>932.1</v>
      </c>
      <c r="W197" s="19">
        <v>931080.90067996993</v>
      </c>
      <c r="X197" s="19">
        <v>932.1</v>
      </c>
      <c r="Y197" s="19">
        <v>87.320781032078102</v>
      </c>
      <c r="Z197" s="18">
        <v>359.667953754292</v>
      </c>
      <c r="AA197" s="18">
        <v>359.08087973765868</v>
      </c>
      <c r="AB197" s="18">
        <v>359.667953754292</v>
      </c>
      <c r="AC197" s="19">
        <v>99.024445454545443</v>
      </c>
      <c r="AD197" s="19">
        <v>98.833072659157907</v>
      </c>
      <c r="AE197" s="19">
        <v>99.024445454545443</v>
      </c>
      <c r="AF197" s="18">
        <v>2.2999999999999998</v>
      </c>
      <c r="AG197" s="18"/>
      <c r="AH197" s="18">
        <f t="shared" si="7"/>
        <v>2.2999999999999998</v>
      </c>
      <c r="AI197" s="18">
        <v>48222.84662677368</v>
      </c>
    </row>
    <row r="198" spans="2:35" x14ac:dyDescent="0.35">
      <c r="B198" s="17">
        <v>38776</v>
      </c>
      <c r="C198" s="18">
        <v>4.3321782249228091</v>
      </c>
      <c r="D198" s="18" t="e">
        <f>VLOOKUP($B198,[1]OIS!$A$6:$B$43,2)</f>
        <v>#N/A</v>
      </c>
      <c r="E198" s="18">
        <f t="shared" ref="E198:E261" si="8">_xlfn.IFNA(D198,C198)</f>
        <v>4.3321782249228091</v>
      </c>
      <c r="F198" s="19">
        <v>78.278396598578595</v>
      </c>
      <c r="G198" s="19">
        <v>78.957939076083662</v>
      </c>
      <c r="H198" s="19">
        <v>78.278396598578595</v>
      </c>
      <c r="I198" s="18">
        <v>81.927908857318101</v>
      </c>
      <c r="J198" s="19">
        <v>73.361031003248698</v>
      </c>
      <c r="K198" s="18">
        <v>96.202895453179593</v>
      </c>
      <c r="L198" s="19">
        <v>63.863770541882388</v>
      </c>
      <c r="M198" s="18">
        <v>63.676935229852603</v>
      </c>
      <c r="N198" s="19">
        <v>72.018167165008606</v>
      </c>
      <c r="O198" s="18">
        <v>811317</v>
      </c>
      <c r="P198" s="19">
        <v>0.71316537992685902</v>
      </c>
      <c r="Q198" s="19">
        <v>0.7239991558324631</v>
      </c>
      <c r="R198" s="19">
        <v>0.71316537992685902</v>
      </c>
      <c r="S198" s="18">
        <v>81.348399999999998</v>
      </c>
      <c r="T198" s="18">
        <v>518484.18815105146</v>
      </c>
      <c r="U198" s="18">
        <v>81.348399999999998</v>
      </c>
      <c r="V198" s="19">
        <v>931.7</v>
      </c>
      <c r="W198" s="19">
        <v>932100.0771306532</v>
      </c>
      <c r="X198" s="19">
        <v>931.7</v>
      </c>
      <c r="Y198" s="19">
        <v>87.31179564237415</v>
      </c>
      <c r="Z198" s="18">
        <v>360.60981750575598</v>
      </c>
      <c r="AA198" s="18">
        <v>360.7352172266223</v>
      </c>
      <c r="AB198" s="18">
        <v>360.60981750575598</v>
      </c>
      <c r="AC198" s="19">
        <v>98.92417500000002</v>
      </c>
      <c r="AD198" s="19">
        <v>98.595754865869267</v>
      </c>
      <c r="AE198" s="19">
        <v>98.92417500000002</v>
      </c>
      <c r="AF198" s="18">
        <v>2.6</v>
      </c>
      <c r="AG198" s="18"/>
      <c r="AH198" s="18">
        <f t="shared" ref="AH198:AH261" si="9">IF(ISNUMBER(AG198),AG198,AF198)</f>
        <v>2.6</v>
      </c>
      <c r="AI198" s="18">
        <v>48257.575705106174</v>
      </c>
    </row>
    <row r="199" spans="2:35" x14ac:dyDescent="0.35">
      <c r="B199" s="17">
        <v>38807</v>
      </c>
      <c r="C199" s="18">
        <v>4.3336638615353902</v>
      </c>
      <c r="D199" s="18" t="e">
        <f>VLOOKUP($B199,[1]OIS!$A$6:$B$43,2)</f>
        <v>#N/A</v>
      </c>
      <c r="E199" s="18">
        <f t="shared" si="8"/>
        <v>4.3336638615353902</v>
      </c>
      <c r="F199" s="19">
        <v>78.317380675640095</v>
      </c>
      <c r="G199" s="19">
        <v>79.172566508801339</v>
      </c>
      <c r="H199" s="19">
        <v>78.317380675640095</v>
      </c>
      <c r="I199" s="18">
        <v>81.984293392207704</v>
      </c>
      <c r="J199" s="19">
        <v>73.570976802164395</v>
      </c>
      <c r="K199" s="18">
        <v>95.974316807777399</v>
      </c>
      <c r="L199" s="19">
        <v>64.489856978045992</v>
      </c>
      <c r="M199" s="18">
        <v>63.906651021119501</v>
      </c>
      <c r="N199" s="19">
        <v>71.7528281899543</v>
      </c>
      <c r="O199" s="18">
        <v>816384</v>
      </c>
      <c r="P199" s="19">
        <v>0.71760546595693975</v>
      </c>
      <c r="Q199" s="19">
        <v>0.725148933320098</v>
      </c>
      <c r="R199" s="19">
        <v>0.71760546595693975</v>
      </c>
      <c r="S199" s="18">
        <v>81.669499999999999</v>
      </c>
      <c r="T199" s="18">
        <v>519107.07720086479</v>
      </c>
      <c r="U199" s="18">
        <v>81.669499999999999</v>
      </c>
      <c r="V199" s="19">
        <v>932</v>
      </c>
      <c r="W199" s="19">
        <v>931991.40769474709</v>
      </c>
      <c r="X199" s="19">
        <v>932</v>
      </c>
      <c r="Y199" s="19">
        <v>87.628218884120173</v>
      </c>
      <c r="Z199" s="18">
        <v>361.793624285921</v>
      </c>
      <c r="AA199" s="18">
        <v>362.25962941453298</v>
      </c>
      <c r="AB199" s="18">
        <v>361.793624285921</v>
      </c>
      <c r="AC199" s="19">
        <v>98.365091304347828</v>
      </c>
      <c r="AD199" s="19">
        <v>98.836099672070077</v>
      </c>
      <c r="AE199" s="19">
        <v>98.365091304347828</v>
      </c>
      <c r="AF199" s="18">
        <v>2.5</v>
      </c>
      <c r="AG199" s="18"/>
      <c r="AH199" s="18">
        <f t="shared" si="9"/>
        <v>2.5</v>
      </c>
      <c r="AI199" s="18">
        <v>48291.588542875797</v>
      </c>
    </row>
    <row r="200" spans="2:35" x14ac:dyDescent="0.35">
      <c r="B200" s="17">
        <v>38837</v>
      </c>
      <c r="C200" s="18">
        <v>4.3613082817708744</v>
      </c>
      <c r="D200" s="18" t="e">
        <f>VLOOKUP($B200,[1]OIS!$A$6:$B$43,2)</f>
        <v>#N/A</v>
      </c>
      <c r="E200" s="18">
        <f t="shared" si="8"/>
        <v>4.3613082817708744</v>
      </c>
      <c r="F200" s="19">
        <v>78.635601474523895</v>
      </c>
      <c r="G200" s="19">
        <v>79.433527935324847</v>
      </c>
      <c r="H200" s="19">
        <v>78.635601474523895</v>
      </c>
      <c r="I200" s="18">
        <v>82.131722481773906</v>
      </c>
      <c r="J200" s="19">
        <v>73.954980696326302</v>
      </c>
      <c r="K200" s="18">
        <v>95.824728757235107</v>
      </c>
      <c r="L200" s="19">
        <v>66.438480048648984</v>
      </c>
      <c r="M200" s="18">
        <v>63.865814881759199</v>
      </c>
      <c r="N200" s="19">
        <v>71.780877658666199</v>
      </c>
      <c r="O200" s="18">
        <v>822571</v>
      </c>
      <c r="P200" s="19">
        <v>0.70309868968587297</v>
      </c>
      <c r="Q200" s="19">
        <v>0.72472914317717596</v>
      </c>
      <c r="R200" s="19">
        <v>0.70309868968587297</v>
      </c>
      <c r="S200" s="18">
        <v>81.459900000000005</v>
      </c>
      <c r="T200" s="18">
        <v>519763.08577798284</v>
      </c>
      <c r="U200" s="18">
        <v>81.459900000000005</v>
      </c>
      <c r="V200" s="19">
        <v>931.1</v>
      </c>
      <c r="W200" s="19">
        <v>931129.29929387616</v>
      </c>
      <c r="X200" s="19">
        <v>931.1</v>
      </c>
      <c r="Y200" s="19">
        <v>87.487810117065848</v>
      </c>
      <c r="Z200" s="18">
        <v>362.835931032904</v>
      </c>
      <c r="AA200" s="18">
        <v>363.60874951666983</v>
      </c>
      <c r="AB200" s="18">
        <v>362.835931032904</v>
      </c>
      <c r="AC200" s="19">
        <v>98.389579999999995</v>
      </c>
      <c r="AD200" s="19">
        <v>99.47226082668584</v>
      </c>
      <c r="AE200" s="19">
        <v>98.389579999999995</v>
      </c>
      <c r="AF200" s="18">
        <v>2.4</v>
      </c>
      <c r="AG200" s="18"/>
      <c r="AH200" s="18">
        <f t="shared" si="9"/>
        <v>2.4</v>
      </c>
      <c r="AI200" s="18">
        <v>48326.751002044672</v>
      </c>
    </row>
    <row r="201" spans="2:35" x14ac:dyDescent="0.35">
      <c r="B201" s="17">
        <v>38868</v>
      </c>
      <c r="C201" s="18">
        <v>4.4434233817105531</v>
      </c>
      <c r="D201" s="18" t="e">
        <f>VLOOKUP($B201,[1]OIS!$A$6:$B$43,2)</f>
        <v>#N/A</v>
      </c>
      <c r="E201" s="18">
        <f t="shared" si="8"/>
        <v>4.4434233817105531</v>
      </c>
      <c r="F201" s="19">
        <v>78.905937613034894</v>
      </c>
      <c r="G201" s="19">
        <v>79.697287420450252</v>
      </c>
      <c r="H201" s="19">
        <v>78.905937613034894</v>
      </c>
      <c r="I201" s="18">
        <v>82.171437416745505</v>
      </c>
      <c r="J201" s="19">
        <v>73.948565700655706</v>
      </c>
      <c r="K201" s="18">
        <v>95.858115910572394</v>
      </c>
      <c r="L201" s="19">
        <v>68.590493236087809</v>
      </c>
      <c r="M201" s="18">
        <v>63.933230657400301</v>
      </c>
      <c r="N201" s="19">
        <v>72.427314196734002</v>
      </c>
      <c r="O201" s="18">
        <v>827068</v>
      </c>
      <c r="P201" s="19">
        <v>0.71176768463695861</v>
      </c>
      <c r="Q201" s="19">
        <v>0.72298415209740463</v>
      </c>
      <c r="R201" s="19">
        <v>0.71176768463695861</v>
      </c>
      <c r="S201" s="18">
        <v>81.8078</v>
      </c>
      <c r="T201" s="18">
        <v>520354.02540451573</v>
      </c>
      <c r="U201" s="18">
        <v>81.8078</v>
      </c>
      <c r="V201" s="19">
        <v>930.5</v>
      </c>
      <c r="W201" s="19">
        <v>930290.34994158393</v>
      </c>
      <c r="X201" s="19">
        <v>930.5</v>
      </c>
      <c r="Y201" s="19">
        <v>87.918108543793664</v>
      </c>
      <c r="Z201" s="18">
        <v>364.72193762977798</v>
      </c>
      <c r="AA201" s="18">
        <v>364.68353547488766</v>
      </c>
      <c r="AB201" s="18">
        <v>364.72193762977798</v>
      </c>
      <c r="AC201" s="19">
        <v>101.26849999999999</v>
      </c>
      <c r="AD201" s="19">
        <v>100.28418845513001</v>
      </c>
      <c r="AE201" s="19">
        <v>101.26849999999999</v>
      </c>
      <c r="AF201" s="18">
        <v>2.5</v>
      </c>
      <c r="AG201" s="18"/>
      <c r="AH201" s="18">
        <f t="shared" si="9"/>
        <v>2.5</v>
      </c>
      <c r="AI201" s="18">
        <v>48363.016230913658</v>
      </c>
    </row>
    <row r="202" spans="2:35" x14ac:dyDescent="0.35">
      <c r="B202" s="17">
        <v>38898</v>
      </c>
      <c r="C202" s="18">
        <v>4.4764838633600075</v>
      </c>
      <c r="D202" s="18" t="e">
        <f>VLOOKUP($B202,[1]OIS!$A$6:$B$43,2)</f>
        <v>#N/A</v>
      </c>
      <c r="E202" s="18">
        <f t="shared" si="8"/>
        <v>4.4764838633600075</v>
      </c>
      <c r="F202" s="19">
        <v>79.135084219952404</v>
      </c>
      <c r="G202" s="19">
        <v>79.93434455854225</v>
      </c>
      <c r="H202" s="19">
        <v>79.135084219952404</v>
      </c>
      <c r="I202" s="18">
        <v>82.263785548804705</v>
      </c>
      <c r="J202" s="19">
        <v>74.130653376685999</v>
      </c>
      <c r="K202" s="18">
        <v>95.835573150743102</v>
      </c>
      <c r="L202" s="19">
        <v>69.225459859910472</v>
      </c>
      <c r="M202" s="18">
        <v>64.631201518982195</v>
      </c>
      <c r="N202" s="19">
        <v>72.934430236972105</v>
      </c>
      <c r="O202" s="18">
        <v>832204</v>
      </c>
      <c r="P202" s="19">
        <v>0.71978707477335113</v>
      </c>
      <c r="Q202" s="19">
        <v>0.72045539336975339</v>
      </c>
      <c r="R202" s="19">
        <v>0.71978707477335113</v>
      </c>
      <c r="S202" s="18">
        <v>81.953000000000003</v>
      </c>
      <c r="T202" s="18">
        <v>520835.6879668273</v>
      </c>
      <c r="U202" s="18">
        <v>81.953000000000003</v>
      </c>
      <c r="V202" s="19">
        <v>931.8</v>
      </c>
      <c r="W202" s="19">
        <v>930095.86390849203</v>
      </c>
      <c r="X202" s="19">
        <v>931.8</v>
      </c>
      <c r="Y202" s="19">
        <v>87.951277098089719</v>
      </c>
      <c r="Z202" s="18">
        <v>366.25322722889899</v>
      </c>
      <c r="AA202" s="18">
        <v>365.51614965000635</v>
      </c>
      <c r="AB202" s="18">
        <v>366.25322722889899</v>
      </c>
      <c r="AC202" s="19">
        <v>100.96259545454546</v>
      </c>
      <c r="AD202" s="19">
        <v>101.0808071105603</v>
      </c>
      <c r="AE202" s="19">
        <v>100.96259545454546</v>
      </c>
      <c r="AF202" s="18">
        <v>2.2999999999999998</v>
      </c>
      <c r="AG202" s="18"/>
      <c r="AH202" s="18">
        <f t="shared" si="9"/>
        <v>2.2999999999999998</v>
      </c>
      <c r="AI202" s="18">
        <v>48401.109859462435</v>
      </c>
    </row>
    <row r="203" spans="2:35" x14ac:dyDescent="0.35">
      <c r="B203" s="17">
        <v>38929</v>
      </c>
      <c r="C203" s="18">
        <v>4.4694089444028862</v>
      </c>
      <c r="D203" s="18" t="e">
        <f>VLOOKUP($B203,[1]OIS!$A$6:$B$43,2)</f>
        <v>#N/A</v>
      </c>
      <c r="E203" s="18">
        <f t="shared" si="8"/>
        <v>4.4694089444028862</v>
      </c>
      <c r="F203" s="19">
        <v>79.398882735357105</v>
      </c>
      <c r="G203" s="19">
        <v>80.14060351910058</v>
      </c>
      <c r="H203" s="19">
        <v>79.398882735357105</v>
      </c>
      <c r="I203" s="18">
        <v>82.424847162241306</v>
      </c>
      <c r="J203" s="19">
        <v>74.394102680395207</v>
      </c>
      <c r="K203" s="18">
        <v>95.841609622937</v>
      </c>
      <c r="L203" s="19">
        <v>70.39287545929858</v>
      </c>
      <c r="M203" s="18">
        <v>64.627417513724893</v>
      </c>
      <c r="N203" s="19">
        <v>73.564126194700705</v>
      </c>
      <c r="O203" s="18">
        <v>839111</v>
      </c>
      <c r="P203" s="19">
        <v>0.71515744894009425</v>
      </c>
      <c r="Q203" s="19">
        <v>0.71823120956763908</v>
      </c>
      <c r="R203" s="19">
        <v>0.71515744894009425</v>
      </c>
      <c r="S203" s="18">
        <v>81.587999999999994</v>
      </c>
      <c r="T203" s="18">
        <v>521264.99303884699</v>
      </c>
      <c r="U203" s="18">
        <v>81.587999999999994</v>
      </c>
      <c r="V203" s="19">
        <v>934.3</v>
      </c>
      <c r="W203" s="19">
        <v>930610.68223362602</v>
      </c>
      <c r="X203" s="19">
        <v>934.3</v>
      </c>
      <c r="Y203" s="19">
        <v>87.325270255806487</v>
      </c>
      <c r="Z203" s="18">
        <v>366.287694399781</v>
      </c>
      <c r="AA203" s="18">
        <v>366.34425482414912</v>
      </c>
      <c r="AB203" s="18">
        <v>366.287694399781</v>
      </c>
      <c r="AC203" s="19">
        <v>100.94971904761903</v>
      </c>
      <c r="AD203" s="19">
        <v>101.78896327265346</v>
      </c>
      <c r="AE203" s="19">
        <v>100.94971904761903</v>
      </c>
      <c r="AF203" s="18">
        <v>2.1</v>
      </c>
      <c r="AG203" s="18"/>
      <c r="AH203" s="18">
        <f t="shared" si="9"/>
        <v>2.1</v>
      </c>
      <c r="AI203" s="18">
        <v>48440.631661552645</v>
      </c>
    </row>
    <row r="204" spans="2:35" x14ac:dyDescent="0.35">
      <c r="B204" s="17">
        <v>38960</v>
      </c>
      <c r="C204" s="18">
        <v>4.6856578617313414</v>
      </c>
      <c r="D204" s="18" t="e">
        <f>VLOOKUP($B204,[1]OIS!$A$6:$B$43,2)</f>
        <v>#N/A</v>
      </c>
      <c r="E204" s="18">
        <f t="shared" si="8"/>
        <v>4.6856578617313414</v>
      </c>
      <c r="F204" s="19">
        <v>79.601844834413598</v>
      </c>
      <c r="G204" s="19">
        <v>80.323801471173056</v>
      </c>
      <c r="H204" s="19">
        <v>79.601844834413598</v>
      </c>
      <c r="I204" s="18">
        <v>82.542545313999199</v>
      </c>
      <c r="J204" s="19">
        <v>74.422415021999896</v>
      </c>
      <c r="K204" s="18">
        <v>96.0173718792838</v>
      </c>
      <c r="L204" s="19">
        <v>71.154236023870993</v>
      </c>
      <c r="M204" s="18">
        <v>64.915273877724303</v>
      </c>
      <c r="N204" s="19">
        <v>74.055925284000907</v>
      </c>
      <c r="O204" s="18">
        <v>845165</v>
      </c>
      <c r="P204" s="19">
        <v>0.72000991035632234</v>
      </c>
      <c r="Q204" s="19">
        <v>0.71758203805287069</v>
      </c>
      <c r="R204" s="19">
        <v>0.72000991035632234</v>
      </c>
      <c r="S204" s="18">
        <v>81.875399999999999</v>
      </c>
      <c r="T204" s="18">
        <v>521742.60975497874</v>
      </c>
      <c r="U204" s="18">
        <v>81.875399999999999</v>
      </c>
      <c r="V204" s="19">
        <v>931.8</v>
      </c>
      <c r="W204" s="19">
        <v>931721.05667450838</v>
      </c>
      <c r="X204" s="19">
        <v>931.8</v>
      </c>
      <c r="Y204" s="19">
        <v>87.86799742433999</v>
      </c>
      <c r="Z204" s="18">
        <v>367.31549260363403</v>
      </c>
      <c r="AA204" s="18">
        <v>367.49635363230391</v>
      </c>
      <c r="AB204" s="18">
        <v>367.31549260363403</v>
      </c>
      <c r="AC204" s="19">
        <v>102.96615217391304</v>
      </c>
      <c r="AD204" s="19">
        <v>102.38425012025907</v>
      </c>
      <c r="AE204" s="19">
        <v>102.96615217391304</v>
      </c>
      <c r="AF204" s="18">
        <v>2.5</v>
      </c>
      <c r="AG204" s="18"/>
      <c r="AH204" s="18">
        <f t="shared" si="9"/>
        <v>2.5</v>
      </c>
      <c r="AI204" s="18">
        <v>48481.432371542563</v>
      </c>
    </row>
    <row r="205" spans="2:35" x14ac:dyDescent="0.35">
      <c r="B205" s="17">
        <v>38990</v>
      </c>
      <c r="C205" s="18">
        <v>4.7604418568760147</v>
      </c>
      <c r="D205" s="18" t="e">
        <f>VLOOKUP($B205,[1]OIS!$A$6:$B$43,2)</f>
        <v>#N/A</v>
      </c>
      <c r="E205" s="18">
        <f t="shared" si="8"/>
        <v>4.7604418568760147</v>
      </c>
      <c r="F205" s="19">
        <v>79.762217297474393</v>
      </c>
      <c r="G205" s="19">
        <v>80.483313793462571</v>
      </c>
      <c r="H205" s="19">
        <v>79.762217297474393</v>
      </c>
      <c r="I205" s="18">
        <v>82.812145234321505</v>
      </c>
      <c r="J205" s="19">
        <v>74.844826485974096</v>
      </c>
      <c r="K205" s="18">
        <v>96.049298591395797</v>
      </c>
      <c r="L205" s="19">
        <v>69.843310560920088</v>
      </c>
      <c r="M205" s="18">
        <v>65.095963583941597</v>
      </c>
      <c r="N205" s="19">
        <v>74.340188210043195</v>
      </c>
      <c r="O205" s="18">
        <v>851475</v>
      </c>
      <c r="P205" s="19">
        <v>0.72423846620329335</v>
      </c>
      <c r="Q205" s="19">
        <v>0.71900774286022917</v>
      </c>
      <c r="R205" s="19">
        <v>0.72423846620329335</v>
      </c>
      <c r="S205" s="18">
        <v>82.17</v>
      </c>
      <c r="T205" s="18">
        <v>522350.81045799289</v>
      </c>
      <c r="U205" s="18">
        <v>82.17</v>
      </c>
      <c r="V205" s="19">
        <v>932</v>
      </c>
      <c r="W205" s="19">
        <v>933199.84697581141</v>
      </c>
      <c r="X205" s="19">
        <v>932</v>
      </c>
      <c r="Y205" s="19">
        <v>88.165236051502148</v>
      </c>
      <c r="Z205" s="18">
        <v>369.28647341695802</v>
      </c>
      <c r="AA205" s="18">
        <v>369.09635742868522</v>
      </c>
      <c r="AB205" s="18">
        <v>369.28647341695802</v>
      </c>
      <c r="AC205" s="19">
        <v>103.02173809523808</v>
      </c>
      <c r="AD205" s="19">
        <v>102.8411324140346</v>
      </c>
      <c r="AE205" s="19">
        <v>103.02173809523808</v>
      </c>
      <c r="AF205" s="18">
        <v>2.2999999999999998</v>
      </c>
      <c r="AG205" s="18"/>
      <c r="AH205" s="18">
        <f t="shared" si="9"/>
        <v>2.2999999999999998</v>
      </c>
      <c r="AI205" s="18">
        <v>48521.567965865979</v>
      </c>
    </row>
    <row r="206" spans="2:35" x14ac:dyDescent="0.35">
      <c r="B206" s="17">
        <v>39021</v>
      </c>
      <c r="C206" s="18">
        <v>4.8573531088934114</v>
      </c>
      <c r="D206" s="18" t="e">
        <f>VLOOKUP($B206,[1]OIS!$A$6:$B$43,2)</f>
        <v>#N/A</v>
      </c>
      <c r="E206" s="18">
        <f t="shared" si="8"/>
        <v>4.8573531088934114</v>
      </c>
      <c r="F206" s="19">
        <v>79.8802874095704</v>
      </c>
      <c r="G206" s="19">
        <v>80.628687037372629</v>
      </c>
      <c r="H206" s="19">
        <v>79.8802874095704</v>
      </c>
      <c r="I206" s="18">
        <v>82.974456916601099</v>
      </c>
      <c r="J206" s="19">
        <v>75.267865129247895</v>
      </c>
      <c r="K206" s="18">
        <v>95.930546091145601</v>
      </c>
      <c r="L206" s="19">
        <v>69.106220568649803</v>
      </c>
      <c r="M206" s="18">
        <v>65.382320019908505</v>
      </c>
      <c r="N206" s="19">
        <v>74.747605214864294</v>
      </c>
      <c r="O206" s="18">
        <v>856383</v>
      </c>
      <c r="P206" s="19">
        <v>0.7139430216353293</v>
      </c>
      <c r="Q206" s="19">
        <v>0.7206182685225957</v>
      </c>
      <c r="R206" s="19">
        <v>0.7139430216353293</v>
      </c>
      <c r="S206" s="18">
        <v>81.766999999999996</v>
      </c>
      <c r="T206" s="18">
        <v>523210.66621752316</v>
      </c>
      <c r="U206" s="18">
        <v>81.766999999999996</v>
      </c>
      <c r="V206" s="19">
        <v>932.6</v>
      </c>
      <c r="W206" s="19">
        <v>934699.02005398914</v>
      </c>
      <c r="X206" s="19">
        <v>932.6</v>
      </c>
      <c r="Y206" s="19">
        <v>87.676388591035817</v>
      </c>
      <c r="Z206" s="18">
        <v>371.56654219379902</v>
      </c>
      <c r="AA206" s="18">
        <v>370.88711516804182</v>
      </c>
      <c r="AB206" s="18">
        <v>371.56654219379902</v>
      </c>
      <c r="AC206" s="19">
        <v>103.15280000000001</v>
      </c>
      <c r="AD206" s="19">
        <v>103.24275821234002</v>
      </c>
      <c r="AE206" s="19">
        <v>103.15280000000001</v>
      </c>
      <c r="AF206" s="18">
        <v>2.4</v>
      </c>
      <c r="AG206" s="18"/>
      <c r="AH206" s="18">
        <f t="shared" si="9"/>
        <v>2.4</v>
      </c>
      <c r="AI206" s="18">
        <v>48561.593481806944</v>
      </c>
    </row>
    <row r="207" spans="2:35" x14ac:dyDescent="0.35">
      <c r="B207" s="17">
        <v>39051</v>
      </c>
      <c r="C207" s="18">
        <v>4.9556418183893234</v>
      </c>
      <c r="D207" s="18" t="e">
        <f>VLOOKUP($B207,[1]OIS!$A$6:$B$43,2)</f>
        <v>#N/A</v>
      </c>
      <c r="E207" s="18">
        <f t="shared" si="8"/>
        <v>4.9556418183893234</v>
      </c>
      <c r="F207" s="19">
        <v>80.151674216412601</v>
      </c>
      <c r="G207" s="19">
        <v>80.766970117421536</v>
      </c>
      <c r="H207" s="19">
        <v>80.151674216412601</v>
      </c>
      <c r="I207" s="18">
        <v>83.211251658843693</v>
      </c>
      <c r="J207" s="19">
        <v>75.465313904925296</v>
      </c>
      <c r="K207" s="18">
        <v>96.065653056276304</v>
      </c>
      <c r="L207" s="19">
        <v>70.023824877943071</v>
      </c>
      <c r="M207" s="18">
        <v>65.588829227546299</v>
      </c>
      <c r="N207" s="19">
        <v>74.946277912620005</v>
      </c>
      <c r="O207" s="18">
        <v>860891</v>
      </c>
      <c r="P207" s="19">
        <v>0.72022016353711293</v>
      </c>
      <c r="Q207" s="19">
        <v>0.71983095349017423</v>
      </c>
      <c r="R207" s="19">
        <v>0.72022016353711293</v>
      </c>
      <c r="S207" s="18">
        <v>82.235500000000002</v>
      </c>
      <c r="T207" s="18">
        <v>524434.35868830548</v>
      </c>
      <c r="U207" s="18">
        <v>82.235500000000002</v>
      </c>
      <c r="V207" s="19">
        <v>935.6</v>
      </c>
      <c r="W207" s="19">
        <v>935806.56147280824</v>
      </c>
      <c r="X207" s="19">
        <v>935.6</v>
      </c>
      <c r="Y207" s="19">
        <v>87.896002565198799</v>
      </c>
      <c r="Z207" s="18">
        <v>372.09454636592</v>
      </c>
      <c r="AA207" s="18">
        <v>372.45843562151521</v>
      </c>
      <c r="AB207" s="18">
        <v>372.09454636592</v>
      </c>
      <c r="AC207" s="19">
        <v>103.47540909090908</v>
      </c>
      <c r="AD207" s="19">
        <v>103.68658177410443</v>
      </c>
      <c r="AE207" s="19">
        <v>103.47540909090908</v>
      </c>
      <c r="AF207" s="18">
        <v>2.4</v>
      </c>
      <c r="AG207" s="18"/>
      <c r="AH207" s="18">
        <f t="shared" si="9"/>
        <v>2.4</v>
      </c>
      <c r="AI207" s="18">
        <v>48601.578009122961</v>
      </c>
    </row>
    <row r="208" spans="2:35" x14ac:dyDescent="0.35">
      <c r="B208" s="17">
        <v>39082</v>
      </c>
      <c r="C208" s="18">
        <v>5.0263991836660606</v>
      </c>
      <c r="D208" s="18" t="e">
        <f>VLOOKUP($B208,[1]OIS!$A$6:$B$43,2)</f>
        <v>#N/A</v>
      </c>
      <c r="E208" s="18">
        <f t="shared" si="8"/>
        <v>5.0263991836660606</v>
      </c>
      <c r="F208" s="19">
        <v>80.4515559642727</v>
      </c>
      <c r="G208" s="19">
        <v>80.907136559045099</v>
      </c>
      <c r="H208" s="19">
        <v>80.4515559642727</v>
      </c>
      <c r="I208" s="18">
        <v>83.393242388809796</v>
      </c>
      <c r="J208" s="19">
        <v>75.616704408013007</v>
      </c>
      <c r="K208" s="18">
        <v>96.346057128945603</v>
      </c>
      <c r="L208" s="19">
        <v>71.637960238769892</v>
      </c>
      <c r="M208" s="18">
        <v>65.787466802397205</v>
      </c>
      <c r="N208" s="19">
        <v>74.915367709039899</v>
      </c>
      <c r="O208" s="18">
        <v>865447</v>
      </c>
      <c r="P208" s="19">
        <v>0.70715777313724615</v>
      </c>
      <c r="Q208" s="19">
        <v>0.71527529193672257</v>
      </c>
      <c r="R208" s="19">
        <v>0.70715777313724615</v>
      </c>
      <c r="S208" s="18">
        <v>82.857200000000006</v>
      </c>
      <c r="T208" s="18">
        <v>526057.63180387381</v>
      </c>
      <c r="U208" s="18">
        <v>82.857200000000006</v>
      </c>
      <c r="V208" s="19">
        <v>938.2</v>
      </c>
      <c r="W208" s="19">
        <v>936290.17649746907</v>
      </c>
      <c r="X208" s="19">
        <v>938.2</v>
      </c>
      <c r="Y208" s="19">
        <v>88.315071413344711</v>
      </c>
      <c r="Z208" s="18">
        <v>373.22944037813198</v>
      </c>
      <c r="AA208" s="18">
        <v>373.55019087492968</v>
      </c>
      <c r="AB208" s="18">
        <v>373.22944037813198</v>
      </c>
      <c r="AC208" s="19">
        <v>104.55011428571427</v>
      </c>
      <c r="AD208" s="19">
        <v>104.21008625505017</v>
      </c>
      <c r="AE208" s="19">
        <v>104.55011428571427</v>
      </c>
      <c r="AF208" s="18">
        <v>2.5</v>
      </c>
      <c r="AG208" s="18"/>
      <c r="AH208" s="18">
        <f t="shared" si="9"/>
        <v>2.5</v>
      </c>
      <c r="AI208" s="18">
        <v>48641.607025469551</v>
      </c>
    </row>
    <row r="209" spans="2:35" x14ac:dyDescent="0.35">
      <c r="B209" s="17">
        <v>39113</v>
      </c>
      <c r="C209" s="18">
        <v>5.233979589868782</v>
      </c>
      <c r="D209" s="18" t="e">
        <f>VLOOKUP($B209,[1]OIS!$A$6:$B$43,2)</f>
        <v>#N/A</v>
      </c>
      <c r="E209" s="18">
        <f t="shared" si="8"/>
        <v>5.233979589868782</v>
      </c>
      <c r="F209" s="19">
        <v>80.527924776651702</v>
      </c>
      <c r="G209" s="19">
        <v>81.06720618442715</v>
      </c>
      <c r="H209" s="19">
        <v>80.527924776651702</v>
      </c>
      <c r="I209" s="18">
        <v>83.497602005442999</v>
      </c>
      <c r="J209" s="19">
        <v>75.8377687584873</v>
      </c>
      <c r="K209" s="18">
        <v>96.185664019635098</v>
      </c>
      <c r="L209" s="19">
        <v>71.403293626299103</v>
      </c>
      <c r="M209" s="18">
        <v>66.104837366466199</v>
      </c>
      <c r="N209" s="19">
        <v>74.742578534628194</v>
      </c>
      <c r="O209" s="18">
        <v>870963</v>
      </c>
      <c r="P209" s="19">
        <v>0.71365165068978931</v>
      </c>
      <c r="Q209" s="19">
        <v>0.70937647516547797</v>
      </c>
      <c r="R209" s="19">
        <v>0.71365165068978931</v>
      </c>
      <c r="S209" s="18">
        <v>82.855199999999996</v>
      </c>
      <c r="T209" s="18">
        <v>527884.97833732539</v>
      </c>
      <c r="U209" s="18">
        <v>82.855199999999996</v>
      </c>
      <c r="V209" s="19">
        <v>937.3</v>
      </c>
      <c r="W209" s="19">
        <v>936498.24553483806</v>
      </c>
      <c r="X209" s="19">
        <v>937.3</v>
      </c>
      <c r="Y209" s="19">
        <v>88.39773818414595</v>
      </c>
      <c r="Z209" s="18">
        <v>373.18938492559698</v>
      </c>
      <c r="AA209" s="18">
        <v>374.39249618212017</v>
      </c>
      <c r="AB209" s="18">
        <v>373.18938492559698</v>
      </c>
      <c r="AC209" s="19">
        <v>105.54368695652173</v>
      </c>
      <c r="AD209" s="19">
        <v>104.67185604761511</v>
      </c>
      <c r="AE209" s="19">
        <v>105.54368695652173</v>
      </c>
      <c r="AF209" s="18">
        <v>2.7</v>
      </c>
      <c r="AG209" s="18"/>
      <c r="AH209" s="18">
        <f t="shared" si="9"/>
        <v>2.7</v>
      </c>
      <c r="AI209" s="18">
        <v>48682.472488573905</v>
      </c>
    </row>
    <row r="210" spans="2:35" x14ac:dyDescent="0.35">
      <c r="B210" s="17">
        <v>39141</v>
      </c>
      <c r="C210" s="18">
        <v>5.2891806589348587</v>
      </c>
      <c r="D210" s="18" t="e">
        <f>VLOOKUP($B210,[1]OIS!$A$6:$B$43,2)</f>
        <v>#N/A</v>
      </c>
      <c r="E210" s="18">
        <f t="shared" si="8"/>
        <v>5.2891806589348587</v>
      </c>
      <c r="F210" s="19">
        <v>80.692680125346897</v>
      </c>
      <c r="G210" s="19">
        <v>81.251898220276132</v>
      </c>
      <c r="H210" s="19">
        <v>80.692680125346897</v>
      </c>
      <c r="I210" s="18">
        <v>83.670053072354705</v>
      </c>
      <c r="J210" s="19">
        <v>76.139249901495404</v>
      </c>
      <c r="K210" s="18">
        <v>96.141502727538196</v>
      </c>
      <c r="L210" s="19">
        <v>71.308493581701583</v>
      </c>
      <c r="M210" s="18">
        <v>66.334741509730193</v>
      </c>
      <c r="N210" s="19">
        <v>75.145179490740404</v>
      </c>
      <c r="O210" s="18">
        <v>877360</v>
      </c>
      <c r="P210" s="19">
        <v>0.69907092183004238</v>
      </c>
      <c r="Q210" s="19">
        <v>0.70607070509512559</v>
      </c>
      <c r="R210" s="19">
        <v>0.69907092183004238</v>
      </c>
      <c r="S210" s="18">
        <v>83.210300000000004</v>
      </c>
      <c r="T210" s="18">
        <v>529504.507080724</v>
      </c>
      <c r="U210" s="18">
        <v>83.210300000000004</v>
      </c>
      <c r="V210" s="19">
        <v>937.1</v>
      </c>
      <c r="W210" s="19">
        <v>936923.74089878588</v>
      </c>
      <c r="X210" s="19">
        <v>937.1</v>
      </c>
      <c r="Y210" s="19">
        <v>88.795539430156865</v>
      </c>
      <c r="Z210" s="18">
        <v>375.64442295520399</v>
      </c>
      <c r="AA210" s="18">
        <v>375.28877557676196</v>
      </c>
      <c r="AB210" s="18">
        <v>375.64442295520399</v>
      </c>
      <c r="AC210" s="19">
        <v>105.05165500000001</v>
      </c>
      <c r="AD210" s="19">
        <v>104.85295574305157</v>
      </c>
      <c r="AE210" s="19">
        <v>105.05165500000001</v>
      </c>
      <c r="AF210" s="18">
        <v>2.4</v>
      </c>
      <c r="AG210" s="18"/>
      <c r="AH210" s="18">
        <f t="shared" si="9"/>
        <v>2.4</v>
      </c>
      <c r="AI210" s="18">
        <v>48721.663984856488</v>
      </c>
    </row>
    <row r="211" spans="2:35" x14ac:dyDescent="0.35">
      <c r="B211" s="17">
        <v>39172</v>
      </c>
      <c r="C211" s="18">
        <v>5.2602030480182229</v>
      </c>
      <c r="D211" s="18" t="e">
        <f>VLOOKUP($B211,[1]OIS!$A$6:$B$43,2)</f>
        <v>#N/A</v>
      </c>
      <c r="E211" s="18">
        <f t="shared" si="8"/>
        <v>5.2602030480182229</v>
      </c>
      <c r="F211" s="19">
        <v>80.938788549468697</v>
      </c>
      <c r="G211" s="19">
        <v>81.46785799923569</v>
      </c>
      <c r="H211" s="19">
        <v>80.938788549468697</v>
      </c>
      <c r="I211" s="18">
        <v>83.853214807170204</v>
      </c>
      <c r="J211" s="19">
        <v>76.307145358155694</v>
      </c>
      <c r="K211" s="18">
        <v>96.309491939043497</v>
      </c>
      <c r="L211" s="19">
        <v>71.916759575687792</v>
      </c>
      <c r="M211" s="18">
        <v>66.676717924593405</v>
      </c>
      <c r="N211" s="19">
        <v>75.828984666748596</v>
      </c>
      <c r="O211" s="18">
        <v>883822</v>
      </c>
      <c r="P211" s="19">
        <v>0.69988662859098594</v>
      </c>
      <c r="Q211" s="19">
        <v>0.70730043715626101</v>
      </c>
      <c r="R211" s="19">
        <v>0.69988662859098594</v>
      </c>
      <c r="S211" s="18">
        <v>83.345799999999997</v>
      </c>
      <c r="T211" s="18">
        <v>530814.82170983963</v>
      </c>
      <c r="U211" s="18">
        <v>83.345799999999997</v>
      </c>
      <c r="V211" s="19">
        <v>936.4</v>
      </c>
      <c r="W211" s="19">
        <v>937929.85818058881</v>
      </c>
      <c r="X211" s="19">
        <v>936.4</v>
      </c>
      <c r="Y211" s="19">
        <v>89.006621102093135</v>
      </c>
      <c r="Z211" s="18">
        <v>377.41089566435801</v>
      </c>
      <c r="AA211" s="18">
        <v>376.55122606228736</v>
      </c>
      <c r="AB211" s="18">
        <v>377.41089566435801</v>
      </c>
      <c r="AC211" s="19">
        <v>103.58701363636365</v>
      </c>
      <c r="AD211" s="19">
        <v>104.67718544512887</v>
      </c>
      <c r="AE211" s="19">
        <v>103.58701363636365</v>
      </c>
      <c r="AF211" s="18">
        <v>2.5</v>
      </c>
      <c r="AG211" s="18"/>
      <c r="AH211" s="18">
        <f t="shared" si="9"/>
        <v>2.5</v>
      </c>
      <c r="AI211" s="18">
        <v>48761.201008996446</v>
      </c>
    </row>
    <row r="212" spans="2:35" x14ac:dyDescent="0.35">
      <c r="B212" s="17">
        <v>39202</v>
      </c>
      <c r="C212" s="18">
        <v>5.3748139609049002</v>
      </c>
      <c r="D212" s="18" t="e">
        <f>VLOOKUP($B212,[1]OIS!$A$6:$B$43,2)</f>
        <v>#N/A</v>
      </c>
      <c r="E212" s="18">
        <f t="shared" si="8"/>
        <v>5.3748139609049002</v>
      </c>
      <c r="F212" s="19">
        <v>81.026787544262007</v>
      </c>
      <c r="G212" s="19">
        <v>81.668029586810803</v>
      </c>
      <c r="H212" s="19">
        <v>81.026787544262007</v>
      </c>
      <c r="I212" s="18">
        <v>83.894326314147307</v>
      </c>
      <c r="J212" s="19">
        <v>76.426435588587196</v>
      </c>
      <c r="K212" s="18">
        <v>96.302333267778494</v>
      </c>
      <c r="L212" s="19">
        <v>71.72506700201177</v>
      </c>
      <c r="M212" s="18">
        <v>66.572634642985506</v>
      </c>
      <c r="N212" s="19">
        <v>76.154646393233605</v>
      </c>
      <c r="O212" s="18">
        <v>887673</v>
      </c>
      <c r="P212" s="19">
        <v>0.70744812950127556</v>
      </c>
      <c r="Q212" s="19">
        <v>0.71138318712407012</v>
      </c>
      <c r="R212" s="19">
        <v>0.70744812950127556</v>
      </c>
      <c r="S212" s="18">
        <v>83.464500000000001</v>
      </c>
      <c r="T212" s="18">
        <v>531968.25087372912</v>
      </c>
      <c r="U212" s="18">
        <v>83.464500000000001</v>
      </c>
      <c r="V212" s="19">
        <v>939.9</v>
      </c>
      <c r="W212" s="19">
        <v>939469.0931079234</v>
      </c>
      <c r="X212" s="19">
        <v>939.9</v>
      </c>
      <c r="Y212" s="19">
        <v>88.801468241302274</v>
      </c>
      <c r="Z212" s="18">
        <v>378.00393476139499</v>
      </c>
      <c r="AA212" s="18">
        <v>378.26535984293133</v>
      </c>
      <c r="AB212" s="18">
        <v>378.00393476139499</v>
      </c>
      <c r="AC212" s="19">
        <v>104.27294761904761</v>
      </c>
      <c r="AD212" s="19">
        <v>104.33327383109976</v>
      </c>
      <c r="AE212" s="19">
        <v>104.27294761904761</v>
      </c>
      <c r="AF212" s="18">
        <v>2.5</v>
      </c>
      <c r="AG212" s="18"/>
      <c r="AH212" s="18">
        <f t="shared" si="9"/>
        <v>2.5</v>
      </c>
      <c r="AI212" s="18">
        <v>48802.17750941102</v>
      </c>
    </row>
    <row r="213" spans="2:35" x14ac:dyDescent="0.35">
      <c r="B213" s="17">
        <v>39233</v>
      </c>
      <c r="C213" s="18">
        <v>5.4946371660284159</v>
      </c>
      <c r="D213" s="18" t="e">
        <f>VLOOKUP($B213,[1]OIS!$A$6:$B$43,2)</f>
        <v>#N/A</v>
      </c>
      <c r="E213" s="18">
        <f t="shared" si="8"/>
        <v>5.4946371660284159</v>
      </c>
      <c r="F213" s="19">
        <v>81.084278440193302</v>
      </c>
      <c r="G213" s="19">
        <v>81.769733725423478</v>
      </c>
      <c r="H213" s="19">
        <v>81.084278440193302</v>
      </c>
      <c r="I213" s="18">
        <v>84.010336347831498</v>
      </c>
      <c r="J213" s="19">
        <v>76.640267170758904</v>
      </c>
      <c r="K213" s="18">
        <v>96.191210674354707</v>
      </c>
      <c r="L213" s="19">
        <v>71.610047829307888</v>
      </c>
      <c r="M213" s="18">
        <v>66.450410839097799</v>
      </c>
      <c r="N213" s="19">
        <v>76.1086276268002</v>
      </c>
      <c r="O213" s="18">
        <v>894687</v>
      </c>
      <c r="P213" s="19">
        <v>0.70600087604029782</v>
      </c>
      <c r="Q213" s="19">
        <v>0.71512010580757945</v>
      </c>
      <c r="R213" s="19">
        <v>0.70600087604029782</v>
      </c>
      <c r="S213" s="18">
        <v>83.915899999999993</v>
      </c>
      <c r="T213" s="18">
        <v>533134.92749618925</v>
      </c>
      <c r="U213" s="18">
        <v>83.915899999999993</v>
      </c>
      <c r="V213" s="19">
        <v>941.2</v>
      </c>
      <c r="W213" s="19">
        <v>941272.31190499233</v>
      </c>
      <c r="X213" s="19">
        <v>941.2</v>
      </c>
      <c r="Y213" s="19">
        <v>89.158414789630243</v>
      </c>
      <c r="Z213" s="18">
        <v>380.61079291812899</v>
      </c>
      <c r="AA213" s="18">
        <v>380.3554471073881</v>
      </c>
      <c r="AB213" s="18">
        <v>380.61079291812899</v>
      </c>
      <c r="AC213" s="19">
        <v>103.94642608695655</v>
      </c>
      <c r="AD213" s="19">
        <v>104.13160036993905</v>
      </c>
      <c r="AE213" s="19">
        <v>103.94642608695655</v>
      </c>
      <c r="AF213" s="18">
        <v>2.5</v>
      </c>
      <c r="AG213" s="18"/>
      <c r="AH213" s="18">
        <f t="shared" si="9"/>
        <v>2.5</v>
      </c>
      <c r="AI213" s="18">
        <v>48842.895164685331</v>
      </c>
    </row>
    <row r="214" spans="2:35" x14ac:dyDescent="0.35">
      <c r="B214" s="17">
        <v>39263</v>
      </c>
      <c r="C214" s="18">
        <v>5.5967973897681125</v>
      </c>
      <c r="D214" s="18" t="e">
        <f>VLOOKUP($B214,[1]OIS!$A$6:$B$43,2)</f>
        <v>#N/A</v>
      </c>
      <c r="E214" s="18">
        <f t="shared" si="8"/>
        <v>5.5967973897681125</v>
      </c>
      <c r="F214" s="19">
        <v>81.213351255983994</v>
      </c>
      <c r="G214" s="19">
        <v>81.739556768937277</v>
      </c>
      <c r="H214" s="19">
        <v>81.213351255983994</v>
      </c>
      <c r="I214" s="18">
        <v>84.137641117229805</v>
      </c>
      <c r="J214" s="19">
        <v>76.887532820093895</v>
      </c>
      <c r="K214" s="18">
        <v>96.133583187918006</v>
      </c>
      <c r="L214" s="19">
        <v>71.36812065681778</v>
      </c>
      <c r="M214" s="18">
        <v>66.734273211724897</v>
      </c>
      <c r="N214" s="19">
        <v>76.384527187811599</v>
      </c>
      <c r="O214" s="18">
        <v>901942</v>
      </c>
      <c r="P214" s="19">
        <v>0.70813182109993578</v>
      </c>
      <c r="Q214" s="19">
        <v>0.7162451369948063</v>
      </c>
      <c r="R214" s="19">
        <v>0.70813182109993578</v>
      </c>
      <c r="S214" s="18">
        <v>84.032399999999996</v>
      </c>
      <c r="T214" s="18">
        <v>534459.55738792254</v>
      </c>
      <c r="U214" s="18">
        <v>84.032399999999996</v>
      </c>
      <c r="V214" s="19">
        <v>941.2</v>
      </c>
      <c r="W214" s="19">
        <v>942992.3975384353</v>
      </c>
      <c r="X214" s="19">
        <v>941.2</v>
      </c>
      <c r="Y214" s="19">
        <v>89.282192945176362</v>
      </c>
      <c r="Z214" s="18">
        <v>382.69096187813602</v>
      </c>
      <c r="AA214" s="18">
        <v>382.68754207334041</v>
      </c>
      <c r="AB214" s="18">
        <v>382.69096187813602</v>
      </c>
      <c r="AC214" s="19">
        <v>104.52664761904759</v>
      </c>
      <c r="AD214" s="19">
        <v>104.25683972395099</v>
      </c>
      <c r="AE214" s="19">
        <v>104.52664761904759</v>
      </c>
      <c r="AF214" s="18">
        <v>2.4</v>
      </c>
      <c r="AG214" s="18"/>
      <c r="AH214" s="18">
        <f t="shared" si="9"/>
        <v>2.4</v>
      </c>
      <c r="AI214" s="18">
        <v>48883.087553744292</v>
      </c>
    </row>
    <row r="215" spans="2:35" x14ac:dyDescent="0.35">
      <c r="B215" s="17">
        <v>39294</v>
      </c>
      <c r="C215" s="18">
        <v>5.7336677410931607</v>
      </c>
      <c r="D215" s="18" t="e">
        <f>VLOOKUP($B215,[1]OIS!$A$6:$B$43,2)</f>
        <v>#N/A</v>
      </c>
      <c r="E215" s="18">
        <f t="shared" si="8"/>
        <v>5.7336677410931607</v>
      </c>
      <c r="F215" s="19">
        <v>81.055105082668604</v>
      </c>
      <c r="G215" s="19">
        <v>81.666518456039583</v>
      </c>
      <c r="H215" s="19">
        <v>81.055105082668604</v>
      </c>
      <c r="I215" s="18">
        <v>84.116499388525995</v>
      </c>
      <c r="J215" s="19">
        <v>77.017442998702094</v>
      </c>
      <c r="K215" s="18">
        <v>95.835881796699098</v>
      </c>
      <c r="L215" s="19">
        <v>70.961640255353871</v>
      </c>
      <c r="M215" s="18">
        <v>66.838664148624503</v>
      </c>
      <c r="N215" s="19">
        <v>75.549448559592193</v>
      </c>
      <c r="O215" s="18">
        <v>910460</v>
      </c>
      <c r="P215" s="19">
        <v>0.70726114649681526</v>
      </c>
      <c r="Q215" s="19">
        <v>0.71556126780585672</v>
      </c>
      <c r="R215" s="19">
        <v>0.70726114649681526</v>
      </c>
      <c r="S215" s="18">
        <v>83.962900000000005</v>
      </c>
      <c r="T215" s="18">
        <v>535847.50852335372</v>
      </c>
      <c r="U215" s="18">
        <v>83.962900000000005</v>
      </c>
      <c r="V215" s="19">
        <v>943</v>
      </c>
      <c r="W215" s="19">
        <v>944005.56703900092</v>
      </c>
      <c r="X215" s="19">
        <v>943</v>
      </c>
      <c r="Y215" s="19">
        <v>89.038069989395552</v>
      </c>
      <c r="Z215" s="18">
        <v>384.99643707396399</v>
      </c>
      <c r="AA215" s="18">
        <v>384.88068375115836</v>
      </c>
      <c r="AB215" s="18">
        <v>384.99643707396399</v>
      </c>
      <c r="AC215" s="19">
        <v>105.2559681818182</v>
      </c>
      <c r="AD215" s="19">
        <v>104.51133339788949</v>
      </c>
      <c r="AE215" s="19">
        <v>105.2559681818182</v>
      </c>
      <c r="AF215" s="18">
        <v>2.5</v>
      </c>
      <c r="AG215" s="18"/>
      <c r="AH215" s="18">
        <f t="shared" si="9"/>
        <v>2.5</v>
      </c>
      <c r="AI215" s="18">
        <v>48922.77017068649</v>
      </c>
    </row>
    <row r="216" spans="2:35" x14ac:dyDescent="0.35">
      <c r="B216" s="17">
        <v>39325</v>
      </c>
      <c r="C216" s="18">
        <v>5.7358724674144925</v>
      </c>
      <c r="D216" s="18" t="e">
        <f>VLOOKUP($B216,[1]OIS!$A$6:$B$43,2)</f>
        <v>#N/A</v>
      </c>
      <c r="E216" s="18">
        <f t="shared" si="8"/>
        <v>5.7358724674144925</v>
      </c>
      <c r="F216" s="19">
        <v>81.182404941869194</v>
      </c>
      <c r="G216" s="19">
        <v>81.682882588464267</v>
      </c>
      <c r="H216" s="19">
        <v>81.182404941869194</v>
      </c>
      <c r="I216" s="18">
        <v>84.214593903654006</v>
      </c>
      <c r="J216" s="19">
        <v>77.249693717127997</v>
      </c>
      <c r="K216" s="18">
        <v>95.6295802507193</v>
      </c>
      <c r="L216" s="19">
        <v>70.832664891924196</v>
      </c>
      <c r="M216" s="18">
        <v>66.974101556199201</v>
      </c>
      <c r="N216" s="19">
        <v>76.215755826329001</v>
      </c>
      <c r="O216" s="18">
        <v>913761</v>
      </c>
      <c r="P216" s="19">
        <v>0.71665769355012388</v>
      </c>
      <c r="Q216" s="19">
        <v>0.71492656929331966</v>
      </c>
      <c r="R216" s="19">
        <v>0.71665769355012388</v>
      </c>
      <c r="S216" s="18">
        <v>84.497200000000007</v>
      </c>
      <c r="T216" s="18">
        <v>537143.19639473304</v>
      </c>
      <c r="U216" s="18">
        <v>84.497200000000007</v>
      </c>
      <c r="V216" s="19">
        <v>943.1</v>
      </c>
      <c r="W216" s="19">
        <v>943596.02212762646</v>
      </c>
      <c r="X216" s="19">
        <v>943.1</v>
      </c>
      <c r="Y216" s="19">
        <v>89.595164881772888</v>
      </c>
      <c r="Z216" s="18">
        <v>386.42299783698201</v>
      </c>
      <c r="AA216" s="18">
        <v>386.49380632814604</v>
      </c>
      <c r="AB216" s="18">
        <v>386.42299783698201</v>
      </c>
      <c r="AC216" s="19">
        <v>104.55425652173912</v>
      </c>
      <c r="AD216" s="19">
        <v>104.56502833105918</v>
      </c>
      <c r="AE216" s="19">
        <v>104.55425652173912</v>
      </c>
      <c r="AF216" s="18">
        <v>2.4</v>
      </c>
      <c r="AG216" s="18"/>
      <c r="AH216" s="18">
        <f t="shared" si="9"/>
        <v>2.4</v>
      </c>
      <c r="AI216" s="18">
        <v>48962.705659841515</v>
      </c>
    </row>
    <row r="217" spans="2:35" x14ac:dyDescent="0.35">
      <c r="B217" s="17">
        <v>39355</v>
      </c>
      <c r="C217" s="18">
        <v>5.6302627370301996</v>
      </c>
      <c r="D217" s="18" t="e">
        <f>VLOOKUP($B217,[1]OIS!$A$6:$B$43,2)</f>
        <v>#N/A</v>
      </c>
      <c r="E217" s="18">
        <f t="shared" si="8"/>
        <v>5.6302627370301996</v>
      </c>
      <c r="F217" s="19">
        <v>81.366583844161497</v>
      </c>
      <c r="G217" s="19">
        <v>81.871153749781357</v>
      </c>
      <c r="H217" s="19">
        <v>81.366583844161497</v>
      </c>
      <c r="I217" s="18">
        <v>84.252142500683803</v>
      </c>
      <c r="J217" s="19">
        <v>77.398994137359495</v>
      </c>
      <c r="K217" s="18">
        <v>95.514711355263003</v>
      </c>
      <c r="L217" s="19">
        <v>70.888584286965994</v>
      </c>
      <c r="M217" s="18">
        <v>67.233013772961897</v>
      </c>
      <c r="N217" s="19">
        <v>77.139591200434594</v>
      </c>
      <c r="O217" s="18">
        <v>919807</v>
      </c>
      <c r="P217" s="19">
        <v>0.71480348112941383</v>
      </c>
      <c r="Q217" s="19">
        <v>0.71583986099534458</v>
      </c>
      <c r="R217" s="19">
        <v>0.71480348112941383</v>
      </c>
      <c r="S217" s="18">
        <v>84.556299999999993</v>
      </c>
      <c r="T217" s="18">
        <v>538202.40489984921</v>
      </c>
      <c r="U217" s="18">
        <v>84.556299999999993</v>
      </c>
      <c r="V217" s="19">
        <v>944.9</v>
      </c>
      <c r="W217" s="19">
        <v>941727.24065672164</v>
      </c>
      <c r="X217" s="19">
        <v>944.9</v>
      </c>
      <c r="Y217" s="19">
        <v>89.487035665149747</v>
      </c>
      <c r="Z217" s="18">
        <v>387.14983025607501</v>
      </c>
      <c r="AA217" s="18">
        <v>387.22827572234348</v>
      </c>
      <c r="AB217" s="18">
        <v>387.14983025607501</v>
      </c>
      <c r="AC217" s="19">
        <v>103.32237499999999</v>
      </c>
      <c r="AD217" s="19">
        <v>104.15342948276987</v>
      </c>
      <c r="AE217" s="19">
        <v>103.32237499999999</v>
      </c>
      <c r="AF217" s="18">
        <v>2.6</v>
      </c>
      <c r="AG217" s="18"/>
      <c r="AH217" s="18">
        <f t="shared" si="9"/>
        <v>2.6</v>
      </c>
      <c r="AI217" s="18">
        <v>49001.716308437426</v>
      </c>
    </row>
    <row r="218" spans="2:35" x14ac:dyDescent="0.35">
      <c r="B218" s="17">
        <v>39386</v>
      </c>
      <c r="C218" s="18">
        <v>5.5612595490274623</v>
      </c>
      <c r="D218" s="18" t="e">
        <f>VLOOKUP($B218,[1]OIS!$A$6:$B$43,2)</f>
        <v>#N/A</v>
      </c>
      <c r="E218" s="18">
        <f t="shared" si="8"/>
        <v>5.5612595490274623</v>
      </c>
      <c r="F218" s="19">
        <v>81.757416669918697</v>
      </c>
      <c r="G218" s="19">
        <v>82.171149568339246</v>
      </c>
      <c r="H218" s="19">
        <v>81.757416669918697</v>
      </c>
      <c r="I218" s="18">
        <v>84.524216522899394</v>
      </c>
      <c r="J218" s="19">
        <v>77.8628964198126</v>
      </c>
      <c r="K218" s="18">
        <v>95.633171496409304</v>
      </c>
      <c r="L218" s="19">
        <v>71.956495184582707</v>
      </c>
      <c r="M218" s="18">
        <v>67.296474356131199</v>
      </c>
      <c r="N218" s="19">
        <v>78.341557570889293</v>
      </c>
      <c r="O218" s="18">
        <v>926702</v>
      </c>
      <c r="P218" s="19">
        <v>0.72074479641941513</v>
      </c>
      <c r="Q218" s="19">
        <v>0.71862464268266713</v>
      </c>
      <c r="R218" s="19">
        <v>0.72074479641941513</v>
      </c>
      <c r="S218" s="18">
        <v>84.32</v>
      </c>
      <c r="T218" s="18">
        <v>539162.08406063565</v>
      </c>
      <c r="U218" s="18">
        <v>84.32</v>
      </c>
      <c r="V218" s="19">
        <v>944.7</v>
      </c>
      <c r="W218" s="19">
        <v>940290.86741925613</v>
      </c>
      <c r="X218" s="19">
        <v>944.7</v>
      </c>
      <c r="Y218" s="19">
        <v>89.25584841748703</v>
      </c>
      <c r="Z218" s="18">
        <v>386.92231218762498</v>
      </c>
      <c r="AA218" s="18">
        <v>387.5095039458306</v>
      </c>
      <c r="AB218" s="18">
        <v>386.92231218762498</v>
      </c>
      <c r="AC218" s="19">
        <v>102.83092608695651</v>
      </c>
      <c r="AD218" s="19">
        <v>103.212452975384</v>
      </c>
      <c r="AE218" s="19">
        <v>102.83092608695651</v>
      </c>
      <c r="AF218" s="18">
        <v>2.6</v>
      </c>
      <c r="AG218" s="18"/>
      <c r="AH218" s="18">
        <f t="shared" si="9"/>
        <v>2.6</v>
      </c>
      <c r="AI218" s="18">
        <v>49040.532831772369</v>
      </c>
    </row>
    <row r="219" spans="2:35" x14ac:dyDescent="0.35">
      <c r="B219" s="17">
        <v>39416</v>
      </c>
      <c r="C219" s="18">
        <v>5.4439031542173728</v>
      </c>
      <c r="D219" s="18" t="e">
        <f>VLOOKUP($B219,[1]OIS!$A$6:$B$43,2)</f>
        <v>#N/A</v>
      </c>
      <c r="E219" s="18">
        <f t="shared" si="8"/>
        <v>5.4439031542173728</v>
      </c>
      <c r="F219" s="19">
        <v>82.048203879763506</v>
      </c>
      <c r="G219" s="19">
        <v>82.476883216539022</v>
      </c>
      <c r="H219" s="19">
        <v>82.048203879763506</v>
      </c>
      <c r="I219" s="18">
        <v>84.667515241035403</v>
      </c>
      <c r="J219" s="19">
        <v>77.920879877362097</v>
      </c>
      <c r="K219" s="18">
        <v>95.720848760559605</v>
      </c>
      <c r="L219" s="19">
        <v>73.82679893040148</v>
      </c>
      <c r="M219" s="18">
        <v>67.638004787698904</v>
      </c>
      <c r="N219" s="19">
        <v>78.515026734525605</v>
      </c>
      <c r="O219" s="18">
        <v>929384</v>
      </c>
      <c r="P219" s="19">
        <v>0.72353407120378499</v>
      </c>
      <c r="Q219" s="19">
        <v>0.72321785847046294</v>
      </c>
      <c r="R219" s="19">
        <v>0.72353407120378499</v>
      </c>
      <c r="S219" s="18">
        <v>84.791899999999998</v>
      </c>
      <c r="T219" s="18">
        <v>540205.60263989214</v>
      </c>
      <c r="U219" s="18">
        <v>84.791899999999998</v>
      </c>
      <c r="V219" s="19">
        <v>943.1</v>
      </c>
      <c r="W219" s="19">
        <v>941748.04699577822</v>
      </c>
      <c r="X219" s="19">
        <v>943.1</v>
      </c>
      <c r="Y219" s="19">
        <v>89.907645000530152</v>
      </c>
      <c r="Z219" s="18">
        <v>388.88797506254502</v>
      </c>
      <c r="AA219" s="18">
        <v>387.93838182719696</v>
      </c>
      <c r="AB219" s="18">
        <v>388.88797506254502</v>
      </c>
      <c r="AC219" s="19">
        <v>101.91479545454546</v>
      </c>
      <c r="AD219" s="19">
        <v>101.74867253031034</v>
      </c>
      <c r="AE219" s="19">
        <v>101.91479545454546</v>
      </c>
      <c r="AF219" s="18">
        <v>2.8</v>
      </c>
      <c r="AG219" s="18"/>
      <c r="AH219" s="18">
        <f t="shared" si="9"/>
        <v>2.8</v>
      </c>
      <c r="AI219" s="18">
        <v>49079.235098523728</v>
      </c>
    </row>
    <row r="220" spans="2:35" x14ac:dyDescent="0.35">
      <c r="B220" s="17">
        <v>39447</v>
      </c>
      <c r="C220" s="18">
        <v>5.3788806352421306</v>
      </c>
      <c r="D220" s="18" t="e">
        <f>VLOOKUP($B220,[1]OIS!$A$6:$B$43,2)</f>
        <v>#N/A</v>
      </c>
      <c r="E220" s="18">
        <f t="shared" si="8"/>
        <v>5.3788806352421306</v>
      </c>
      <c r="F220" s="19">
        <v>82.364372014747701</v>
      </c>
      <c r="G220" s="19">
        <v>82.717768007337696</v>
      </c>
      <c r="H220" s="19">
        <v>82.364372014747701</v>
      </c>
      <c r="I220" s="18">
        <v>84.854164634267903</v>
      </c>
      <c r="J220" s="19">
        <v>78.105330504659804</v>
      </c>
      <c r="K220" s="18">
        <v>95.965120687367502</v>
      </c>
      <c r="L220" s="19">
        <v>74.688709789835002</v>
      </c>
      <c r="M220" s="18">
        <v>67.725148210111996</v>
      </c>
      <c r="N220" s="19">
        <v>78.934309598921601</v>
      </c>
      <c r="O220" s="18">
        <v>939271</v>
      </c>
      <c r="P220" s="19">
        <v>0.72087783530839056</v>
      </c>
      <c r="Q220" s="19">
        <v>0.72945235349667792</v>
      </c>
      <c r="R220" s="19">
        <v>0.72087783530839056</v>
      </c>
      <c r="S220" s="18">
        <v>85.229900000000001</v>
      </c>
      <c r="T220" s="18">
        <v>541404.62311054592</v>
      </c>
      <c r="U220" s="18">
        <v>85.229900000000001</v>
      </c>
      <c r="V220" s="19">
        <v>943.1</v>
      </c>
      <c r="W220" s="19">
        <v>947256.411891361</v>
      </c>
      <c r="X220" s="19">
        <v>943.1</v>
      </c>
      <c r="Y220" s="19">
        <v>90.372070830240688</v>
      </c>
      <c r="Z220" s="18">
        <v>388.58287735525698</v>
      </c>
      <c r="AA220" s="18">
        <v>388.93906355774351</v>
      </c>
      <c r="AB220" s="18">
        <v>388.58287735525698</v>
      </c>
      <c r="AC220" s="19">
        <v>99.904119047619048</v>
      </c>
      <c r="AD220" s="19">
        <v>99.826731814959643</v>
      </c>
      <c r="AE220" s="19">
        <v>99.904119047619048</v>
      </c>
      <c r="AF220" s="18">
        <v>2.7</v>
      </c>
      <c r="AG220" s="18"/>
      <c r="AH220" s="18">
        <f t="shared" si="9"/>
        <v>2.7</v>
      </c>
      <c r="AI220" s="18">
        <v>49117.957847079117</v>
      </c>
    </row>
    <row r="221" spans="2:35" x14ac:dyDescent="0.35">
      <c r="B221" s="17">
        <v>39478</v>
      </c>
      <c r="C221" s="18">
        <v>5.1515474449180294</v>
      </c>
      <c r="D221" s="18" t="e">
        <f>VLOOKUP($B221,[1]OIS!$A$6:$B$43,2)</f>
        <v>#N/A</v>
      </c>
      <c r="E221" s="18">
        <f t="shared" si="8"/>
        <v>5.1515474449180294</v>
      </c>
      <c r="F221" s="19">
        <v>82.527484927581895</v>
      </c>
      <c r="G221" s="19">
        <v>82.9351020218499</v>
      </c>
      <c r="H221" s="19">
        <v>82.527484927581895</v>
      </c>
      <c r="I221" s="18">
        <v>84.912756140488796</v>
      </c>
      <c r="J221" s="19">
        <v>78.345736768913795</v>
      </c>
      <c r="K221" s="18">
        <v>95.693730854545905</v>
      </c>
      <c r="L221" s="19">
        <v>75.3184771417977</v>
      </c>
      <c r="M221" s="18">
        <v>67.544969795930299</v>
      </c>
      <c r="N221" s="19">
        <v>79.325067434695399</v>
      </c>
      <c r="O221" s="18">
        <v>946313</v>
      </c>
      <c r="P221" s="19">
        <v>0.73487529311447453</v>
      </c>
      <c r="Q221" s="19">
        <v>0.7368350558599327</v>
      </c>
      <c r="R221" s="19">
        <v>0.73487529311447453</v>
      </c>
      <c r="S221" s="18">
        <v>85.245000000000005</v>
      </c>
      <c r="T221" s="18">
        <v>542500.13533541758</v>
      </c>
      <c r="U221" s="18">
        <v>85.245000000000005</v>
      </c>
      <c r="V221" s="19">
        <v>946.2</v>
      </c>
      <c r="W221" s="19">
        <v>953876.26999205328</v>
      </c>
      <c r="X221" s="19">
        <v>946.2</v>
      </c>
      <c r="Y221" s="19">
        <v>90.091946734305637</v>
      </c>
      <c r="Z221" s="18">
        <v>389.98168495269903</v>
      </c>
      <c r="AA221" s="18">
        <v>390.4059867044549</v>
      </c>
      <c r="AB221" s="18">
        <v>389.98168495269903</v>
      </c>
      <c r="AC221" s="19">
        <v>96.744121739130421</v>
      </c>
      <c r="AD221" s="19">
        <v>97.69233226344393</v>
      </c>
      <c r="AE221" s="19">
        <v>96.744121739130421</v>
      </c>
      <c r="AF221" s="18">
        <v>3.3</v>
      </c>
      <c r="AG221" s="18"/>
      <c r="AH221" s="18">
        <f t="shared" si="9"/>
        <v>3.3</v>
      </c>
      <c r="AI221" s="18">
        <v>49157.653259645223</v>
      </c>
    </row>
    <row r="222" spans="2:35" x14ac:dyDescent="0.35">
      <c r="B222" s="17">
        <v>39507</v>
      </c>
      <c r="C222" s="18">
        <v>5.0739995842180905</v>
      </c>
      <c r="D222" s="18" t="e">
        <f>VLOOKUP($B222,[1]OIS!$A$6:$B$43,2)</f>
        <v>#N/A</v>
      </c>
      <c r="E222" s="18">
        <f t="shared" si="8"/>
        <v>5.0739995842180905</v>
      </c>
      <c r="F222" s="19">
        <v>82.899181495346298</v>
      </c>
      <c r="G222" s="19">
        <v>83.189347412601464</v>
      </c>
      <c r="H222" s="19">
        <v>82.899181495346298</v>
      </c>
      <c r="I222" s="18">
        <v>85.006374001263197</v>
      </c>
      <c r="J222" s="19">
        <v>78.544290180268803</v>
      </c>
      <c r="K222" s="18">
        <v>95.614522576038596</v>
      </c>
      <c r="L222" s="19">
        <v>79.242054897427806</v>
      </c>
      <c r="M222" s="18">
        <v>68.226573490619899</v>
      </c>
      <c r="N222" s="19">
        <v>79.293474252163804</v>
      </c>
      <c r="O222" s="18">
        <v>948166</v>
      </c>
      <c r="P222" s="19">
        <v>0.73809323813523731</v>
      </c>
      <c r="Q222" s="19">
        <v>0.74426345904922853</v>
      </c>
      <c r="R222" s="19">
        <v>0.73809323813523731</v>
      </c>
      <c r="S222" s="18">
        <v>85.6524</v>
      </c>
      <c r="T222" s="18">
        <v>543069.1448463155</v>
      </c>
      <c r="U222" s="18">
        <v>85.6524</v>
      </c>
      <c r="V222" s="19">
        <v>955.1</v>
      </c>
      <c r="W222" s="19">
        <v>957047.95123646047</v>
      </c>
      <c r="X222" s="19">
        <v>955.1</v>
      </c>
      <c r="Y222" s="19">
        <v>89.67898649356087</v>
      </c>
      <c r="Z222" s="18">
        <v>392.179306328824</v>
      </c>
      <c r="AA222" s="18">
        <v>391.95844619187568</v>
      </c>
      <c r="AB222" s="18">
        <v>392.179306328824</v>
      </c>
      <c r="AC222" s="19">
        <v>96.192333333333323</v>
      </c>
      <c r="AD222" s="19">
        <v>95.786783428031967</v>
      </c>
      <c r="AE222" s="19">
        <v>96.192333333333323</v>
      </c>
      <c r="AF222" s="18">
        <v>3.06</v>
      </c>
      <c r="AG222" s="18"/>
      <c r="AH222" s="18">
        <f t="shared" si="9"/>
        <v>3.06</v>
      </c>
      <c r="AI222" s="18">
        <v>49196.741481798133</v>
      </c>
    </row>
    <row r="223" spans="2:35" x14ac:dyDescent="0.35">
      <c r="B223" s="17">
        <v>39538</v>
      </c>
      <c r="C223" s="18">
        <v>5.0473958869313043</v>
      </c>
      <c r="D223" s="18" t="e">
        <f>VLOOKUP($B223,[1]OIS!$A$6:$B$43,2)</f>
        <v>#N/A</v>
      </c>
      <c r="E223" s="18">
        <f t="shared" si="8"/>
        <v>5.0473958869313043</v>
      </c>
      <c r="F223" s="19">
        <v>83.147776572700593</v>
      </c>
      <c r="G223" s="19">
        <v>83.538657226067983</v>
      </c>
      <c r="H223" s="19">
        <v>83.147776572700593</v>
      </c>
      <c r="I223" s="18">
        <v>85.137372479189295</v>
      </c>
      <c r="J223" s="19">
        <v>78.887331858091898</v>
      </c>
      <c r="K223" s="18">
        <v>95.325188789030193</v>
      </c>
      <c r="L223" s="19">
        <v>80.335258217574506</v>
      </c>
      <c r="M223" s="18">
        <v>68.316574165454796</v>
      </c>
      <c r="N223" s="19">
        <v>79.983119790828994</v>
      </c>
      <c r="O223" s="18">
        <v>954795</v>
      </c>
      <c r="P223" s="19">
        <v>0.73967749554462892</v>
      </c>
      <c r="Q223" s="19">
        <v>0.7514033400462593</v>
      </c>
      <c r="R223" s="19">
        <v>0.73967749554462892</v>
      </c>
      <c r="S223" s="18">
        <v>85.028800000000004</v>
      </c>
      <c r="T223" s="18">
        <v>542859.82592618605</v>
      </c>
      <c r="U223" s="18">
        <v>85.028800000000004</v>
      </c>
      <c r="V223" s="19">
        <v>950.9</v>
      </c>
      <c r="W223" s="19">
        <v>954397.06802191492</v>
      </c>
      <c r="X223" s="19">
        <v>950.9</v>
      </c>
      <c r="Y223" s="19">
        <v>89.419286991271434</v>
      </c>
      <c r="Z223" s="18">
        <v>393.59938698091997</v>
      </c>
      <c r="AA223" s="18">
        <v>393.39841763524157</v>
      </c>
      <c r="AB223" s="18">
        <v>393.59938698091997</v>
      </c>
      <c r="AC223" s="19">
        <v>94.791342857142837</v>
      </c>
      <c r="AD223" s="19">
        <v>94.316186452527361</v>
      </c>
      <c r="AE223" s="19">
        <v>94.791342857142837</v>
      </c>
      <c r="AF223" s="18">
        <v>3.61</v>
      </c>
      <c r="AG223" s="18"/>
      <c r="AH223" s="18">
        <f t="shared" si="9"/>
        <v>3.61</v>
      </c>
      <c r="AI223" s="18">
        <v>49236.541612134497</v>
      </c>
    </row>
    <row r="224" spans="2:35" x14ac:dyDescent="0.35">
      <c r="B224" s="17">
        <v>39568</v>
      </c>
      <c r="C224" s="18">
        <v>4.8559428484202396</v>
      </c>
      <c r="D224" s="18" t="e">
        <f>VLOOKUP($B224,[1]OIS!$A$6:$B$43,2)</f>
        <v>#N/A</v>
      </c>
      <c r="E224" s="18">
        <f t="shared" si="8"/>
        <v>4.8559428484202396</v>
      </c>
      <c r="F224" s="19">
        <v>83.638959724907906</v>
      </c>
      <c r="G224" s="19">
        <v>83.978898852158679</v>
      </c>
      <c r="H224" s="19">
        <v>83.638959724907906</v>
      </c>
      <c r="I224" s="18">
        <v>85.390114057902693</v>
      </c>
      <c r="J224" s="19">
        <v>79.260561352464507</v>
      </c>
      <c r="K224" s="18">
        <v>95.448949680143798</v>
      </c>
      <c r="L224" s="19">
        <v>81.421714149456079</v>
      </c>
      <c r="M224" s="18">
        <v>69.155780391262496</v>
      </c>
      <c r="N224" s="19">
        <v>81.185873041564903</v>
      </c>
      <c r="O224" s="18">
        <v>962107</v>
      </c>
      <c r="P224" s="19">
        <v>0.75936499697205639</v>
      </c>
      <c r="Q224" s="19">
        <v>0.75826776201346169</v>
      </c>
      <c r="R224" s="19">
        <v>0.75936499697205639</v>
      </c>
      <c r="S224" s="18">
        <v>85.566599999999994</v>
      </c>
      <c r="T224" s="18">
        <v>541854.81494621153</v>
      </c>
      <c r="U224" s="18">
        <v>85.566599999999994</v>
      </c>
      <c r="V224" s="19">
        <v>951.2</v>
      </c>
      <c r="W224" s="19">
        <v>948387.07117655128</v>
      </c>
      <c r="X224" s="19">
        <v>951.2</v>
      </c>
      <c r="Y224" s="19">
        <v>89.956476030277528</v>
      </c>
      <c r="Z224" s="18">
        <v>395.60518862529102</v>
      </c>
      <c r="AA224" s="18">
        <v>394.67901687781267</v>
      </c>
      <c r="AB224" s="18">
        <v>395.60518862529102</v>
      </c>
      <c r="AC224" s="19">
        <v>93.031881818181816</v>
      </c>
      <c r="AD224" s="19">
        <v>93.34363404565299</v>
      </c>
      <c r="AE224" s="19">
        <v>93.031881818181816</v>
      </c>
      <c r="AF224" s="18">
        <v>3.76</v>
      </c>
      <c r="AG224" s="18"/>
      <c r="AH224" s="18">
        <f t="shared" si="9"/>
        <v>3.76</v>
      </c>
      <c r="AI224" s="18">
        <v>49276.79722700367</v>
      </c>
    </row>
    <row r="225" spans="2:35" x14ac:dyDescent="0.35">
      <c r="B225" s="17">
        <v>39599</v>
      </c>
      <c r="C225" s="18">
        <v>4.9205274120372113</v>
      </c>
      <c r="D225" s="18" t="e">
        <f>VLOOKUP($B225,[1]OIS!$A$6:$B$43,2)</f>
        <v>#N/A</v>
      </c>
      <c r="E225" s="18">
        <f t="shared" si="8"/>
        <v>4.9205274120372113</v>
      </c>
      <c r="F225" s="19">
        <v>84.0114584736137</v>
      </c>
      <c r="G225" s="19">
        <v>84.474593676534184</v>
      </c>
      <c r="H225" s="19">
        <v>84.0114584736137</v>
      </c>
      <c r="I225" s="18">
        <v>85.570515934737301</v>
      </c>
      <c r="J225" s="19">
        <v>79.525670931346298</v>
      </c>
      <c r="K225" s="18">
        <v>95.4595449277044</v>
      </c>
      <c r="L225" s="19">
        <v>82.855420176509796</v>
      </c>
      <c r="M225" s="18">
        <v>69.504110918358293</v>
      </c>
      <c r="N225" s="19">
        <v>82.116690015316095</v>
      </c>
      <c r="O225" s="18">
        <v>968201</v>
      </c>
      <c r="P225" s="19">
        <v>0.76160081277469793</v>
      </c>
      <c r="Q225" s="19">
        <v>0.76477918618358065</v>
      </c>
      <c r="R225" s="19">
        <v>0.76160081277469793</v>
      </c>
      <c r="S225" s="18">
        <v>84.769800000000004</v>
      </c>
      <c r="T225" s="18">
        <v>540123.4254134472</v>
      </c>
      <c r="U225" s="18">
        <v>84.769800000000004</v>
      </c>
      <c r="V225" s="19">
        <v>944.6</v>
      </c>
      <c r="W225" s="19">
        <v>943288.09236596548</v>
      </c>
      <c r="X225" s="19">
        <v>944.6</v>
      </c>
      <c r="Y225" s="19">
        <v>89.741477874232487</v>
      </c>
      <c r="Z225" s="18">
        <v>394.79649746703399</v>
      </c>
      <c r="AA225" s="18">
        <v>395.75937460624306</v>
      </c>
      <c r="AB225" s="18">
        <v>394.79649746703399</v>
      </c>
      <c r="AC225" s="19">
        <v>93.032654545454548</v>
      </c>
      <c r="AD225" s="19">
        <v>92.926932623478109</v>
      </c>
      <c r="AE225" s="19">
        <v>93.032654545454548</v>
      </c>
      <c r="AF225" s="18">
        <v>4.05</v>
      </c>
      <c r="AG225" s="18"/>
      <c r="AH225" s="18">
        <f t="shared" si="9"/>
        <v>4.05</v>
      </c>
      <c r="AI225" s="18">
        <v>49315.577999937777</v>
      </c>
    </row>
    <row r="226" spans="2:35" x14ac:dyDescent="0.35">
      <c r="B226" s="17">
        <v>39629</v>
      </c>
      <c r="C226" s="18">
        <v>5.0788672162884181</v>
      </c>
      <c r="D226" s="18" t="e">
        <f>VLOOKUP($B226,[1]OIS!$A$6:$B$43,2)</f>
        <v>#N/A</v>
      </c>
      <c r="E226" s="18">
        <f t="shared" si="8"/>
        <v>5.0788672162884181</v>
      </c>
      <c r="F226" s="19">
        <v>84.524124708752694</v>
      </c>
      <c r="G226" s="19">
        <v>84.981829435302487</v>
      </c>
      <c r="H226" s="19">
        <v>84.524124708752694</v>
      </c>
      <c r="I226" s="18">
        <v>85.794779350297802</v>
      </c>
      <c r="J226" s="19">
        <v>79.847744868065604</v>
      </c>
      <c r="K226" s="18">
        <v>95.502985063259999</v>
      </c>
      <c r="L226" s="19">
        <v>84.988918125455996</v>
      </c>
      <c r="M226" s="18">
        <v>69.721690089231501</v>
      </c>
      <c r="N226" s="19">
        <v>83.650286460141203</v>
      </c>
      <c r="O226" s="18">
        <v>972592</v>
      </c>
      <c r="P226" s="19">
        <v>0.77336262410889278</v>
      </c>
      <c r="Q226" s="19">
        <v>0.77099444357976699</v>
      </c>
      <c r="R226" s="19">
        <v>0.77336262410889278</v>
      </c>
      <c r="S226" s="18">
        <v>84.630799999999994</v>
      </c>
      <c r="T226" s="18">
        <v>537768.91214005998</v>
      </c>
      <c r="U226" s="18">
        <v>84.630799999999994</v>
      </c>
      <c r="V226" s="19">
        <v>950.1</v>
      </c>
      <c r="W226" s="19">
        <v>942067.64592473372</v>
      </c>
      <c r="X226" s="19">
        <v>950.1</v>
      </c>
      <c r="Y226" s="19">
        <v>89.075676244605816</v>
      </c>
      <c r="Z226" s="18">
        <v>396.69532142300199</v>
      </c>
      <c r="AA226" s="18">
        <v>396.65660362109998</v>
      </c>
      <c r="AB226" s="18">
        <v>396.69532142300199</v>
      </c>
      <c r="AC226" s="19">
        <v>93.152261904761943</v>
      </c>
      <c r="AD226" s="19">
        <v>92.947342881048598</v>
      </c>
      <c r="AE226" s="19">
        <v>93.152261904761943</v>
      </c>
      <c r="AF226" s="18">
        <v>4.57</v>
      </c>
      <c r="AG226" s="18"/>
      <c r="AH226" s="18">
        <f t="shared" si="9"/>
        <v>4.57</v>
      </c>
      <c r="AI226" s="18">
        <v>49352.026139976406</v>
      </c>
    </row>
    <row r="227" spans="2:35" x14ac:dyDescent="0.35">
      <c r="B227" s="17">
        <v>39660</v>
      </c>
      <c r="C227" s="18">
        <v>5.085153544853263</v>
      </c>
      <c r="D227" s="18" t="e">
        <f>VLOOKUP($B227,[1]OIS!$A$6:$B$43,2)</f>
        <v>#N/A</v>
      </c>
      <c r="E227" s="18">
        <f t="shared" si="8"/>
        <v>5.085153544853263</v>
      </c>
      <c r="F227" s="19">
        <v>84.886778124252899</v>
      </c>
      <c r="G227" s="19">
        <v>85.42123540990346</v>
      </c>
      <c r="H227" s="19">
        <v>84.886778124252899</v>
      </c>
      <c r="I227" s="18">
        <v>86.020045020045799</v>
      </c>
      <c r="J227" s="19">
        <v>80.196409289734305</v>
      </c>
      <c r="K227" s="18">
        <v>95.543721617044596</v>
      </c>
      <c r="L227" s="19">
        <v>85.941007783266571</v>
      </c>
      <c r="M227" s="18">
        <v>69.728311749489393</v>
      </c>
      <c r="N227" s="19">
        <v>84.713260966502304</v>
      </c>
      <c r="O227" s="18">
        <v>975383</v>
      </c>
      <c r="P227" s="19">
        <v>0.77963459089112386</v>
      </c>
      <c r="Q227" s="19">
        <v>0.77696711694349707</v>
      </c>
      <c r="R227" s="19">
        <v>0.77963459089112386</v>
      </c>
      <c r="S227" s="18">
        <v>84.169300000000007</v>
      </c>
      <c r="T227" s="18">
        <v>534914.8758558121</v>
      </c>
      <c r="U227" s="18">
        <v>84.169300000000007</v>
      </c>
      <c r="V227" s="19">
        <v>948</v>
      </c>
      <c r="W227" s="19">
        <v>943682.34381965233</v>
      </c>
      <c r="X227" s="19">
        <v>948</v>
      </c>
      <c r="Y227" s="19">
        <v>88.786181434599158</v>
      </c>
      <c r="Z227" s="18">
        <v>397.36570092606502</v>
      </c>
      <c r="AA227" s="18">
        <v>397.46691294795681</v>
      </c>
      <c r="AB227" s="18">
        <v>397.36570092606502</v>
      </c>
      <c r="AC227" s="19">
        <v>93.273695652173913</v>
      </c>
      <c r="AD227" s="19">
        <v>92.884617460519465</v>
      </c>
      <c r="AE227" s="19">
        <v>93.273695652173913</v>
      </c>
      <c r="AF227" s="18">
        <v>4.24</v>
      </c>
      <c r="AG227" s="18"/>
      <c r="AH227" s="18">
        <f t="shared" si="9"/>
        <v>4.24</v>
      </c>
      <c r="AI227" s="18">
        <v>49386.42969625257</v>
      </c>
    </row>
    <row r="228" spans="2:35" x14ac:dyDescent="0.35">
      <c r="B228" s="17">
        <v>39691</v>
      </c>
      <c r="C228" s="18">
        <v>5.0133926721405571</v>
      </c>
      <c r="D228" s="18" t="e">
        <f>VLOOKUP($B228,[1]OIS!$A$6:$B$43,2)</f>
        <v>#N/A</v>
      </c>
      <c r="E228" s="18">
        <f t="shared" si="8"/>
        <v>5.0133926721405571</v>
      </c>
      <c r="F228" s="19">
        <v>85.230966959699899</v>
      </c>
      <c r="G228" s="19">
        <v>85.706042640701</v>
      </c>
      <c r="H228" s="19">
        <v>85.230966959699899</v>
      </c>
      <c r="I228" s="18">
        <v>86.183768867271993</v>
      </c>
      <c r="J228" s="19">
        <v>80.538306715892205</v>
      </c>
      <c r="K228" s="18">
        <v>95.393710149398501</v>
      </c>
      <c r="L228" s="19">
        <v>86.750068796065477</v>
      </c>
      <c r="M228" s="18">
        <v>70.006602595924505</v>
      </c>
      <c r="N228" s="19">
        <v>86.127908236393097</v>
      </c>
      <c r="O228" s="18">
        <v>975976</v>
      </c>
      <c r="P228" s="19">
        <v>0.78796626223445043</v>
      </c>
      <c r="Q228" s="19">
        <v>0.78285285845654207</v>
      </c>
      <c r="R228" s="19">
        <v>0.78796626223445043</v>
      </c>
      <c r="S228" s="18">
        <v>83.926900000000003</v>
      </c>
      <c r="T228" s="18">
        <v>531650.82191359776</v>
      </c>
      <c r="U228" s="18">
        <v>83.926900000000003</v>
      </c>
      <c r="V228" s="19">
        <v>945.2</v>
      </c>
      <c r="W228" s="19">
        <v>945720.23701070785</v>
      </c>
      <c r="X228" s="19">
        <v>945.2</v>
      </c>
      <c r="Y228" s="19">
        <v>88.79274227676683</v>
      </c>
      <c r="Z228" s="18">
        <v>398.40114937734899</v>
      </c>
      <c r="AA228" s="18">
        <v>398.32976197945112</v>
      </c>
      <c r="AB228" s="18">
        <v>398.40114937734899</v>
      </c>
      <c r="AC228" s="19">
        <v>91.694099999999992</v>
      </c>
      <c r="AD228" s="19">
        <v>92.063473632567053</v>
      </c>
      <c r="AE228" s="19">
        <v>91.694099999999992</v>
      </c>
      <c r="AF228" s="18">
        <v>4.41</v>
      </c>
      <c r="AG228" s="18"/>
      <c r="AH228" s="18">
        <f t="shared" si="9"/>
        <v>4.41</v>
      </c>
      <c r="AI228" s="18">
        <v>49420.042733710812</v>
      </c>
    </row>
    <row r="229" spans="2:35" x14ac:dyDescent="0.35">
      <c r="B229" s="17">
        <v>39721</v>
      </c>
      <c r="C229" s="18">
        <v>4.8452442703169973</v>
      </c>
      <c r="D229" s="18" t="e">
        <f>VLOOKUP($B229,[1]OIS!$A$6:$B$43,2)</f>
        <v>#N/A</v>
      </c>
      <c r="E229" s="18">
        <f t="shared" si="8"/>
        <v>4.8452442703169973</v>
      </c>
      <c r="F229" s="19">
        <v>85.859851827662297</v>
      </c>
      <c r="G229" s="19">
        <v>85.777376726441148</v>
      </c>
      <c r="H229" s="19">
        <v>85.859851827662297</v>
      </c>
      <c r="I229" s="18">
        <v>86.427735811369104</v>
      </c>
      <c r="J229" s="19">
        <v>80.964989751084701</v>
      </c>
      <c r="K229" s="18">
        <v>95.311109046826004</v>
      </c>
      <c r="L229" s="19">
        <v>91.847522307796794</v>
      </c>
      <c r="M229" s="18">
        <v>70.162776773397695</v>
      </c>
      <c r="N229" s="19">
        <v>85.880171755579198</v>
      </c>
      <c r="O229" s="18">
        <v>980737</v>
      </c>
      <c r="P229" s="19">
        <v>0.78262687618293059</v>
      </c>
      <c r="Q229" s="19">
        <v>0.78867794714296535</v>
      </c>
      <c r="R229" s="19">
        <v>0.78262687618293059</v>
      </c>
      <c r="S229" s="18">
        <v>82.902100000000004</v>
      </c>
      <c r="T229" s="18">
        <v>528180.37896518072</v>
      </c>
      <c r="U229" s="18">
        <v>82.902100000000004</v>
      </c>
      <c r="V229" s="19">
        <v>942.1</v>
      </c>
      <c r="W229" s="19">
        <v>946133.76443229348</v>
      </c>
      <c r="X229" s="19">
        <v>942.1</v>
      </c>
      <c r="Y229" s="19">
        <v>87.997134062201468</v>
      </c>
      <c r="Z229" s="18">
        <v>399.27425845696598</v>
      </c>
      <c r="AA229" s="18">
        <v>399.27434707481444</v>
      </c>
      <c r="AB229" s="18">
        <v>399.27425845696598</v>
      </c>
      <c r="AC229" s="19">
        <v>90.045640909090906</v>
      </c>
      <c r="AD229" s="19">
        <v>90.085214137706018</v>
      </c>
      <c r="AE229" s="19">
        <v>90.045640909090906</v>
      </c>
      <c r="AF229" s="18">
        <v>4.3713768115942004</v>
      </c>
      <c r="AG229" s="18"/>
      <c r="AH229" s="18">
        <f t="shared" si="9"/>
        <v>4.3713768115942004</v>
      </c>
      <c r="AI229" s="18">
        <v>49452.434088822032</v>
      </c>
    </row>
    <row r="230" spans="2:35" x14ac:dyDescent="0.35">
      <c r="B230" s="17">
        <v>39752</v>
      </c>
      <c r="C230" s="18">
        <v>4.0421524439202754</v>
      </c>
      <c r="D230" s="18" t="e">
        <f>VLOOKUP($B230,[1]OIS!$A$6:$B$43,2)</f>
        <v>#N/A</v>
      </c>
      <c r="E230" s="18">
        <f t="shared" si="8"/>
        <v>4.0421524439202754</v>
      </c>
      <c r="F230" s="19">
        <v>85.660316381521298</v>
      </c>
      <c r="G230" s="19">
        <v>85.7119876939921</v>
      </c>
      <c r="H230" s="19">
        <v>85.660316381521298</v>
      </c>
      <c r="I230" s="18">
        <v>86.446928878672097</v>
      </c>
      <c r="J230" s="19">
        <v>81.219180401623206</v>
      </c>
      <c r="K230" s="18">
        <v>95.056683573643596</v>
      </c>
      <c r="L230" s="19">
        <v>89.422988756207388</v>
      </c>
      <c r="M230" s="18">
        <v>70.3203558249336</v>
      </c>
      <c r="N230" s="19">
        <v>86.327880342219402</v>
      </c>
      <c r="O230" s="18">
        <v>977601</v>
      </c>
      <c r="P230" s="19">
        <v>0.80093590010887949</v>
      </c>
      <c r="Q230" s="19">
        <v>0.7952190255970788</v>
      </c>
      <c r="R230" s="19">
        <v>0.80093590010887949</v>
      </c>
      <c r="S230" s="18">
        <v>82.690100000000001</v>
      </c>
      <c r="T230" s="18">
        <v>524422.67911651183</v>
      </c>
      <c r="U230" s="18">
        <v>82.690100000000001</v>
      </c>
      <c r="V230" s="19">
        <v>941</v>
      </c>
      <c r="W230" s="19">
        <v>944330.77142030792</v>
      </c>
      <c r="X230" s="19">
        <v>941</v>
      </c>
      <c r="Y230" s="19">
        <v>87.87470775770457</v>
      </c>
      <c r="Z230" s="18">
        <v>400.751146137923</v>
      </c>
      <c r="AA230" s="18">
        <v>400.17018689355473</v>
      </c>
      <c r="AB230" s="18">
        <v>400.751146137923</v>
      </c>
      <c r="AC230" s="19">
        <v>89.629256521739123</v>
      </c>
      <c r="AD230" s="19">
        <v>87.202029904538776</v>
      </c>
      <c r="AE230" s="19">
        <v>89.629256521739123</v>
      </c>
      <c r="AF230" s="18">
        <v>2.9124629080118698</v>
      </c>
      <c r="AG230" s="18"/>
      <c r="AH230" s="18">
        <f t="shared" si="9"/>
        <v>2.9124629080118698</v>
      </c>
      <c r="AI230" s="18">
        <v>49484.630702841954</v>
      </c>
    </row>
    <row r="231" spans="2:35" x14ac:dyDescent="0.35">
      <c r="B231" s="17">
        <v>39782</v>
      </c>
      <c r="C231" s="18">
        <v>2.2310331672153505</v>
      </c>
      <c r="D231" s="18" t="e">
        <f>VLOOKUP($B231,[1]OIS!$A$6:$B$43,2)</f>
        <v>#N/A</v>
      </c>
      <c r="E231" s="18">
        <f t="shared" si="8"/>
        <v>2.2310331672153505</v>
      </c>
      <c r="F231" s="19">
        <v>85.644740950544005</v>
      </c>
      <c r="G231" s="19">
        <v>85.620775405495138</v>
      </c>
      <c r="H231" s="19">
        <v>85.644740950544005</v>
      </c>
      <c r="I231" s="18">
        <v>86.682171651789403</v>
      </c>
      <c r="J231" s="19">
        <v>81.443429731430598</v>
      </c>
      <c r="K231" s="18">
        <v>95.107368818174393</v>
      </c>
      <c r="L231" s="19">
        <v>86.120465945496903</v>
      </c>
      <c r="M231" s="18">
        <v>70.467602332995497</v>
      </c>
      <c r="N231" s="19">
        <v>86.927837529984998</v>
      </c>
      <c r="O231" s="18">
        <v>983045</v>
      </c>
      <c r="P231" s="19">
        <v>0.81420647444173477</v>
      </c>
      <c r="Q231" s="19">
        <v>0.80327171344411086</v>
      </c>
      <c r="R231" s="19">
        <v>0.81420647444173477</v>
      </c>
      <c r="S231" s="18">
        <v>81.584699999999998</v>
      </c>
      <c r="T231" s="18">
        <v>520314.70220158959</v>
      </c>
      <c r="U231" s="18">
        <v>81.584699999999998</v>
      </c>
      <c r="V231" s="19">
        <v>939.5</v>
      </c>
      <c r="W231" s="19">
        <v>940165.27653318678</v>
      </c>
      <c r="X231" s="19">
        <v>939.5</v>
      </c>
      <c r="Y231" s="19">
        <v>86.838424693986155</v>
      </c>
      <c r="Z231" s="18">
        <v>400.716624847552</v>
      </c>
      <c r="AA231" s="18">
        <v>400.81305830808589</v>
      </c>
      <c r="AB231" s="18">
        <v>400.716624847552</v>
      </c>
      <c r="AC231" s="19">
        <v>83.830545000000001</v>
      </c>
      <c r="AD231" s="19">
        <v>83.905696083922862</v>
      </c>
      <c r="AE231" s="19">
        <v>83.830545000000001</v>
      </c>
      <c r="AF231" s="18">
        <v>0.94</v>
      </c>
      <c r="AG231" s="18"/>
      <c r="AH231" s="18">
        <f t="shared" si="9"/>
        <v>0.94</v>
      </c>
      <c r="AI231" s="18">
        <v>49517.052730563439</v>
      </c>
    </row>
    <row r="232" spans="2:35" x14ac:dyDescent="0.35">
      <c r="B232" s="17">
        <v>39813</v>
      </c>
      <c r="C232" s="18">
        <v>1.3216933482868722</v>
      </c>
      <c r="D232" s="18" t="e">
        <f>VLOOKUP($B232,[1]OIS!$A$6:$B$43,2)</f>
        <v>#N/A</v>
      </c>
      <c r="E232" s="18">
        <f t="shared" si="8"/>
        <v>1.3216933482868722</v>
      </c>
      <c r="F232" s="19">
        <v>85.124468662736106</v>
      </c>
      <c r="G232" s="19">
        <v>85.589217979008041</v>
      </c>
      <c r="H232" s="19">
        <v>85.124468662736106</v>
      </c>
      <c r="I232" s="18">
        <v>86.1196112525936</v>
      </c>
      <c r="J232" s="19">
        <v>81.652105462345105</v>
      </c>
      <c r="K232" s="18">
        <v>93.326190284321001</v>
      </c>
      <c r="L232" s="19">
        <v>83.667286867214273</v>
      </c>
      <c r="M232" s="18">
        <v>70.911854324017497</v>
      </c>
      <c r="N232" s="19">
        <v>87.123196359218596</v>
      </c>
      <c r="O232" s="18">
        <v>986689</v>
      </c>
      <c r="P232" s="19">
        <v>0.83682759667180906</v>
      </c>
      <c r="Q232" s="19">
        <v>0.81260816976738792</v>
      </c>
      <c r="R232" s="19">
        <v>0.83682759667180906</v>
      </c>
      <c r="S232" s="18">
        <v>81.281800000000004</v>
      </c>
      <c r="T232" s="18">
        <v>515955.35094891366</v>
      </c>
      <c r="U232" s="18">
        <v>81.281800000000004</v>
      </c>
      <c r="V232" s="19">
        <v>936.8</v>
      </c>
      <c r="W232" s="19">
        <v>933914.37020062108</v>
      </c>
      <c r="X232" s="19">
        <v>936.8</v>
      </c>
      <c r="Y232" s="19">
        <v>86.765371477369783</v>
      </c>
      <c r="Z232" s="18">
        <v>400.60202018442698</v>
      </c>
      <c r="AA232" s="18">
        <v>401.0905178420515</v>
      </c>
      <c r="AB232" s="18">
        <v>400.60202018442698</v>
      </c>
      <c r="AC232" s="19">
        <v>78.352752173913046</v>
      </c>
      <c r="AD232" s="19">
        <v>80.718231585244595</v>
      </c>
      <c r="AE232" s="19">
        <v>78.352752173913046</v>
      </c>
      <c r="AF232" s="18">
        <v>0.78</v>
      </c>
      <c r="AG232" s="18"/>
      <c r="AH232" s="18">
        <f t="shared" si="9"/>
        <v>0.78</v>
      </c>
      <c r="AI232" s="18">
        <v>49549.941493397011</v>
      </c>
    </row>
    <row r="233" spans="2:35" x14ac:dyDescent="0.35">
      <c r="B233" s="17">
        <v>39844</v>
      </c>
      <c r="C233" s="18">
        <v>0.89167946669253018</v>
      </c>
      <c r="D233" s="18" t="e">
        <f>VLOOKUP($B233,[1]OIS!$A$6:$B$43,2)</f>
        <v>#N/A</v>
      </c>
      <c r="E233" s="18">
        <f t="shared" si="8"/>
        <v>0.89167946669253018</v>
      </c>
      <c r="F233" s="19">
        <v>85.198665094994695</v>
      </c>
      <c r="G233" s="19">
        <v>85.627330295348742</v>
      </c>
      <c r="H233" s="19">
        <v>85.198665094994695</v>
      </c>
      <c r="I233" s="18">
        <v>86.290165255937396</v>
      </c>
      <c r="J233" s="19">
        <v>81.6814597272691</v>
      </c>
      <c r="K233" s="18">
        <v>93.752810951742205</v>
      </c>
      <c r="L233" s="19">
        <v>82.060913142765799</v>
      </c>
      <c r="M233" s="18">
        <v>70.9667789881684</v>
      </c>
      <c r="N233" s="19">
        <v>87.352938895960705</v>
      </c>
      <c r="O233" s="18">
        <v>987218</v>
      </c>
      <c r="P233" s="19">
        <v>0.84088257671823485</v>
      </c>
      <c r="Q233" s="19">
        <v>0.81987972861468306</v>
      </c>
      <c r="R233" s="19">
        <v>0.84088257671823485</v>
      </c>
      <c r="S233" s="18">
        <v>80.513400000000004</v>
      </c>
      <c r="T233" s="18">
        <v>511900.25118137192</v>
      </c>
      <c r="U233" s="18">
        <v>80.513400000000004</v>
      </c>
      <c r="V233" s="19">
        <v>928.2</v>
      </c>
      <c r="W233" s="19">
        <v>927203.52810578886</v>
      </c>
      <c r="X233" s="19">
        <v>928.2</v>
      </c>
      <c r="Y233" s="19">
        <v>86.741435035552684</v>
      </c>
      <c r="Z233" s="18">
        <v>400.98786190687798</v>
      </c>
      <c r="AA233" s="18">
        <v>401.19212913188807</v>
      </c>
      <c r="AB233" s="18">
        <v>400.98786190687798</v>
      </c>
      <c r="AC233" s="19">
        <v>77.133277272727284</v>
      </c>
      <c r="AD233" s="19">
        <v>78.241823637524632</v>
      </c>
      <c r="AE233" s="19">
        <v>77.133277272727284</v>
      </c>
      <c r="AF233" s="18">
        <v>1.10634920634921</v>
      </c>
      <c r="AG233" s="18"/>
      <c r="AH233" s="18">
        <f t="shared" si="9"/>
        <v>1.10634920634921</v>
      </c>
      <c r="AI233" s="18">
        <v>49583.522521146158</v>
      </c>
    </row>
    <row r="234" spans="2:35" x14ac:dyDescent="0.35">
      <c r="B234" s="17">
        <v>39872</v>
      </c>
      <c r="C234" s="18">
        <v>0.59605172407604512</v>
      </c>
      <c r="D234" s="18" t="e">
        <f>VLOOKUP($B234,[1]OIS!$A$6:$B$43,2)</f>
        <v>#N/A</v>
      </c>
      <c r="E234" s="18">
        <f t="shared" si="8"/>
        <v>0.59605172407604512</v>
      </c>
      <c r="F234" s="19">
        <v>85.678043717214294</v>
      </c>
      <c r="G234" s="19">
        <v>85.714264579681597</v>
      </c>
      <c r="H234" s="19">
        <v>85.678043717214294</v>
      </c>
      <c r="I234" s="18">
        <v>86.659831243427206</v>
      </c>
      <c r="J234" s="19">
        <v>81.863778642971795</v>
      </c>
      <c r="K234" s="18">
        <v>94.429418101787206</v>
      </c>
      <c r="L234" s="19">
        <v>83.221223331082911</v>
      </c>
      <c r="M234" s="18">
        <v>72.094186800188396</v>
      </c>
      <c r="N234" s="19">
        <v>88.280386978127495</v>
      </c>
      <c r="O234" s="18">
        <v>988854</v>
      </c>
      <c r="P234" s="19">
        <v>0.8188470066518847</v>
      </c>
      <c r="Q234" s="19">
        <v>0.82057960345863068</v>
      </c>
      <c r="R234" s="19">
        <v>0.8188470066518847</v>
      </c>
      <c r="S234" s="18">
        <v>80.465199999999996</v>
      </c>
      <c r="T234" s="18">
        <v>509118.38097128243</v>
      </c>
      <c r="U234" s="18">
        <v>80.465199999999996</v>
      </c>
      <c r="V234" s="19">
        <v>923.5</v>
      </c>
      <c r="W234" s="19">
        <v>922509.84079489869</v>
      </c>
      <c r="X234" s="19">
        <v>923.5</v>
      </c>
      <c r="Y234" s="19">
        <v>87.130698429886294</v>
      </c>
      <c r="Z234" s="18">
        <v>401.59040075248703</v>
      </c>
      <c r="AA234" s="18">
        <v>401.38361458981842</v>
      </c>
      <c r="AB234" s="18">
        <v>401.59040075248703</v>
      </c>
      <c r="AC234" s="19">
        <v>79.145324999999985</v>
      </c>
      <c r="AD234" s="19">
        <v>77.219044404726702</v>
      </c>
      <c r="AE234" s="19">
        <v>79.145324999999985</v>
      </c>
      <c r="AF234" s="18">
        <v>1.54</v>
      </c>
      <c r="AG234" s="18"/>
      <c r="AH234" s="18">
        <f t="shared" si="9"/>
        <v>1.54</v>
      </c>
      <c r="AI234" s="18">
        <v>49615.163211973173</v>
      </c>
    </row>
    <row r="235" spans="2:35" x14ac:dyDescent="0.35">
      <c r="B235" s="17">
        <v>39903</v>
      </c>
      <c r="C235" s="18">
        <v>0.44584967597503911</v>
      </c>
      <c r="D235" s="18" t="e">
        <f>VLOOKUP($B235,[1]OIS!$A$6:$B$43,2)</f>
        <v>#N/A</v>
      </c>
      <c r="E235" s="18">
        <f t="shared" si="8"/>
        <v>0.44584967597503911</v>
      </c>
      <c r="F235" s="19">
        <v>85.713523853562705</v>
      </c>
      <c r="G235" s="19">
        <v>85.840290193674988</v>
      </c>
      <c r="H235" s="19">
        <v>85.713523853562705</v>
      </c>
      <c r="I235" s="18">
        <v>86.832614822600107</v>
      </c>
      <c r="J235" s="19">
        <v>81.978089295940094</v>
      </c>
      <c r="K235" s="18">
        <v>94.649394700660906</v>
      </c>
      <c r="L235" s="19">
        <v>81.993507626833377</v>
      </c>
      <c r="M235" s="18">
        <v>72.314328207296995</v>
      </c>
      <c r="N235" s="19">
        <v>88.343974282842794</v>
      </c>
      <c r="O235" s="18">
        <v>991333</v>
      </c>
      <c r="P235" s="19">
        <v>0.8273808046461989</v>
      </c>
      <c r="Q235" s="19">
        <v>0.81282059134286644</v>
      </c>
      <c r="R235" s="19">
        <v>0.8273808046461989</v>
      </c>
      <c r="S235" s="18">
        <v>79.731999999999999</v>
      </c>
      <c r="T235" s="18">
        <v>507868.30776609876</v>
      </c>
      <c r="U235" s="18">
        <v>79.731999999999999</v>
      </c>
      <c r="V235" s="19">
        <v>924.3</v>
      </c>
      <c r="W235" s="19">
        <v>920765.57385176118</v>
      </c>
      <c r="X235" s="19">
        <v>924.3</v>
      </c>
      <c r="Y235" s="19">
        <v>86.262036135453855</v>
      </c>
      <c r="Z235" s="18">
        <v>401.81906868768499</v>
      </c>
      <c r="AA235" s="18">
        <v>401.81363633239056</v>
      </c>
      <c r="AB235" s="18">
        <v>401.81906868768499</v>
      </c>
      <c r="AC235" s="19">
        <v>77.217427272727278</v>
      </c>
      <c r="AD235" s="19">
        <v>77.856690630466687</v>
      </c>
      <c r="AE235" s="19">
        <v>77.217427272727278</v>
      </c>
      <c r="AF235" s="18">
        <v>1.8</v>
      </c>
      <c r="AG235" s="18"/>
      <c r="AH235" s="18">
        <f t="shared" si="9"/>
        <v>1.8</v>
      </c>
      <c r="AI235" s="18">
        <v>49646.283609955812</v>
      </c>
    </row>
    <row r="236" spans="2:35" x14ac:dyDescent="0.35">
      <c r="B236" s="17">
        <v>39933</v>
      </c>
      <c r="C236" s="18">
        <v>0.43173959198147971</v>
      </c>
      <c r="D236" s="18" t="e">
        <f>VLOOKUP($B236,[1]OIS!$A$6:$B$43,2)</f>
        <v>#N/A</v>
      </c>
      <c r="E236" s="18">
        <f t="shared" si="8"/>
        <v>0.43173959198147971</v>
      </c>
      <c r="F236" s="19">
        <v>85.717116525042499</v>
      </c>
      <c r="G236" s="19">
        <v>86.009839808747557</v>
      </c>
      <c r="H236" s="19">
        <v>85.717116525042499</v>
      </c>
      <c r="I236" s="18">
        <v>86.960333693930195</v>
      </c>
      <c r="J236" s="19">
        <v>82.083839487327396</v>
      </c>
      <c r="K236" s="18">
        <v>94.831631644137403</v>
      </c>
      <c r="L236" s="19">
        <v>81.711339173620388</v>
      </c>
      <c r="M236" s="18">
        <v>70.949872312197101</v>
      </c>
      <c r="N236" s="19">
        <v>88.140740901163895</v>
      </c>
      <c r="O236" s="18">
        <v>992711</v>
      </c>
      <c r="P236" s="19">
        <v>0.79444797626615804</v>
      </c>
      <c r="Q236" s="19">
        <v>0.80002605284872208</v>
      </c>
      <c r="R236" s="19">
        <v>0.79444797626615804</v>
      </c>
      <c r="S236" s="18">
        <v>80.432199999999995</v>
      </c>
      <c r="T236" s="18">
        <v>507724.80199791875</v>
      </c>
      <c r="U236" s="18">
        <v>80.432199999999995</v>
      </c>
      <c r="V236" s="19">
        <v>923.4</v>
      </c>
      <c r="W236" s="19">
        <v>920776.87920945405</v>
      </c>
      <c r="X236" s="19">
        <v>923.4</v>
      </c>
      <c r="Y236" s="19">
        <v>87.104396794455269</v>
      </c>
      <c r="Z236" s="18">
        <v>401.97710500077</v>
      </c>
      <c r="AA236" s="18">
        <v>402.26487544972474</v>
      </c>
      <c r="AB236" s="18">
        <v>401.97710500077</v>
      </c>
      <c r="AC236" s="19">
        <v>79.08756363636364</v>
      </c>
      <c r="AD236" s="19">
        <v>79.598603903259303</v>
      </c>
      <c r="AE236" s="19">
        <v>79.08756363636364</v>
      </c>
      <c r="AF236" s="18">
        <v>1.7904191616766501</v>
      </c>
      <c r="AG236" s="18"/>
      <c r="AH236" s="18">
        <f t="shared" si="9"/>
        <v>1.7904191616766501</v>
      </c>
      <c r="AI236" s="18">
        <v>49678.530516498438</v>
      </c>
    </row>
    <row r="237" spans="2:35" x14ac:dyDescent="0.35">
      <c r="B237" s="17">
        <v>39964</v>
      </c>
      <c r="C237" s="18">
        <v>0.42218689706870088</v>
      </c>
      <c r="D237" s="18" t="e">
        <f>VLOOKUP($B237,[1]OIS!$A$6:$B$43,2)</f>
        <v>#N/A</v>
      </c>
      <c r="E237" s="18">
        <f t="shared" si="8"/>
        <v>0.42218689706870088</v>
      </c>
      <c r="F237" s="19">
        <v>86.037048623043205</v>
      </c>
      <c r="G237" s="19">
        <v>86.222810484898176</v>
      </c>
      <c r="H237" s="19">
        <v>86.037048623043205</v>
      </c>
      <c r="I237" s="18">
        <v>87.217680280965993</v>
      </c>
      <c r="J237" s="19">
        <v>82.324522382147805</v>
      </c>
      <c r="K237" s="18">
        <v>95.143723800159805</v>
      </c>
      <c r="L237" s="19">
        <v>81.963250901843878</v>
      </c>
      <c r="M237" s="18">
        <v>72.058214178717705</v>
      </c>
      <c r="N237" s="19">
        <v>88.558492392046702</v>
      </c>
      <c r="O237" s="18">
        <v>995514</v>
      </c>
      <c r="P237" s="19">
        <v>0.79698442367601241</v>
      </c>
      <c r="Q237" s="19">
        <v>0.78835682109539074</v>
      </c>
      <c r="R237" s="19">
        <v>0.79698442367601241</v>
      </c>
      <c r="S237" s="18">
        <v>79.5364</v>
      </c>
      <c r="T237" s="18">
        <v>508043.64520552295</v>
      </c>
      <c r="U237" s="18">
        <v>79.5364</v>
      </c>
      <c r="V237" s="19">
        <v>920.1</v>
      </c>
      <c r="W237" s="19">
        <v>920597.27295566013</v>
      </c>
      <c r="X237" s="19">
        <v>920.1</v>
      </c>
      <c r="Y237" s="19">
        <v>86.443212694272347</v>
      </c>
      <c r="Z237" s="18">
        <v>402.43890962713903</v>
      </c>
      <c r="AA237" s="18">
        <v>402.3505877391496</v>
      </c>
      <c r="AB237" s="18">
        <v>402.43890962713903</v>
      </c>
      <c r="AC237" s="19">
        <v>80.632419047619052</v>
      </c>
      <c r="AD237" s="19">
        <v>81.507314616583187</v>
      </c>
      <c r="AE237" s="19">
        <v>80.632419047619052</v>
      </c>
      <c r="AF237" s="18">
        <v>1.6153846153846201</v>
      </c>
      <c r="AG237" s="18"/>
      <c r="AH237" s="18">
        <f t="shared" si="9"/>
        <v>1.6153846153846201</v>
      </c>
      <c r="AI237" s="18">
        <v>49711.745048563236</v>
      </c>
    </row>
    <row r="238" spans="2:35" x14ac:dyDescent="0.35">
      <c r="B238" s="17">
        <v>39994</v>
      </c>
      <c r="C238" s="18">
        <v>0.4390692721125159</v>
      </c>
      <c r="D238" s="18" t="e">
        <f>VLOOKUP($B238,[1]OIS!$A$6:$B$43,2)</f>
        <v>#N/A</v>
      </c>
      <c r="E238" s="18">
        <f t="shared" si="8"/>
        <v>0.4390692721125159</v>
      </c>
      <c r="F238" s="19">
        <v>86.292312194332794</v>
      </c>
      <c r="G238" s="19">
        <v>86.472006130100226</v>
      </c>
      <c r="H238" s="19">
        <v>86.292312194332794</v>
      </c>
      <c r="I238" s="18">
        <v>87.444203486750098</v>
      </c>
      <c r="J238" s="19">
        <v>82.411351999175594</v>
      </c>
      <c r="K238" s="18">
        <v>95.508909542566897</v>
      </c>
      <c r="L238" s="19">
        <v>83.667133413965587</v>
      </c>
      <c r="M238" s="18">
        <v>72.0780458726462</v>
      </c>
      <c r="N238" s="19">
        <v>88.227114384677606</v>
      </c>
      <c r="O238" s="18">
        <v>997982</v>
      </c>
      <c r="P238" s="19">
        <v>0.78379352606156727</v>
      </c>
      <c r="Q238" s="19">
        <v>0.78230826561078126</v>
      </c>
      <c r="R238" s="19">
        <v>0.78379352606156727</v>
      </c>
      <c r="S238" s="18">
        <v>79.748999999999995</v>
      </c>
      <c r="T238" s="18">
        <v>508257.39817622793</v>
      </c>
      <c r="U238" s="18">
        <v>79.748999999999995</v>
      </c>
      <c r="V238" s="19">
        <v>913.7</v>
      </c>
      <c r="W238" s="19">
        <v>918858.67806674016</v>
      </c>
      <c r="X238" s="19">
        <v>913.7</v>
      </c>
      <c r="Y238" s="19">
        <v>87.281383386231795</v>
      </c>
      <c r="Z238" s="18">
        <v>402.05653112325001</v>
      </c>
      <c r="AA238" s="18">
        <v>401.85064678124695</v>
      </c>
      <c r="AB238" s="18">
        <v>402.05653112325001</v>
      </c>
      <c r="AC238" s="19">
        <v>84.177072727272702</v>
      </c>
      <c r="AD238" s="19">
        <v>82.815301692512151</v>
      </c>
      <c r="AE238" s="19">
        <v>84.177072727272702</v>
      </c>
      <c r="AF238" s="18">
        <v>2.0424311926605498</v>
      </c>
      <c r="AG238" s="18"/>
      <c r="AH238" s="18">
        <f t="shared" si="9"/>
        <v>2.0424311926605498</v>
      </c>
      <c r="AI238" s="18">
        <v>49746.527666758644</v>
      </c>
    </row>
    <row r="239" spans="2:35" x14ac:dyDescent="0.35">
      <c r="B239" s="17">
        <v>40025</v>
      </c>
      <c r="C239" s="18">
        <v>0.42121964593990158</v>
      </c>
      <c r="D239" s="18" t="e">
        <f>VLOOKUP($B239,[1]OIS!$A$6:$B$43,2)</f>
        <v>#N/A</v>
      </c>
      <c r="E239" s="18">
        <f t="shared" si="8"/>
        <v>0.42121964593990158</v>
      </c>
      <c r="F239" s="19">
        <v>86.618886642556504</v>
      </c>
      <c r="G239" s="19">
        <v>86.721392038556516</v>
      </c>
      <c r="H239" s="19">
        <v>86.618886642556504</v>
      </c>
      <c r="I239" s="18">
        <v>87.823383355172098</v>
      </c>
      <c r="J239" s="19">
        <v>82.650748648731906</v>
      </c>
      <c r="K239" s="18">
        <v>96.234528263364496</v>
      </c>
      <c r="L239" s="19">
        <v>83.817147631527575</v>
      </c>
      <c r="M239" s="18">
        <v>72.5476029687226</v>
      </c>
      <c r="N239" s="19">
        <v>88.1157728256414</v>
      </c>
      <c r="O239" s="18">
        <v>999929</v>
      </c>
      <c r="P239" s="19">
        <v>0.78855632545181797</v>
      </c>
      <c r="Q239" s="19">
        <v>0.78154910046609627</v>
      </c>
      <c r="R239" s="19">
        <v>0.78855632545181797</v>
      </c>
      <c r="S239" s="18">
        <v>80.205799999999996</v>
      </c>
      <c r="T239" s="18">
        <v>508320.45511381584</v>
      </c>
      <c r="U239" s="18">
        <v>80.205799999999996</v>
      </c>
      <c r="V239" s="19">
        <v>910.7</v>
      </c>
      <c r="W239" s="19">
        <v>916367.3968723265</v>
      </c>
      <c r="X239" s="19">
        <v>910.7</v>
      </c>
      <c r="Y239" s="19">
        <v>88.070495223454486</v>
      </c>
      <c r="Z239" s="18">
        <v>399.80500185045298</v>
      </c>
      <c r="AA239" s="18">
        <v>400.99937675713136</v>
      </c>
      <c r="AB239" s="18">
        <v>399.80500185045298</v>
      </c>
      <c r="AC239" s="19">
        <v>83.759647826086962</v>
      </c>
      <c r="AD239" s="19">
        <v>83.343724063454943</v>
      </c>
      <c r="AE239" s="19">
        <v>83.759647826086962</v>
      </c>
      <c r="AF239" s="18">
        <v>1.84280936454849</v>
      </c>
      <c r="AG239" s="18"/>
      <c r="AH239" s="18">
        <f t="shared" si="9"/>
        <v>1.84280936454849</v>
      </c>
      <c r="AI239" s="18">
        <v>49782.618428982976</v>
      </c>
    </row>
    <row r="240" spans="2:35" x14ac:dyDescent="0.35">
      <c r="B240" s="17">
        <v>40056</v>
      </c>
      <c r="C240" s="18">
        <v>0.38656724715858098</v>
      </c>
      <c r="D240" s="18" t="e">
        <f>VLOOKUP($B240,[1]OIS!$A$6:$B$43,2)</f>
        <v>#N/A</v>
      </c>
      <c r="E240" s="18">
        <f t="shared" si="8"/>
        <v>0.38656724715858098</v>
      </c>
      <c r="F240" s="19">
        <v>86.812505394951401</v>
      </c>
      <c r="G240" s="19">
        <v>86.928154964549307</v>
      </c>
      <c r="H240" s="19">
        <v>86.812505394951401</v>
      </c>
      <c r="I240" s="18">
        <v>87.9601585124975</v>
      </c>
      <c r="J240" s="19">
        <v>82.821948951675907</v>
      </c>
      <c r="K240" s="18">
        <v>96.364237222818602</v>
      </c>
      <c r="L240" s="19">
        <v>84.853798071786684</v>
      </c>
      <c r="M240" s="18">
        <v>73.023431054935102</v>
      </c>
      <c r="N240" s="19">
        <v>87.939051274109701</v>
      </c>
      <c r="O240" s="18">
        <v>1004093</v>
      </c>
      <c r="P240" s="19">
        <v>0.77953304960446268</v>
      </c>
      <c r="Q240" s="19">
        <v>0.78408656056269321</v>
      </c>
      <c r="R240" s="19">
        <v>0.77953304960446268</v>
      </c>
      <c r="S240" s="18">
        <v>79.755700000000004</v>
      </c>
      <c r="T240" s="18">
        <v>508362.34261102014</v>
      </c>
      <c r="U240" s="18">
        <v>79.755700000000004</v>
      </c>
      <c r="V240" s="19">
        <v>915.2</v>
      </c>
      <c r="W240" s="19">
        <v>914648.38684594992</v>
      </c>
      <c r="X240" s="19">
        <v>915.2</v>
      </c>
      <c r="Y240" s="19">
        <v>87.145651223776227</v>
      </c>
      <c r="Z240" s="18">
        <v>399.84406955993802</v>
      </c>
      <c r="AA240" s="18">
        <v>400.18050778782458</v>
      </c>
      <c r="AB240" s="18">
        <v>399.84406955993802</v>
      </c>
      <c r="AC240" s="19">
        <v>83.64422857142857</v>
      </c>
      <c r="AD240" s="19">
        <v>83.115920823096516</v>
      </c>
      <c r="AE240" s="19">
        <v>83.64422857142857</v>
      </c>
      <c r="AF240" s="18">
        <v>1.8360655737704901</v>
      </c>
      <c r="AG240" s="18"/>
      <c r="AH240" s="18">
        <f t="shared" si="9"/>
        <v>1.8360655737704901</v>
      </c>
      <c r="AI240" s="18">
        <v>49820.046699282706</v>
      </c>
    </row>
    <row r="241" spans="2:35" x14ac:dyDescent="0.35">
      <c r="B241" s="17">
        <v>40086</v>
      </c>
      <c r="C241" s="18">
        <v>0.33516806517794123</v>
      </c>
      <c r="D241" s="18" t="e">
        <f>VLOOKUP($B241,[1]OIS!$A$6:$B$43,2)</f>
        <v>#N/A</v>
      </c>
      <c r="E241" s="18">
        <f t="shared" si="8"/>
        <v>0.33516806517794123</v>
      </c>
      <c r="F241" s="19">
        <v>86.985735419557003</v>
      </c>
      <c r="G241" s="19">
        <v>87.066374101826852</v>
      </c>
      <c r="H241" s="19">
        <v>86.985735419557003</v>
      </c>
      <c r="I241" s="18">
        <v>88.138822891286296</v>
      </c>
      <c r="J241" s="19">
        <v>82.966507469077996</v>
      </c>
      <c r="K241" s="18">
        <v>96.487260755448503</v>
      </c>
      <c r="L241" s="19">
        <v>85.878481975943998</v>
      </c>
      <c r="M241" s="18">
        <v>73.188394933573505</v>
      </c>
      <c r="N241" s="19">
        <v>87.265121412598504</v>
      </c>
      <c r="O241" s="18">
        <v>1006564</v>
      </c>
      <c r="P241" s="19">
        <v>0.795696930353334</v>
      </c>
      <c r="Q241" s="19">
        <v>0.78795383826102738</v>
      </c>
      <c r="R241" s="19">
        <v>0.795696930353334</v>
      </c>
      <c r="S241" s="18">
        <v>79.908000000000001</v>
      </c>
      <c r="T241" s="18">
        <v>508514.97566925973</v>
      </c>
      <c r="U241" s="18">
        <v>79.908000000000001</v>
      </c>
      <c r="V241" s="19">
        <v>919.3</v>
      </c>
      <c r="W241" s="19">
        <v>914699.42999070371</v>
      </c>
      <c r="X241" s="19">
        <v>919.3</v>
      </c>
      <c r="Y241" s="19">
        <v>86.92265854454476</v>
      </c>
      <c r="Z241" s="18">
        <v>401.32507500114599</v>
      </c>
      <c r="AA241" s="18">
        <v>399.77658015521479</v>
      </c>
      <c r="AB241" s="18">
        <v>401.32507500114599</v>
      </c>
      <c r="AC241" s="19">
        <v>81.3265590909091</v>
      </c>
      <c r="AD241" s="19">
        <v>82.254841778184627</v>
      </c>
      <c r="AE241" s="19">
        <v>81.3265590909091</v>
      </c>
      <c r="AF241" s="18">
        <v>1.93417366946779</v>
      </c>
      <c r="AG241" s="18"/>
      <c r="AH241" s="18">
        <f t="shared" si="9"/>
        <v>1.93417366946779</v>
      </c>
      <c r="AI241" s="18">
        <v>49857.134967509555</v>
      </c>
    </row>
    <row r="242" spans="2:35" x14ac:dyDescent="0.35">
      <c r="B242" s="17">
        <v>40117</v>
      </c>
      <c r="C242" s="18">
        <v>0.39353316983118347</v>
      </c>
      <c r="D242" s="18" t="e">
        <f>VLOOKUP($B242,[1]OIS!$A$6:$B$43,2)</f>
        <v>#N/A</v>
      </c>
      <c r="E242" s="18">
        <f t="shared" si="8"/>
        <v>0.39353316983118347</v>
      </c>
      <c r="F242" s="19">
        <v>87.189049073272798</v>
      </c>
      <c r="G242" s="19">
        <v>87.199273648048802</v>
      </c>
      <c r="H242" s="19">
        <v>87.189049073272798</v>
      </c>
      <c r="I242" s="18">
        <v>88.319492695550593</v>
      </c>
      <c r="J242" s="19">
        <v>83.161253820746595</v>
      </c>
      <c r="K242" s="18">
        <v>96.675588395451101</v>
      </c>
      <c r="L242" s="19">
        <v>85.941670168384888</v>
      </c>
      <c r="M242" s="18">
        <v>73.365525628946003</v>
      </c>
      <c r="N242" s="19">
        <v>88.3075808481764</v>
      </c>
      <c r="O242" s="18">
        <v>1008119</v>
      </c>
      <c r="P242" s="19">
        <v>0.79018762966509359</v>
      </c>
      <c r="Q242" s="19">
        <v>0.79175092717274409</v>
      </c>
      <c r="R242" s="19">
        <v>0.79018762966509359</v>
      </c>
      <c r="S242" s="18">
        <v>80.098500000000001</v>
      </c>
      <c r="T242" s="18">
        <v>508922.63395765255</v>
      </c>
      <c r="U242" s="18">
        <v>80.098500000000001</v>
      </c>
      <c r="V242" s="19">
        <v>916.2</v>
      </c>
      <c r="W242" s="19">
        <v>915635.12013892794</v>
      </c>
      <c r="X242" s="19">
        <v>916.2</v>
      </c>
      <c r="Y242" s="19">
        <v>87.424688932547468</v>
      </c>
      <c r="Z242" s="18">
        <v>401.07201024436301</v>
      </c>
      <c r="AA242" s="18">
        <v>400.01536953028744</v>
      </c>
      <c r="AB242" s="18">
        <v>401.07201024436301</v>
      </c>
      <c r="AC242" s="19">
        <v>79.544631818181813</v>
      </c>
      <c r="AD242" s="19">
        <v>81.129515599026121</v>
      </c>
      <c r="AE242" s="19">
        <v>79.544631818181813</v>
      </c>
      <c r="AF242" s="18">
        <v>2.0150000000000001</v>
      </c>
      <c r="AG242" s="18"/>
      <c r="AH242" s="18">
        <f t="shared" si="9"/>
        <v>2.0150000000000001</v>
      </c>
      <c r="AI242" s="18">
        <v>49894.320891105446</v>
      </c>
    </row>
    <row r="243" spans="2:35" x14ac:dyDescent="0.35">
      <c r="B243" s="17">
        <v>40147</v>
      </c>
      <c r="C243" s="18">
        <v>0.42227747000413107</v>
      </c>
      <c r="D243" s="18" t="e">
        <f>VLOOKUP($B243,[1]OIS!$A$6:$B$43,2)</f>
        <v>#N/A</v>
      </c>
      <c r="E243" s="18">
        <f t="shared" si="8"/>
        <v>0.42227747000413107</v>
      </c>
      <c r="F243" s="19">
        <v>87.501617440230802</v>
      </c>
      <c r="G243" s="19">
        <v>87.410483516986943</v>
      </c>
      <c r="H243" s="19">
        <v>87.501617440230802</v>
      </c>
      <c r="I243" s="18">
        <v>88.597514840536505</v>
      </c>
      <c r="J243" s="19">
        <v>83.367606509221801</v>
      </c>
      <c r="K243" s="18">
        <v>96.887278935072899</v>
      </c>
      <c r="L243" s="19">
        <v>87.297688469484996</v>
      </c>
      <c r="M243" s="18">
        <v>73.602291538290501</v>
      </c>
      <c r="N243" s="19">
        <v>88.185143266565902</v>
      </c>
      <c r="O243" s="18">
        <v>1007369</v>
      </c>
      <c r="P243" s="19">
        <v>0.7891234030670421</v>
      </c>
      <c r="Q243" s="19">
        <v>0.79421980676464232</v>
      </c>
      <c r="R243" s="19">
        <v>0.7891234030670421</v>
      </c>
      <c r="S243" s="18">
        <v>80.094999999999999</v>
      </c>
      <c r="T243" s="18">
        <v>509725.63848563534</v>
      </c>
      <c r="U243" s="18">
        <v>80.094999999999999</v>
      </c>
      <c r="V243" s="19">
        <v>915.6</v>
      </c>
      <c r="W243" s="19">
        <v>916036.19818100426</v>
      </c>
      <c r="X243" s="19">
        <v>915.6</v>
      </c>
      <c r="Y243" s="19">
        <v>87.47815640017474</v>
      </c>
      <c r="Z243" s="18">
        <v>400.65488902479302</v>
      </c>
      <c r="AA243" s="18">
        <v>401.08578134915723</v>
      </c>
      <c r="AB243" s="18">
        <v>400.65488902479302</v>
      </c>
      <c r="AC243" s="19">
        <v>81.105999999999995</v>
      </c>
      <c r="AD243" s="19">
        <v>80.188214287645565</v>
      </c>
      <c r="AE243" s="19">
        <v>81.105999999999995</v>
      </c>
      <c r="AF243" s="18">
        <v>2.1076458752515101</v>
      </c>
      <c r="AG243" s="18"/>
      <c r="AH243" s="18">
        <f t="shared" si="9"/>
        <v>2.1076458752515101</v>
      </c>
      <c r="AI243" s="18">
        <v>49931.539001292316</v>
      </c>
    </row>
    <row r="244" spans="2:35" x14ac:dyDescent="0.35">
      <c r="B244" s="17">
        <v>40178</v>
      </c>
      <c r="C244" s="18">
        <v>0.43834819170300027</v>
      </c>
      <c r="D244" s="18" t="e">
        <f>VLOOKUP($B244,[1]OIS!$A$6:$B$43,2)</f>
        <v>#N/A</v>
      </c>
      <c r="E244" s="18">
        <f t="shared" si="8"/>
        <v>0.43834819170300027</v>
      </c>
      <c r="F244" s="19">
        <v>87.770127192544706</v>
      </c>
      <c r="G244" s="19">
        <v>87.750167583874401</v>
      </c>
      <c r="H244" s="19">
        <v>87.770127192544706</v>
      </c>
      <c r="I244" s="18">
        <v>88.827169443806397</v>
      </c>
      <c r="J244" s="19">
        <v>83.745369251468006</v>
      </c>
      <c r="K244" s="18">
        <v>97.056380302492499</v>
      </c>
      <c r="L244" s="19">
        <v>87.187312993189892</v>
      </c>
      <c r="M244" s="18">
        <v>74.206201814200995</v>
      </c>
      <c r="N244" s="19">
        <v>88.485049586164294</v>
      </c>
      <c r="O244" s="18">
        <v>1011957</v>
      </c>
      <c r="P244" s="19">
        <v>0.80405170213259691</v>
      </c>
      <c r="Q244" s="19">
        <v>0.79476492889017425</v>
      </c>
      <c r="R244" s="19">
        <v>0.80405170213259691</v>
      </c>
      <c r="S244" s="18">
        <v>80.4803</v>
      </c>
      <c r="T244" s="18">
        <v>511013.45782015921</v>
      </c>
      <c r="U244" s="18">
        <v>80.4803</v>
      </c>
      <c r="V244" s="19">
        <v>914.4</v>
      </c>
      <c r="W244" s="19">
        <v>915074.94128360623</v>
      </c>
      <c r="X244" s="19">
        <v>914.4</v>
      </c>
      <c r="Y244" s="19">
        <v>88.014326334208235</v>
      </c>
      <c r="Z244" s="18">
        <v>402.34115148994198</v>
      </c>
      <c r="AA244" s="18">
        <v>402.95818265275193</v>
      </c>
      <c r="AB244" s="18">
        <v>402.34115148994198</v>
      </c>
      <c r="AC244" s="19">
        <v>80.438878260869572</v>
      </c>
      <c r="AD244" s="19">
        <v>79.736138778675794</v>
      </c>
      <c r="AE244" s="19">
        <v>80.438878260869572</v>
      </c>
      <c r="AF244" s="18">
        <v>1.9</v>
      </c>
      <c r="AG244" s="18"/>
      <c r="AH244" s="18">
        <f t="shared" si="9"/>
        <v>1.9</v>
      </c>
      <c r="AI244" s="18">
        <v>49968.757107638943</v>
      </c>
    </row>
    <row r="245" spans="2:35" x14ac:dyDescent="0.35">
      <c r="B245" s="17">
        <v>40209</v>
      </c>
      <c r="C245" s="18">
        <v>0.44234963312108466</v>
      </c>
      <c r="D245" s="18" t="e">
        <f>VLOOKUP($B245,[1]OIS!$A$6:$B$43,2)</f>
        <v>#N/A</v>
      </c>
      <c r="E245" s="18">
        <f t="shared" si="8"/>
        <v>0.44234963312108466</v>
      </c>
      <c r="F245" s="19">
        <v>88.208948561807802</v>
      </c>
      <c r="G245" s="19">
        <v>88.16677514103948</v>
      </c>
      <c r="H245" s="19">
        <v>88.208948561807802</v>
      </c>
      <c r="I245" s="18">
        <v>89.141313681528601</v>
      </c>
      <c r="J245" s="19">
        <v>84.084244733952502</v>
      </c>
      <c r="K245" s="18">
        <v>97.324734873592405</v>
      </c>
      <c r="L245" s="19">
        <v>88.138174425282983</v>
      </c>
      <c r="M245" s="18">
        <v>75.125000784356402</v>
      </c>
      <c r="N245" s="19">
        <v>88.896199904871494</v>
      </c>
      <c r="O245" s="18">
        <v>1013736</v>
      </c>
      <c r="P245" s="19">
        <v>0.79059441826748822</v>
      </c>
      <c r="Q245" s="19">
        <v>0.79490094388807331</v>
      </c>
      <c r="R245" s="19">
        <v>0.79059441826748822</v>
      </c>
      <c r="S245" s="18">
        <v>79.973500000000001</v>
      </c>
      <c r="T245" s="18">
        <v>512718.200355248</v>
      </c>
      <c r="U245" s="18">
        <v>79.973500000000001</v>
      </c>
      <c r="V245" s="19">
        <v>918.6</v>
      </c>
      <c r="W245" s="19">
        <v>913758.19025388395</v>
      </c>
      <c r="X245" s="19">
        <v>918.6</v>
      </c>
      <c r="Y245" s="19">
        <v>87.060200304811673</v>
      </c>
      <c r="Z245" s="18">
        <v>405.10645434395298</v>
      </c>
      <c r="AA245" s="18">
        <v>404.90604773896882</v>
      </c>
      <c r="AB245" s="18">
        <v>405.10645434395298</v>
      </c>
      <c r="AC245" s="19">
        <v>81.020914285714284</v>
      </c>
      <c r="AD245" s="19">
        <v>79.626648917480978</v>
      </c>
      <c r="AE245" s="19">
        <v>81.020914285714284</v>
      </c>
      <c r="AF245" s="18">
        <v>2.2287234042553199</v>
      </c>
      <c r="AG245" s="18"/>
      <c r="AH245" s="18">
        <f t="shared" si="9"/>
        <v>2.2287234042553199</v>
      </c>
      <c r="AI245" s="18">
        <v>50006.648915681384</v>
      </c>
    </row>
    <row r="246" spans="2:35" x14ac:dyDescent="0.35">
      <c r="B246" s="17">
        <v>40237</v>
      </c>
      <c r="C246" s="18">
        <v>0.45730468631921389</v>
      </c>
      <c r="D246" s="18" t="e">
        <f>VLOOKUP($B246,[1]OIS!$A$6:$B$43,2)</f>
        <v>#N/A</v>
      </c>
      <c r="E246" s="18">
        <f t="shared" si="8"/>
        <v>0.45730468631921389</v>
      </c>
      <c r="F246" s="19">
        <v>88.267390873866205</v>
      </c>
      <c r="G246" s="19">
        <v>88.543337147817994</v>
      </c>
      <c r="H246" s="19">
        <v>88.267390873866205</v>
      </c>
      <c r="I246" s="18">
        <v>89.274898731519897</v>
      </c>
      <c r="J246" s="19">
        <v>84.348740937549394</v>
      </c>
      <c r="K246" s="18">
        <v>97.240623652672795</v>
      </c>
      <c r="L246" s="19">
        <v>87.628373607654396</v>
      </c>
      <c r="M246" s="18">
        <v>75.214522033708903</v>
      </c>
      <c r="N246" s="19">
        <v>89.331189086730205</v>
      </c>
      <c r="O246" s="18">
        <v>1017139</v>
      </c>
      <c r="P246" s="19">
        <v>0.79767673723016996</v>
      </c>
      <c r="Q246" s="19">
        <v>0.79666325901755353</v>
      </c>
      <c r="R246" s="19">
        <v>0.79767673723016996</v>
      </c>
      <c r="S246" s="18">
        <v>81.273399999999995</v>
      </c>
      <c r="T246" s="18">
        <v>514565.92010041297</v>
      </c>
      <c r="U246" s="18">
        <v>81.273399999999995</v>
      </c>
      <c r="V246" s="19">
        <v>914.4</v>
      </c>
      <c r="W246" s="19">
        <v>913695.081059566</v>
      </c>
      <c r="X246" s="19">
        <v>914.4</v>
      </c>
      <c r="Y246" s="19">
        <v>88.881671041119859</v>
      </c>
      <c r="Z246" s="18">
        <v>404.01765418307201</v>
      </c>
      <c r="AA246" s="18">
        <v>405.88809693715979</v>
      </c>
      <c r="AB246" s="18">
        <v>404.01765418307201</v>
      </c>
      <c r="AC246" s="19">
        <v>80.308890000000005</v>
      </c>
      <c r="AD246" s="19">
        <v>79.579057333351955</v>
      </c>
      <c r="AE246" s="19">
        <v>80.308890000000005</v>
      </c>
      <c r="AF246" s="18">
        <v>2.3424657534246598</v>
      </c>
      <c r="AG246" s="18"/>
      <c r="AH246" s="18">
        <f t="shared" si="9"/>
        <v>2.3424657534246598</v>
      </c>
      <c r="AI246" s="18">
        <v>50042.852666462742</v>
      </c>
    </row>
    <row r="247" spans="2:35" x14ac:dyDescent="0.35">
      <c r="B247" s="17">
        <v>40268</v>
      </c>
      <c r="C247" s="18">
        <v>0.47336161981473746</v>
      </c>
      <c r="D247" s="18" t="e">
        <f>VLOOKUP($B247,[1]OIS!$A$6:$B$43,2)</f>
        <v>#N/A</v>
      </c>
      <c r="E247" s="18">
        <f t="shared" si="8"/>
        <v>0.47336161981473746</v>
      </c>
      <c r="F247" s="19">
        <v>88.673725696815595</v>
      </c>
      <c r="G247" s="19">
        <v>88.835114678906763</v>
      </c>
      <c r="H247" s="19">
        <v>88.673725696815595</v>
      </c>
      <c r="I247" s="18">
        <v>89.554574780012601</v>
      </c>
      <c r="J247" s="19">
        <v>84.687443206241497</v>
      </c>
      <c r="K247" s="18">
        <v>97.397371995524594</v>
      </c>
      <c r="L247" s="19">
        <v>88.591889733363473</v>
      </c>
      <c r="M247" s="18">
        <v>75.735319907387904</v>
      </c>
      <c r="N247" s="19">
        <v>90.134270812272007</v>
      </c>
      <c r="O247" s="18">
        <v>1023986</v>
      </c>
      <c r="P247" s="19">
        <v>0.79756988218927971</v>
      </c>
      <c r="Q247" s="19">
        <v>0.80110851083924395</v>
      </c>
      <c r="R247" s="19">
        <v>0.79756988218927971</v>
      </c>
      <c r="S247" s="18">
        <v>81.941900000000004</v>
      </c>
      <c r="T247" s="18">
        <v>516498.06541238353</v>
      </c>
      <c r="U247" s="18">
        <v>81.941900000000004</v>
      </c>
      <c r="V247" s="19">
        <v>913.8</v>
      </c>
      <c r="W247" s="19">
        <v>915770.58586342179</v>
      </c>
      <c r="X247" s="19">
        <v>913.8</v>
      </c>
      <c r="Y247" s="19">
        <v>89.671591157802595</v>
      </c>
      <c r="Z247" s="18">
        <v>407.11918563622402</v>
      </c>
      <c r="AA247" s="18">
        <v>405.49498831068195</v>
      </c>
      <c r="AB247" s="18">
        <v>407.11918563622402</v>
      </c>
      <c r="AC247" s="19">
        <v>77.529869565217396</v>
      </c>
      <c r="AD247" s="19">
        <v>79.429142098921091</v>
      </c>
      <c r="AE247" s="19">
        <v>77.529869565217396</v>
      </c>
      <c r="AF247" s="18">
        <v>2.3329809725158599</v>
      </c>
      <c r="AG247" s="18"/>
      <c r="AH247" s="18">
        <f t="shared" si="9"/>
        <v>2.3329809725158599</v>
      </c>
      <c r="AI247" s="18">
        <v>50079.248998497031</v>
      </c>
    </row>
    <row r="248" spans="2:35" x14ac:dyDescent="0.35">
      <c r="B248" s="17">
        <v>40298</v>
      </c>
      <c r="C248" s="18">
        <v>0.48167705847160536</v>
      </c>
      <c r="D248" s="18" t="e">
        <f>VLOOKUP($B248,[1]OIS!$A$6:$B$43,2)</f>
        <v>#N/A</v>
      </c>
      <c r="E248" s="18">
        <f t="shared" si="8"/>
        <v>0.48167705847160536</v>
      </c>
      <c r="F248" s="19">
        <v>88.991346238737194</v>
      </c>
      <c r="G248" s="19">
        <v>89.054910456653971</v>
      </c>
      <c r="H248" s="19">
        <v>88.991346238737194</v>
      </c>
      <c r="I248" s="18">
        <v>89.754131534290806</v>
      </c>
      <c r="J248" s="19">
        <v>84.876403021180494</v>
      </c>
      <c r="K248" s="18">
        <v>97.610398402082694</v>
      </c>
      <c r="L248" s="19">
        <v>89.465080538512495</v>
      </c>
      <c r="M248" s="18">
        <v>75.806018640386498</v>
      </c>
      <c r="N248" s="19">
        <v>90.631688038492996</v>
      </c>
      <c r="O248" s="18">
        <v>1024114</v>
      </c>
      <c r="P248" s="19">
        <v>0.80604382105286665</v>
      </c>
      <c r="Q248" s="19">
        <v>0.8063908669478338</v>
      </c>
      <c r="R248" s="19">
        <v>0.80604382105286665</v>
      </c>
      <c r="S248" s="18">
        <v>81.626300000000001</v>
      </c>
      <c r="T248" s="18">
        <v>518451.11090612767</v>
      </c>
      <c r="U248" s="18">
        <v>81.626300000000001</v>
      </c>
      <c r="V248" s="19">
        <v>916.4</v>
      </c>
      <c r="W248" s="19">
        <v>919257.55936353386</v>
      </c>
      <c r="X248" s="19">
        <v>916.4</v>
      </c>
      <c r="Y248" s="19">
        <v>89.072784810126592</v>
      </c>
      <c r="Z248" s="18">
        <v>404.60786276650299</v>
      </c>
      <c r="AA248" s="18">
        <v>404.48704530671137</v>
      </c>
      <c r="AB248" s="18">
        <v>404.60786276650299</v>
      </c>
      <c r="AC248" s="19">
        <v>79.373004545454535</v>
      </c>
      <c r="AD248" s="19">
        <v>79.366208111086266</v>
      </c>
      <c r="AE248" s="19">
        <v>79.373004545454535</v>
      </c>
      <c r="AF248" s="18">
        <v>2.18850574712644</v>
      </c>
      <c r="AG248" s="18"/>
      <c r="AH248" s="18">
        <f t="shared" si="9"/>
        <v>2.18850574712644</v>
      </c>
      <c r="AI248" s="18">
        <v>50116.998076315584</v>
      </c>
    </row>
    <row r="249" spans="2:35" x14ac:dyDescent="0.35">
      <c r="B249" s="17">
        <v>40329</v>
      </c>
      <c r="C249" s="18">
        <v>0.48635125001403123</v>
      </c>
      <c r="D249" s="18" t="e">
        <f>VLOOKUP($B249,[1]OIS!$A$6:$B$43,2)</f>
        <v>#N/A</v>
      </c>
      <c r="E249" s="18">
        <f t="shared" si="8"/>
        <v>0.48635125001403123</v>
      </c>
      <c r="F249" s="19">
        <v>89.075901020575401</v>
      </c>
      <c r="G249" s="19">
        <v>89.218834380817754</v>
      </c>
      <c r="H249" s="19">
        <v>89.075901020575401</v>
      </c>
      <c r="I249" s="18">
        <v>89.942144685607303</v>
      </c>
      <c r="J249" s="19">
        <v>85.111477183888695</v>
      </c>
      <c r="K249" s="18">
        <v>97.766420412152897</v>
      </c>
      <c r="L249" s="19">
        <v>89.712247792976598</v>
      </c>
      <c r="M249" s="18">
        <v>75.697999347429104</v>
      </c>
      <c r="N249" s="19">
        <v>90.157709966856501</v>
      </c>
      <c r="O249" s="18">
        <v>1025057</v>
      </c>
      <c r="P249" s="19">
        <v>0.80404664825288263</v>
      </c>
      <c r="Q249" s="19">
        <v>0.80922299151310939</v>
      </c>
      <c r="R249" s="19">
        <v>0.80404664825288263</v>
      </c>
      <c r="S249" s="18">
        <v>82.183899999999994</v>
      </c>
      <c r="T249" s="18">
        <v>520226.91270841885</v>
      </c>
      <c r="U249" s="18">
        <v>82.183899999999994</v>
      </c>
      <c r="V249" s="19">
        <v>922.3</v>
      </c>
      <c r="W249" s="19">
        <v>922652.65830604103</v>
      </c>
      <c r="X249" s="19">
        <v>922.3</v>
      </c>
      <c r="Y249" s="19">
        <v>89.107557193971587</v>
      </c>
      <c r="Z249" s="18">
        <v>403.96353766640402</v>
      </c>
      <c r="AA249" s="18">
        <v>404.12604591663057</v>
      </c>
      <c r="AB249" s="18">
        <v>403.96353766640402</v>
      </c>
      <c r="AC249" s="19">
        <v>79.254733333333334</v>
      </c>
      <c r="AD249" s="19">
        <v>79.719858837053067</v>
      </c>
      <c r="AE249" s="19">
        <v>79.254733333333334</v>
      </c>
      <c r="AF249" s="18">
        <v>2.7848948374761</v>
      </c>
      <c r="AG249" s="18"/>
      <c r="AH249" s="18">
        <f t="shared" si="9"/>
        <v>2.7848948374761</v>
      </c>
      <c r="AI249" s="18">
        <v>50154.747962841328</v>
      </c>
    </row>
    <row r="250" spans="2:35" x14ac:dyDescent="0.35">
      <c r="B250" s="17">
        <v>40359</v>
      </c>
      <c r="C250" s="18">
        <v>0.49087170824098236</v>
      </c>
      <c r="D250" s="18" t="e">
        <f>VLOOKUP($B250,[1]OIS!$A$6:$B$43,2)</f>
        <v>#N/A</v>
      </c>
      <c r="E250" s="18">
        <f t="shared" si="8"/>
        <v>0.49087170824098236</v>
      </c>
      <c r="F250" s="19">
        <v>89.3192735584432</v>
      </c>
      <c r="G250" s="19">
        <v>89.353208054639282</v>
      </c>
      <c r="H250" s="19">
        <v>89.3192735584432</v>
      </c>
      <c r="I250" s="18">
        <v>90.352997947571097</v>
      </c>
      <c r="J250" s="19">
        <v>85.582866793976706</v>
      </c>
      <c r="K250" s="18">
        <v>97.918451373467093</v>
      </c>
      <c r="L250" s="19">
        <v>89.024431929130088</v>
      </c>
      <c r="M250" s="18">
        <v>76.115203691805903</v>
      </c>
      <c r="N250" s="19">
        <v>90.003997497673595</v>
      </c>
      <c r="O250" s="18">
        <v>1027871</v>
      </c>
      <c r="P250" s="19">
        <v>0.81400017268174751</v>
      </c>
      <c r="Q250" s="19">
        <v>0.80785681784357499</v>
      </c>
      <c r="R250" s="19">
        <v>0.81400017268174751</v>
      </c>
      <c r="S250" s="18">
        <v>82.151700000000005</v>
      </c>
      <c r="T250" s="18">
        <v>521702.67934917193</v>
      </c>
      <c r="U250" s="18">
        <v>82.151700000000005</v>
      </c>
      <c r="V250" s="19">
        <v>926.2</v>
      </c>
      <c r="W250" s="19">
        <v>924876.7532044088</v>
      </c>
      <c r="X250" s="19">
        <v>926.2</v>
      </c>
      <c r="Y250" s="19">
        <v>88.697581515871306</v>
      </c>
      <c r="Z250" s="18">
        <v>405.22882450725399</v>
      </c>
      <c r="AA250" s="18">
        <v>405.20293486381996</v>
      </c>
      <c r="AB250" s="18">
        <v>405.22882450725399</v>
      </c>
      <c r="AC250" s="19">
        <v>81.042013636363649</v>
      </c>
      <c r="AD250" s="19">
        <v>80.618995185698608</v>
      </c>
      <c r="AE250" s="19">
        <v>81.042013636363649</v>
      </c>
      <c r="AF250" s="18">
        <v>2.9783653846153801</v>
      </c>
      <c r="AG250" s="18"/>
      <c r="AH250" s="18">
        <f t="shared" si="9"/>
        <v>2.9783653846153801</v>
      </c>
      <c r="AI250" s="18">
        <v>50192.434262118208</v>
      </c>
    </row>
    <row r="251" spans="2:35" x14ac:dyDescent="0.35">
      <c r="B251" s="17">
        <v>40390</v>
      </c>
      <c r="C251" s="18">
        <v>0.50031357969205026</v>
      </c>
      <c r="D251" s="18" t="e">
        <f>VLOOKUP($B251,[1]OIS!$A$6:$B$43,2)</f>
        <v>#N/A</v>
      </c>
      <c r="E251" s="18">
        <f t="shared" si="8"/>
        <v>0.50031357969205026</v>
      </c>
      <c r="F251" s="19">
        <v>89.457216851148701</v>
      </c>
      <c r="G251" s="19">
        <v>89.47301482433582</v>
      </c>
      <c r="H251" s="19">
        <v>89.457216851148701</v>
      </c>
      <c r="I251" s="18">
        <v>90.327240676411506</v>
      </c>
      <c r="J251" s="19">
        <v>85.634043221866904</v>
      </c>
      <c r="K251" s="18">
        <v>97.917140765043897</v>
      </c>
      <c r="L251" s="19">
        <v>88.729298867346074</v>
      </c>
      <c r="M251" s="18">
        <v>76.281098826535896</v>
      </c>
      <c r="N251" s="19">
        <v>91.106603631124699</v>
      </c>
      <c r="O251" s="18">
        <v>1026555</v>
      </c>
      <c r="P251" s="19">
        <v>0.81308249165546842</v>
      </c>
      <c r="Q251" s="19">
        <v>0.80480619665666109</v>
      </c>
      <c r="R251" s="19">
        <v>0.81308249165546842</v>
      </c>
      <c r="S251" s="18">
        <v>82.288600000000002</v>
      </c>
      <c r="T251" s="18">
        <v>522770.93482315529</v>
      </c>
      <c r="U251" s="18">
        <v>82.288600000000002</v>
      </c>
      <c r="V251" s="19">
        <v>925</v>
      </c>
      <c r="W251" s="19">
        <v>926096.69863276498</v>
      </c>
      <c r="X251" s="19">
        <v>925</v>
      </c>
      <c r="Y251" s="19">
        <v>88.960648648648657</v>
      </c>
      <c r="Z251" s="18">
        <v>407.180930268971</v>
      </c>
      <c r="AA251" s="18">
        <v>407.0541035488605</v>
      </c>
      <c r="AB251" s="18">
        <v>407.180930268971</v>
      </c>
      <c r="AC251" s="19">
        <v>81.431127272727281</v>
      </c>
      <c r="AD251" s="19">
        <v>81.616165139349249</v>
      </c>
      <c r="AE251" s="19">
        <v>81.431127272727281</v>
      </c>
      <c r="AF251" s="18">
        <v>2.72</v>
      </c>
      <c r="AG251" s="18"/>
      <c r="AH251" s="18">
        <f t="shared" si="9"/>
        <v>2.72</v>
      </c>
      <c r="AI251" s="18">
        <v>50230.172617044795</v>
      </c>
    </row>
    <row r="252" spans="2:35" x14ac:dyDescent="0.35">
      <c r="B252" s="17">
        <v>40421</v>
      </c>
      <c r="C252" s="18">
        <v>0.49249558457890918</v>
      </c>
      <c r="D252" s="18" t="e">
        <f>VLOOKUP($B252,[1]OIS!$A$6:$B$43,2)</f>
        <v>#N/A</v>
      </c>
      <c r="E252" s="18">
        <f t="shared" si="8"/>
        <v>0.49249558457890918</v>
      </c>
      <c r="F252" s="19">
        <v>89.692196731960806</v>
      </c>
      <c r="G252" s="19">
        <v>89.592266888816539</v>
      </c>
      <c r="H252" s="19">
        <v>89.692196731960806</v>
      </c>
      <c r="I252" s="18">
        <v>90.578179331746696</v>
      </c>
      <c r="J252" s="19">
        <v>86.125182307513597</v>
      </c>
      <c r="K252" s="18">
        <v>97.868439012697095</v>
      </c>
      <c r="L252" s="19">
        <v>88.592659404077892</v>
      </c>
      <c r="M252" s="18">
        <v>76.591080794171802</v>
      </c>
      <c r="N252" s="19">
        <v>91.501939785020099</v>
      </c>
      <c r="O252" s="18">
        <v>1029457</v>
      </c>
      <c r="P252" s="19">
        <v>0.81107626638790886</v>
      </c>
      <c r="Q252" s="19">
        <v>0.80405906245344894</v>
      </c>
      <c r="R252" s="19">
        <v>0.81107626638790886</v>
      </c>
      <c r="S252" s="18">
        <v>82.433099999999996</v>
      </c>
      <c r="T252" s="18">
        <v>523344.67310236103</v>
      </c>
      <c r="U252" s="18">
        <v>82.433099999999996</v>
      </c>
      <c r="V252" s="19">
        <v>926.9</v>
      </c>
      <c r="W252" s="19">
        <v>926926.89287472866</v>
      </c>
      <c r="X252" s="19">
        <v>926.9</v>
      </c>
      <c r="Y252" s="19">
        <v>88.934189232926954</v>
      </c>
      <c r="Z252" s="18">
        <v>408.50934459661499</v>
      </c>
      <c r="AA252" s="18">
        <v>408.53261503733466</v>
      </c>
      <c r="AB252" s="18">
        <v>408.50934459661499</v>
      </c>
      <c r="AC252" s="19">
        <v>82.645318181818197</v>
      </c>
      <c r="AD252" s="19">
        <v>82.070862534855706</v>
      </c>
      <c r="AE252" s="19">
        <v>82.645318181818197</v>
      </c>
      <c r="AF252" s="18">
        <v>2.9249084249084301</v>
      </c>
      <c r="AG252" s="18"/>
      <c r="AH252" s="18">
        <f t="shared" si="9"/>
        <v>2.9249084249084301</v>
      </c>
      <c r="AI252" s="18">
        <v>50268.761114446919</v>
      </c>
    </row>
    <row r="253" spans="2:35" x14ac:dyDescent="0.35">
      <c r="B253" s="17">
        <v>40451</v>
      </c>
      <c r="C253" s="18">
        <v>0.49665745696930569</v>
      </c>
      <c r="D253" s="18" t="e">
        <f>VLOOKUP($B253,[1]OIS!$A$6:$B$43,2)</f>
        <v>#N/A</v>
      </c>
      <c r="E253" s="18">
        <f t="shared" si="8"/>
        <v>0.49665745696930569</v>
      </c>
      <c r="F253" s="19">
        <v>89.771217151155994</v>
      </c>
      <c r="G253" s="19">
        <v>89.732125738890133</v>
      </c>
      <c r="H253" s="19">
        <v>89.771217151155994</v>
      </c>
      <c r="I253" s="18">
        <v>90.676125464604198</v>
      </c>
      <c r="J253" s="19">
        <v>86.0382819562534</v>
      </c>
      <c r="K253" s="18">
        <v>98.129813229167496</v>
      </c>
      <c r="L253" s="19">
        <v>88.17287409167929</v>
      </c>
      <c r="M253" s="18">
        <v>77.048747004902495</v>
      </c>
      <c r="N253" s="19">
        <v>91.730304997230803</v>
      </c>
      <c r="O253" s="18">
        <v>1031925</v>
      </c>
      <c r="P253" s="19">
        <v>0.81658555410243772</v>
      </c>
      <c r="Q253" s="19">
        <v>0.80807373897790946</v>
      </c>
      <c r="R253" s="19">
        <v>0.81658555410243772</v>
      </c>
      <c r="S253" s="18">
        <v>82.620199999999997</v>
      </c>
      <c r="T253" s="18">
        <v>523411.07183909277</v>
      </c>
      <c r="U253" s="18">
        <v>82.620199999999997</v>
      </c>
      <c r="V253" s="19">
        <v>922.6</v>
      </c>
      <c r="W253" s="19">
        <v>927846.26878486178</v>
      </c>
      <c r="X253" s="19">
        <v>922.6</v>
      </c>
      <c r="Y253" s="19">
        <v>89.551484933882506</v>
      </c>
      <c r="Z253" s="18">
        <v>408.72832843081699</v>
      </c>
      <c r="AA253" s="18">
        <v>408.85496278337723</v>
      </c>
      <c r="AB253" s="18">
        <v>408.72832843081699</v>
      </c>
      <c r="AC253" s="19">
        <v>81.219890909090907</v>
      </c>
      <c r="AD253" s="19">
        <v>81.604104345711335</v>
      </c>
      <c r="AE253" s="19">
        <v>81.219890909090907</v>
      </c>
      <c r="AF253" s="18">
        <v>2.8607954545454501</v>
      </c>
      <c r="AG253" s="18"/>
      <c r="AH253" s="18">
        <f t="shared" si="9"/>
        <v>2.8607954545454501</v>
      </c>
      <c r="AI253" s="18">
        <v>50307.016344194744</v>
      </c>
    </row>
    <row r="254" spans="2:35" x14ac:dyDescent="0.35">
      <c r="B254" s="17">
        <v>40482</v>
      </c>
      <c r="C254" s="18">
        <v>0.5035175704483591</v>
      </c>
      <c r="D254" s="18" t="e">
        <f>VLOOKUP($B254,[1]OIS!$A$6:$B$43,2)</f>
        <v>#N/A</v>
      </c>
      <c r="E254" s="18">
        <f t="shared" si="8"/>
        <v>0.5035175704483591</v>
      </c>
      <c r="F254" s="19">
        <v>90.055198680126196</v>
      </c>
      <c r="G254" s="19">
        <v>89.95859850547339</v>
      </c>
      <c r="H254" s="19">
        <v>90.055198680126196</v>
      </c>
      <c r="I254" s="18">
        <v>90.835497935349494</v>
      </c>
      <c r="J254" s="19">
        <v>86.344527732391697</v>
      </c>
      <c r="K254" s="18">
        <v>98.019276718239396</v>
      </c>
      <c r="L254" s="19">
        <v>89.398448355317385</v>
      </c>
      <c r="M254" s="18">
        <v>77.873255387896194</v>
      </c>
      <c r="N254" s="19">
        <v>92.304714999929601</v>
      </c>
      <c r="O254" s="18">
        <v>1031393</v>
      </c>
      <c r="P254" s="19">
        <v>0.81356725146198827</v>
      </c>
      <c r="Q254" s="19">
        <v>0.81467276524201937</v>
      </c>
      <c r="R254" s="19">
        <v>0.81356725146198827</v>
      </c>
      <c r="S254" s="18">
        <v>82.931399999999996</v>
      </c>
      <c r="T254" s="18">
        <v>523285.77813577768</v>
      </c>
      <c r="U254" s="18">
        <v>82.931399999999996</v>
      </c>
      <c r="V254" s="19">
        <v>922</v>
      </c>
      <c r="W254" s="19">
        <v>929092.1051727233</v>
      </c>
      <c r="X254" s="19">
        <v>922</v>
      </c>
      <c r="Y254" s="19">
        <v>89.947288503253787</v>
      </c>
      <c r="Z254" s="18">
        <v>408.86060302430599</v>
      </c>
      <c r="AA254" s="18">
        <v>408.58871569946314</v>
      </c>
      <c r="AB254" s="18">
        <v>408.86060302430599</v>
      </c>
      <c r="AC254" s="19">
        <v>79.51458571428573</v>
      </c>
      <c r="AD254" s="19">
        <v>80.69159594499385</v>
      </c>
      <c r="AE254" s="19">
        <v>79.51458571428573</v>
      </c>
      <c r="AF254" s="18">
        <v>3.02028985507246</v>
      </c>
      <c r="AG254" s="18"/>
      <c r="AH254" s="18">
        <f t="shared" si="9"/>
        <v>3.02028985507246</v>
      </c>
      <c r="AI254" s="18">
        <v>50345.284339767619</v>
      </c>
    </row>
    <row r="255" spans="2:35" x14ac:dyDescent="0.35">
      <c r="B255" s="17">
        <v>40512</v>
      </c>
      <c r="C255" s="18">
        <v>0.5051163737211225</v>
      </c>
      <c r="D255" s="18" t="e">
        <f>VLOOKUP($B255,[1]OIS!$A$6:$B$43,2)</f>
        <v>#N/A</v>
      </c>
      <c r="E255" s="18">
        <f t="shared" si="8"/>
        <v>0.5051163737211225</v>
      </c>
      <c r="F255" s="19">
        <v>90.451023317777896</v>
      </c>
      <c r="G255" s="19">
        <v>90.345429207287197</v>
      </c>
      <c r="H255" s="19">
        <v>90.451023317777896</v>
      </c>
      <c r="I255" s="18">
        <v>91.118792093503998</v>
      </c>
      <c r="J255" s="19">
        <v>86.423429666540898</v>
      </c>
      <c r="K255" s="18">
        <v>98.482989947482196</v>
      </c>
      <c r="L255" s="19">
        <v>90.213789119326293</v>
      </c>
      <c r="M255" s="18">
        <v>78.273841282184506</v>
      </c>
      <c r="N255" s="19">
        <v>93.1731654024059</v>
      </c>
      <c r="O255" s="18">
        <v>1039261</v>
      </c>
      <c r="P255" s="19">
        <v>0.8256833858468875</v>
      </c>
      <c r="Q255" s="19">
        <v>0.82024765664502153</v>
      </c>
      <c r="R255" s="19">
        <v>0.8256833858468875</v>
      </c>
      <c r="S255" s="18">
        <v>82.669399999999996</v>
      </c>
      <c r="T255" s="18">
        <v>523365.22042787354</v>
      </c>
      <c r="U255" s="18">
        <v>82.669399999999996</v>
      </c>
      <c r="V255" s="19">
        <v>930.9</v>
      </c>
      <c r="W255" s="19">
        <v>930785.30953082826</v>
      </c>
      <c r="X255" s="19">
        <v>930.9</v>
      </c>
      <c r="Y255" s="19">
        <v>88.80588677623804</v>
      </c>
      <c r="Z255" s="18">
        <v>409.35060550025298</v>
      </c>
      <c r="AA255" s="18">
        <v>408.67878413464047</v>
      </c>
      <c r="AB255" s="18">
        <v>409.35060550025298</v>
      </c>
      <c r="AC255" s="19">
        <v>80.963890909090907</v>
      </c>
      <c r="AD255" s="19">
        <v>80.060509214454527</v>
      </c>
      <c r="AE255" s="19">
        <v>80.963890909090907</v>
      </c>
      <c r="AF255" s="18">
        <v>3.27173913043478</v>
      </c>
      <c r="AG255" s="18"/>
      <c r="AH255" s="18">
        <f t="shared" si="9"/>
        <v>3.27173913043478</v>
      </c>
      <c r="AI255" s="18">
        <v>50383.189363123107</v>
      </c>
    </row>
    <row r="256" spans="2:35" x14ac:dyDescent="0.35">
      <c r="B256" s="17">
        <v>40543</v>
      </c>
      <c r="C256" s="18">
        <v>0.52032255139388361</v>
      </c>
      <c r="D256" s="18" t="e">
        <f>VLOOKUP($B256,[1]OIS!$A$6:$B$43,2)</f>
        <v>#N/A</v>
      </c>
      <c r="E256" s="18">
        <f t="shared" si="8"/>
        <v>0.52032255139388361</v>
      </c>
      <c r="F256" s="19">
        <v>91.071196665658604</v>
      </c>
      <c r="G256" s="19">
        <v>90.924407816390087</v>
      </c>
      <c r="H256" s="19">
        <v>91.071196665658604</v>
      </c>
      <c r="I256" s="18">
        <v>91.506004335219302</v>
      </c>
      <c r="J256" s="19">
        <v>87.072078429551993</v>
      </c>
      <c r="K256" s="18">
        <v>98.705667220551405</v>
      </c>
      <c r="L256" s="19">
        <v>92.879593746504383</v>
      </c>
      <c r="M256" s="18">
        <v>78.646363851719201</v>
      </c>
      <c r="N256" s="19">
        <v>93.925955769444201</v>
      </c>
      <c r="O256" s="18">
        <v>1040194</v>
      </c>
      <c r="P256" s="19">
        <v>0.83292095047139625</v>
      </c>
      <c r="Q256" s="19">
        <v>0.82238814008904848</v>
      </c>
      <c r="R256" s="19">
        <v>0.83292095047139625</v>
      </c>
      <c r="S256" s="18">
        <v>81.963200000000001</v>
      </c>
      <c r="T256" s="18">
        <v>523889.16978081962</v>
      </c>
      <c r="U256" s="18">
        <v>81.963200000000001</v>
      </c>
      <c r="V256" s="19">
        <v>932.7</v>
      </c>
      <c r="W256" s="19">
        <v>932723.45839314023</v>
      </c>
      <c r="X256" s="19">
        <v>932.7</v>
      </c>
      <c r="Y256" s="19">
        <v>87.877345341481714</v>
      </c>
      <c r="Z256" s="18">
        <v>408.796954501127</v>
      </c>
      <c r="AA256" s="18">
        <v>409.73021350620735</v>
      </c>
      <c r="AB256" s="18">
        <v>408.796954501127</v>
      </c>
      <c r="AC256" s="19">
        <v>80.418704347826093</v>
      </c>
      <c r="AD256" s="19">
        <v>80.178035159913009</v>
      </c>
      <c r="AE256" s="19">
        <v>80.418704347826093</v>
      </c>
      <c r="AF256" s="18">
        <v>3.5225118483412299</v>
      </c>
      <c r="AG256" s="18"/>
      <c r="AH256" s="18">
        <f t="shared" si="9"/>
        <v>3.5225118483412299</v>
      </c>
      <c r="AI256" s="18">
        <v>50420.609566955354</v>
      </c>
    </row>
    <row r="257" spans="2:35" x14ac:dyDescent="0.35">
      <c r="B257" s="17">
        <v>40574</v>
      </c>
      <c r="C257" s="18">
        <v>0.54957173061556575</v>
      </c>
      <c r="D257" s="18" t="e">
        <f>VLOOKUP($B257,[1]OIS!$A$6:$B$43,2)</f>
        <v>#N/A</v>
      </c>
      <c r="E257" s="18">
        <f t="shared" si="8"/>
        <v>0.54957173061556575</v>
      </c>
      <c r="F257" s="19">
        <v>91.705269956909703</v>
      </c>
      <c r="G257" s="19">
        <v>91.597877450836052</v>
      </c>
      <c r="H257" s="19">
        <v>91.705269956909703</v>
      </c>
      <c r="I257" s="18">
        <v>91.903648790573499</v>
      </c>
      <c r="J257" s="19">
        <v>87.558574075801602</v>
      </c>
      <c r="K257" s="18">
        <v>98.934209142242096</v>
      </c>
      <c r="L257" s="19">
        <v>94.894942884756176</v>
      </c>
      <c r="M257" s="18">
        <v>79.961379769101399</v>
      </c>
      <c r="N257" s="19">
        <v>94.374064099976806</v>
      </c>
      <c r="O257" s="18">
        <v>1045803</v>
      </c>
      <c r="P257" s="19">
        <v>0.83215181118699755</v>
      </c>
      <c r="Q257" s="19">
        <v>0.82244485813473867</v>
      </c>
      <c r="R257" s="19">
        <v>0.83215181118699755</v>
      </c>
      <c r="S257" s="18">
        <v>82.378600000000006</v>
      </c>
      <c r="T257" s="18">
        <v>524615.0229483291</v>
      </c>
      <c r="U257" s="18">
        <v>82.378600000000006</v>
      </c>
      <c r="V257" s="19">
        <v>935.7</v>
      </c>
      <c r="W257" s="19">
        <v>933703.43837668281</v>
      </c>
      <c r="X257" s="19">
        <v>935.7</v>
      </c>
      <c r="Y257" s="19">
        <v>88.039542588436461</v>
      </c>
      <c r="Z257" s="18">
        <v>413.11499791548403</v>
      </c>
      <c r="AA257" s="18">
        <v>411.30141707651177</v>
      </c>
      <c r="AB257" s="18">
        <v>413.11499791548403</v>
      </c>
      <c r="AC257" s="19">
        <v>80.723304761904757</v>
      </c>
      <c r="AD257" s="19">
        <v>80.700910508301547</v>
      </c>
      <c r="AE257" s="19">
        <v>80.723304761904757</v>
      </c>
      <c r="AF257" s="18">
        <v>3.5527704485488099</v>
      </c>
      <c r="AG257" s="18"/>
      <c r="AH257" s="18">
        <f t="shared" si="9"/>
        <v>3.5527704485488099</v>
      </c>
      <c r="AI257" s="18">
        <v>50458.843347817347</v>
      </c>
    </row>
    <row r="258" spans="2:35" x14ac:dyDescent="0.35">
      <c r="B258" s="17">
        <v>40602</v>
      </c>
      <c r="C258" s="18">
        <v>0.5937045822812651</v>
      </c>
      <c r="D258" s="18" t="e">
        <f>VLOOKUP($B258,[1]OIS!$A$6:$B$43,2)</f>
        <v>#N/A</v>
      </c>
      <c r="E258" s="18">
        <f t="shared" si="8"/>
        <v>0.5937045822812651</v>
      </c>
      <c r="F258" s="19">
        <v>92.051309448985407</v>
      </c>
      <c r="G258" s="19">
        <v>92.176058724213902</v>
      </c>
      <c r="H258" s="19">
        <v>92.051309448985407</v>
      </c>
      <c r="I258" s="18">
        <v>92.277795523605107</v>
      </c>
      <c r="J258" s="19">
        <v>87.929490118087898</v>
      </c>
      <c r="K258" s="18">
        <v>99.295351382530995</v>
      </c>
      <c r="L258" s="19">
        <v>95.969651242429904</v>
      </c>
      <c r="M258" s="18">
        <v>79.729047576136907</v>
      </c>
      <c r="N258" s="19">
        <v>94.786517974910794</v>
      </c>
      <c r="O258" s="18">
        <v>1045849</v>
      </c>
      <c r="P258" s="19">
        <v>0.82791493522366166</v>
      </c>
      <c r="Q258" s="19">
        <v>0.82290898772899368</v>
      </c>
      <c r="R258" s="19">
        <v>0.82791493522366166</v>
      </c>
      <c r="S258" s="18">
        <v>82.834299999999999</v>
      </c>
      <c r="T258" s="18">
        <v>525102.86768469214</v>
      </c>
      <c r="U258" s="18">
        <v>82.834299999999999</v>
      </c>
      <c r="V258" s="19">
        <v>931.3</v>
      </c>
      <c r="W258" s="19">
        <v>932292.40513103979</v>
      </c>
      <c r="X258" s="19">
        <v>931.3</v>
      </c>
      <c r="Y258" s="19">
        <v>88.944808332438541</v>
      </c>
      <c r="Z258" s="18">
        <v>411.58597322004601</v>
      </c>
      <c r="AA258" s="18">
        <v>412.51053907326605</v>
      </c>
      <c r="AB258" s="18">
        <v>411.58597322004601</v>
      </c>
      <c r="AC258" s="19">
        <v>81.503565000000009</v>
      </c>
      <c r="AD258" s="19">
        <v>81.002727152160347</v>
      </c>
      <c r="AE258" s="19">
        <v>81.503565000000009</v>
      </c>
      <c r="AF258" s="18">
        <v>3.6133879781420801</v>
      </c>
      <c r="AG258" s="18"/>
      <c r="AH258" s="18">
        <f t="shared" si="9"/>
        <v>3.6133879781420801</v>
      </c>
      <c r="AI258" s="18">
        <v>50496.279165834727</v>
      </c>
    </row>
    <row r="259" spans="2:35" x14ac:dyDescent="0.35">
      <c r="B259" s="17">
        <v>40633</v>
      </c>
      <c r="C259" s="18">
        <v>0.58666608989960967</v>
      </c>
      <c r="D259" s="18" t="e">
        <f>VLOOKUP($B259,[1]OIS!$A$6:$B$43,2)</f>
        <v>#N/A</v>
      </c>
      <c r="E259" s="18">
        <f t="shared" si="8"/>
        <v>0.58666608989960967</v>
      </c>
      <c r="F259" s="19">
        <v>92.223940283813207</v>
      </c>
      <c r="G259" s="19">
        <v>92.590752376111652</v>
      </c>
      <c r="H259" s="19">
        <v>92.223940283813207</v>
      </c>
      <c r="I259" s="18">
        <v>92.430162296485094</v>
      </c>
      <c r="J259" s="19">
        <v>88.209021046504702</v>
      </c>
      <c r="K259" s="18">
        <v>99.207984576706295</v>
      </c>
      <c r="L259" s="19">
        <v>97.316418483475189</v>
      </c>
      <c r="M259" s="18">
        <v>80.123539209462095</v>
      </c>
      <c r="N259" s="19">
        <v>94.154783971661203</v>
      </c>
      <c r="O259" s="18">
        <v>1048086</v>
      </c>
      <c r="P259" s="19">
        <v>0.82687522987386686</v>
      </c>
      <c r="Q259" s="19">
        <v>0.82556166732675706</v>
      </c>
      <c r="R259" s="19">
        <v>0.82687522987386686</v>
      </c>
      <c r="S259" s="18">
        <v>83.013099999999994</v>
      </c>
      <c r="T259" s="18">
        <v>525161.41913305956</v>
      </c>
      <c r="U259" s="18">
        <v>83.013099999999994</v>
      </c>
      <c r="V259" s="19">
        <v>922.4</v>
      </c>
      <c r="W259" s="19">
        <v>927983.0692231392</v>
      </c>
      <c r="X259" s="19">
        <v>922.4</v>
      </c>
      <c r="Y259" s="19">
        <v>89.99685602775368</v>
      </c>
      <c r="Z259" s="18">
        <v>412.00891646929603</v>
      </c>
      <c r="AA259" s="18">
        <v>412.92443903795942</v>
      </c>
      <c r="AB259" s="18">
        <v>412.00891646929603</v>
      </c>
      <c r="AC259" s="19">
        <v>80.262117391304344</v>
      </c>
      <c r="AD259" s="19">
        <v>80.720036618338725</v>
      </c>
      <c r="AE259" s="19">
        <v>80.262117391304344</v>
      </c>
      <c r="AF259" s="18">
        <v>3.4597523219814201</v>
      </c>
      <c r="AG259" s="18"/>
      <c r="AH259" s="18">
        <f t="shared" si="9"/>
        <v>3.4597523219814201</v>
      </c>
      <c r="AI259" s="18">
        <v>50535.047082762751</v>
      </c>
    </row>
    <row r="260" spans="2:35" x14ac:dyDescent="0.35">
      <c r="B260" s="17">
        <v>40663</v>
      </c>
      <c r="C260" s="18">
        <v>0.58586986221616499</v>
      </c>
      <c r="D260" s="18" t="e">
        <f>VLOOKUP($B260,[1]OIS!$A$6:$B$43,2)</f>
        <v>#N/A</v>
      </c>
      <c r="E260" s="18">
        <f t="shared" si="8"/>
        <v>0.58586986221616499</v>
      </c>
      <c r="F260" s="19">
        <v>92.953461965150098</v>
      </c>
      <c r="G260" s="19">
        <v>92.884046932067847</v>
      </c>
      <c r="H260" s="19">
        <v>92.953461965150098</v>
      </c>
      <c r="I260" s="18">
        <v>93.019458274085807</v>
      </c>
      <c r="J260" s="19">
        <v>89.025790435765899</v>
      </c>
      <c r="K260" s="18">
        <v>99.437839157996606</v>
      </c>
      <c r="L260" s="19">
        <v>98.008634341486896</v>
      </c>
      <c r="M260" s="18">
        <v>82.625863772913902</v>
      </c>
      <c r="N260" s="19">
        <v>94.498470356902104</v>
      </c>
      <c r="O260" s="18">
        <v>1048926</v>
      </c>
      <c r="P260" s="19">
        <v>0.83613633313950886</v>
      </c>
      <c r="Q260" s="19">
        <v>0.83034523185100628</v>
      </c>
      <c r="R260" s="19">
        <v>0.83613633313950886</v>
      </c>
      <c r="S260" s="18">
        <v>82.235699999999994</v>
      </c>
      <c r="T260" s="18">
        <v>525059.25790103676</v>
      </c>
      <c r="U260" s="18">
        <v>82.235699999999994</v>
      </c>
      <c r="V260" s="19">
        <v>921.6</v>
      </c>
      <c r="W260" s="19">
        <v>922766.74532070092</v>
      </c>
      <c r="X260" s="19">
        <v>921.6</v>
      </c>
      <c r="Y260" s="19">
        <v>89.2314453125</v>
      </c>
      <c r="Z260" s="18">
        <v>412.09136245675001</v>
      </c>
      <c r="AA260" s="18">
        <v>412.82193244968914</v>
      </c>
      <c r="AB260" s="18">
        <v>412.09136245675001</v>
      </c>
      <c r="AC260" s="19">
        <v>79.691004761904779</v>
      </c>
      <c r="AD260" s="19">
        <v>80.032445532088971</v>
      </c>
      <c r="AE260" s="19">
        <v>79.691004761904779</v>
      </c>
      <c r="AF260" s="18">
        <v>2.90393518518519</v>
      </c>
      <c r="AG260" s="18"/>
      <c r="AH260" s="18">
        <f t="shared" si="9"/>
        <v>2.90393518518519</v>
      </c>
      <c r="AI260" s="18">
        <v>50574.909027840979</v>
      </c>
    </row>
    <row r="261" spans="2:35" x14ac:dyDescent="0.35">
      <c r="B261" s="17">
        <v>40694</v>
      </c>
      <c r="C261" s="18">
        <v>0.54130204998410447</v>
      </c>
      <c r="D261" s="18" t="e">
        <f>VLOOKUP($B261,[1]OIS!$A$6:$B$43,2)</f>
        <v>#N/A</v>
      </c>
      <c r="E261" s="18">
        <f t="shared" si="8"/>
        <v>0.54130204998410447</v>
      </c>
      <c r="F261" s="19">
        <v>93.033230956390696</v>
      </c>
      <c r="G261" s="19">
        <v>93.11503981553561</v>
      </c>
      <c r="H261" s="19">
        <v>93.033230956390696</v>
      </c>
      <c r="I261" s="18">
        <v>92.928093005039599</v>
      </c>
      <c r="J261" s="19">
        <v>88.896869657816893</v>
      </c>
      <c r="K261" s="18">
        <v>99.4738036635502</v>
      </c>
      <c r="L261" s="19">
        <v>98.804454720396592</v>
      </c>
      <c r="M261" s="18">
        <v>83.177927715090703</v>
      </c>
      <c r="N261" s="19">
        <v>95.454470596367898</v>
      </c>
      <c r="O261" s="18">
        <v>1048983</v>
      </c>
      <c r="P261" s="19">
        <v>0.84142035310454277</v>
      </c>
      <c r="Q261" s="19">
        <v>0.83635815400722202</v>
      </c>
      <c r="R261" s="19">
        <v>0.84142035310454277</v>
      </c>
      <c r="S261" s="18">
        <v>83.053799999999995</v>
      </c>
      <c r="T261" s="18">
        <v>525242.2728054215</v>
      </c>
      <c r="U261" s="18">
        <v>83.053799999999995</v>
      </c>
      <c r="V261" s="19">
        <v>921.4</v>
      </c>
      <c r="W261" s="19">
        <v>919955.57804481091</v>
      </c>
      <c r="X261" s="19">
        <v>921.4</v>
      </c>
      <c r="Y261" s="19">
        <v>90.138701975255032</v>
      </c>
      <c r="Z261" s="18">
        <v>413.515999416912</v>
      </c>
      <c r="AA261" s="18">
        <v>412.73078986165154</v>
      </c>
      <c r="AB261" s="18">
        <v>413.515999416912</v>
      </c>
      <c r="AC261" s="19">
        <v>79.782818181818172</v>
      </c>
      <c r="AD261" s="19">
        <v>79.345287025485092</v>
      </c>
      <c r="AE261" s="19">
        <v>79.782818181818172</v>
      </c>
      <c r="AF261" s="18">
        <v>3.3647540983606601</v>
      </c>
      <c r="AG261" s="18"/>
      <c r="AH261" s="18">
        <f t="shared" si="9"/>
        <v>3.3647540983606601</v>
      </c>
      <c r="AI261" s="18">
        <v>50612.288584932379</v>
      </c>
    </row>
    <row r="262" spans="2:35" x14ac:dyDescent="0.35">
      <c r="B262" s="17">
        <v>40724</v>
      </c>
      <c r="C262" s="18">
        <v>0.53240744775312809</v>
      </c>
      <c r="D262" s="18" t="e">
        <f>VLOOKUP($B262,[1]OIS!$A$6:$B$43,2)</f>
        <v>#N/A</v>
      </c>
      <c r="E262" s="18">
        <f t="shared" ref="E262:E325" si="10">_xlfn.IFNA(D262,C262)</f>
        <v>0.53240744775312809</v>
      </c>
      <c r="F262" s="19">
        <v>93.185050713734697</v>
      </c>
      <c r="G262" s="19">
        <v>93.346354055540374</v>
      </c>
      <c r="H262" s="19">
        <v>93.185050713734697</v>
      </c>
      <c r="I262" s="18">
        <v>92.936698194627596</v>
      </c>
      <c r="J262" s="19">
        <v>89.212888560740794</v>
      </c>
      <c r="K262" s="18">
        <v>98.819345308569197</v>
      </c>
      <c r="L262" s="19">
        <v>98.975547893381986</v>
      </c>
      <c r="M262" s="18">
        <v>83.557068464917194</v>
      </c>
      <c r="N262" s="19">
        <v>96.401310183177102</v>
      </c>
      <c r="O262" s="18">
        <v>1049802</v>
      </c>
      <c r="P262" s="19">
        <v>0.85251610656451327</v>
      </c>
      <c r="Q262" s="19">
        <v>0.84254117881255775</v>
      </c>
      <c r="R262" s="19">
        <v>0.85251610656451327</v>
      </c>
      <c r="S262" s="18">
        <v>83.115200000000002</v>
      </c>
      <c r="T262" s="18">
        <v>525958.32692840777</v>
      </c>
      <c r="U262" s="18">
        <v>83.115200000000002</v>
      </c>
      <c r="V262" s="19">
        <v>927.3</v>
      </c>
      <c r="W262" s="19">
        <v>921448.36554097</v>
      </c>
      <c r="X262" s="19">
        <v>927.3</v>
      </c>
      <c r="Y262" s="19">
        <v>89.631402997951042</v>
      </c>
      <c r="Z262" s="18">
        <v>413.00723536902302</v>
      </c>
      <c r="AA262" s="18">
        <v>413.06656622653611</v>
      </c>
      <c r="AB262" s="18">
        <v>413.00723536902302</v>
      </c>
      <c r="AC262" s="19">
        <v>78.88651818181819</v>
      </c>
      <c r="AD262" s="19">
        <v>78.975127782015761</v>
      </c>
      <c r="AE262" s="19">
        <v>78.88651818181819</v>
      </c>
      <c r="AF262" s="18">
        <v>3.8569482288828301</v>
      </c>
      <c r="AG262" s="18"/>
      <c r="AH262" s="18">
        <f t="shared" ref="AH262:AH325" si="11">IF(ISNUMBER(AG262),AG262,AF262)</f>
        <v>3.8569482288828301</v>
      </c>
      <c r="AI262" s="18">
        <v>50645.686635007914</v>
      </c>
    </row>
    <row r="263" spans="2:35" x14ac:dyDescent="0.35">
      <c r="B263" s="17">
        <v>40755</v>
      </c>
      <c r="C263" s="18">
        <v>0.52764794380873381</v>
      </c>
      <c r="D263" s="18" t="e">
        <f>VLOOKUP($B263,[1]OIS!$A$6:$B$43,2)</f>
        <v>#N/A</v>
      </c>
      <c r="E263" s="18">
        <f t="shared" si="10"/>
        <v>0.52764794380873381</v>
      </c>
      <c r="F263" s="19">
        <v>93.525908320441303</v>
      </c>
      <c r="G263" s="19">
        <v>93.589172064590528</v>
      </c>
      <c r="H263" s="19">
        <v>93.525908320441303</v>
      </c>
      <c r="I263" s="18">
        <v>93.229377829990298</v>
      </c>
      <c r="J263" s="19">
        <v>89.448358245181595</v>
      </c>
      <c r="K263" s="18">
        <v>99.425183608448094</v>
      </c>
      <c r="L263" s="19">
        <v>98.321708915513284</v>
      </c>
      <c r="M263" s="18">
        <v>84.114236096036805</v>
      </c>
      <c r="N263" s="19">
        <v>96.788911014219707</v>
      </c>
      <c r="O263" s="18">
        <v>1053253</v>
      </c>
      <c r="P263" s="19">
        <v>0.85678218462733591</v>
      </c>
      <c r="Q263" s="19">
        <v>0.84736768380118677</v>
      </c>
      <c r="R263" s="19">
        <v>0.85678218462733591</v>
      </c>
      <c r="S263" s="18">
        <v>83.193200000000004</v>
      </c>
      <c r="T263" s="18">
        <v>526830.32192111935</v>
      </c>
      <c r="U263" s="18">
        <v>83.193200000000004</v>
      </c>
      <c r="V263" s="19">
        <v>928.4</v>
      </c>
      <c r="W263" s="19">
        <v>925252.12262036884</v>
      </c>
      <c r="X263" s="19">
        <v>928.4</v>
      </c>
      <c r="Y263" s="19">
        <v>89.609220163722554</v>
      </c>
      <c r="Z263" s="18">
        <v>414.08107914903798</v>
      </c>
      <c r="AA263" s="18">
        <v>413.79203748035309</v>
      </c>
      <c r="AB263" s="18">
        <v>414.08107914903798</v>
      </c>
      <c r="AC263" s="19">
        <v>78.768842857142857</v>
      </c>
      <c r="AD263" s="19">
        <v>78.946801558224195</v>
      </c>
      <c r="AE263" s="19">
        <v>78.768842857142857</v>
      </c>
      <c r="AF263" s="18">
        <v>3.4807121661721099</v>
      </c>
      <c r="AG263" s="18"/>
      <c r="AH263" s="18">
        <f t="shared" si="11"/>
        <v>3.4807121661721099</v>
      </c>
      <c r="AI263" s="18">
        <v>50675.820179879061</v>
      </c>
    </row>
    <row r="264" spans="2:35" x14ac:dyDescent="0.35">
      <c r="B264" s="17">
        <v>40786</v>
      </c>
      <c r="C264" s="18">
        <v>0.50505701454613583</v>
      </c>
      <c r="D264" s="18" t="e">
        <f>VLOOKUP($B264,[1]OIS!$A$6:$B$43,2)</f>
        <v>#N/A</v>
      </c>
      <c r="E264" s="18">
        <f t="shared" si="10"/>
        <v>0.50505701454613583</v>
      </c>
      <c r="F264" s="19">
        <v>93.826155592969201</v>
      </c>
      <c r="G264" s="19">
        <v>93.841822057122599</v>
      </c>
      <c r="H264" s="19">
        <v>93.826155592969201</v>
      </c>
      <c r="I264" s="18">
        <v>93.485798589687107</v>
      </c>
      <c r="J264" s="19">
        <v>89.759844450013205</v>
      </c>
      <c r="K264" s="18">
        <v>99.642202938306895</v>
      </c>
      <c r="L264" s="19">
        <v>99.421892696732897</v>
      </c>
      <c r="M264" s="18">
        <v>84.190519033846797</v>
      </c>
      <c r="N264" s="19">
        <v>97.126633197219604</v>
      </c>
      <c r="O264" s="18">
        <v>1055764</v>
      </c>
      <c r="P264" s="19">
        <v>0.86154249393879823</v>
      </c>
      <c r="Q264" s="19">
        <v>0.8491813386038557</v>
      </c>
      <c r="R264" s="19">
        <v>0.86154249393879823</v>
      </c>
      <c r="S264" s="18">
        <v>83.0154</v>
      </c>
      <c r="T264" s="18">
        <v>527273.13266345207</v>
      </c>
      <c r="U264" s="18">
        <v>83.0154</v>
      </c>
      <c r="V264" s="19">
        <v>927</v>
      </c>
      <c r="W264" s="19">
        <v>928053.27668996062</v>
      </c>
      <c r="X264" s="19">
        <v>927</v>
      </c>
      <c r="Y264" s="19">
        <v>89.552750809061479</v>
      </c>
      <c r="Z264" s="18">
        <v>414.28758396823002</v>
      </c>
      <c r="AA264" s="18">
        <v>414.72746197006023</v>
      </c>
      <c r="AB264" s="18">
        <v>414.28758396823002</v>
      </c>
      <c r="AC264" s="19">
        <v>79.642778260869576</v>
      </c>
      <c r="AD264" s="19">
        <v>79.186557562029932</v>
      </c>
      <c r="AE264" s="19">
        <v>79.642778260869576</v>
      </c>
      <c r="AF264" s="18">
        <v>3.4757281553398101</v>
      </c>
      <c r="AG264" s="18"/>
      <c r="AH264" s="18">
        <f t="shared" si="11"/>
        <v>3.4757281553398101</v>
      </c>
      <c r="AI264" s="18">
        <v>50704.680607702634</v>
      </c>
    </row>
    <row r="265" spans="2:35" x14ac:dyDescent="0.35">
      <c r="B265" s="17">
        <v>40816</v>
      </c>
      <c r="C265" s="18">
        <v>0.5113452350508042</v>
      </c>
      <c r="D265" s="18" t="e">
        <f>VLOOKUP($B265,[1]OIS!$A$6:$B$43,2)</f>
        <v>#N/A</v>
      </c>
      <c r="E265" s="18">
        <f t="shared" si="10"/>
        <v>0.5113452350508042</v>
      </c>
      <c r="F265" s="19">
        <v>94.3833829217687</v>
      </c>
      <c r="G265" s="19">
        <v>94.091858588495342</v>
      </c>
      <c r="H265" s="19">
        <v>94.3833829217687</v>
      </c>
      <c r="I265" s="18">
        <v>93.700729326164407</v>
      </c>
      <c r="J265" s="19">
        <v>89.940000044684396</v>
      </c>
      <c r="K265" s="18">
        <v>99.739691988223598</v>
      </c>
      <c r="L265" s="19">
        <v>103.968654834088</v>
      </c>
      <c r="M265" s="18">
        <v>84.699850499382805</v>
      </c>
      <c r="N265" s="19">
        <v>97.549452498105794</v>
      </c>
      <c r="O265" s="18">
        <v>1059165</v>
      </c>
      <c r="P265" s="19">
        <v>0.85799391583572759</v>
      </c>
      <c r="Q265" s="19">
        <v>0.84701543373260146</v>
      </c>
      <c r="R265" s="19">
        <v>0.85799391583572759</v>
      </c>
      <c r="S265" s="18">
        <v>83.094399999999993</v>
      </c>
      <c r="T265" s="18">
        <v>526997.36334978091</v>
      </c>
      <c r="U265" s="18">
        <v>83.094399999999993</v>
      </c>
      <c r="V265" s="19">
        <v>929</v>
      </c>
      <c r="W265" s="19">
        <v>927662.15961242223</v>
      </c>
      <c r="X265" s="19">
        <v>929</v>
      </c>
      <c r="Y265" s="19">
        <v>89.444994617868673</v>
      </c>
      <c r="Z265" s="18">
        <v>415.80186803281299</v>
      </c>
      <c r="AA265" s="18">
        <v>415.68194909483589</v>
      </c>
      <c r="AB265" s="18">
        <v>415.80186803281299</v>
      </c>
      <c r="AC265" s="19">
        <v>79.265536363636343</v>
      </c>
      <c r="AD265" s="19">
        <v>79.595008100160754</v>
      </c>
      <c r="AE265" s="19">
        <v>79.265536363636343</v>
      </c>
      <c r="AF265" s="18">
        <v>3.5132013201320098</v>
      </c>
      <c r="AG265" s="18"/>
      <c r="AH265" s="18">
        <f t="shared" si="11"/>
        <v>3.5132013201320098</v>
      </c>
      <c r="AI265" s="18">
        <v>50732.582892155435</v>
      </c>
    </row>
    <row r="266" spans="2:35" x14ac:dyDescent="0.35">
      <c r="B266" s="17">
        <v>40847</v>
      </c>
      <c r="C266" s="18">
        <v>0.52524911418471409</v>
      </c>
      <c r="D266" s="18" t="e">
        <f>VLOOKUP($B266,[1]OIS!$A$6:$B$43,2)</f>
        <v>#N/A</v>
      </c>
      <c r="E266" s="18">
        <f t="shared" si="10"/>
        <v>0.52524911418471409</v>
      </c>
      <c r="F266" s="19">
        <v>94.500829995193001</v>
      </c>
      <c r="G266" s="19">
        <v>94.343892592045549</v>
      </c>
      <c r="H266" s="19">
        <v>94.500829995193001</v>
      </c>
      <c r="I266" s="18">
        <v>93.830422110286406</v>
      </c>
      <c r="J266" s="19">
        <v>89.9638766264124</v>
      </c>
      <c r="K266" s="18">
        <v>99.999566037372503</v>
      </c>
      <c r="L266" s="19">
        <v>105.17618431614198</v>
      </c>
      <c r="M266" s="18">
        <v>84.876920006217404</v>
      </c>
      <c r="N266" s="19">
        <v>96.886488528576095</v>
      </c>
      <c r="O266" s="18">
        <v>1062393</v>
      </c>
      <c r="P266" s="19">
        <v>0.85125799573560768</v>
      </c>
      <c r="Q266" s="19">
        <v>0.84226178956699438</v>
      </c>
      <c r="R266" s="19">
        <v>0.85125799573560768</v>
      </c>
      <c r="S266" s="18">
        <v>82.361500000000007</v>
      </c>
      <c r="T266" s="18">
        <v>526670.499360702</v>
      </c>
      <c r="U266" s="18">
        <v>82.361500000000007</v>
      </c>
      <c r="V266" s="19">
        <v>927.8</v>
      </c>
      <c r="W266" s="19">
        <v>925726.23360439099</v>
      </c>
      <c r="X266" s="19">
        <v>927.8</v>
      </c>
      <c r="Y266" s="19">
        <v>88.770748006035788</v>
      </c>
      <c r="Z266" s="18">
        <v>416.71284407552997</v>
      </c>
      <c r="AA266" s="18">
        <v>416.61150902819418</v>
      </c>
      <c r="AB266" s="18">
        <v>416.71284407552997</v>
      </c>
      <c r="AC266" s="19">
        <v>79.540714285714287</v>
      </c>
      <c r="AD266" s="19">
        <v>80.043975766377116</v>
      </c>
      <c r="AE266" s="19">
        <v>79.540714285714287</v>
      </c>
      <c r="AF266" s="18">
        <v>3.3826219512195101</v>
      </c>
      <c r="AG266" s="18"/>
      <c r="AH266" s="18">
        <f t="shared" si="11"/>
        <v>3.3826219512195101</v>
      </c>
      <c r="AI266" s="18">
        <v>50760.421994134027</v>
      </c>
    </row>
    <row r="267" spans="2:35" x14ac:dyDescent="0.35">
      <c r="B267" s="17">
        <v>40877</v>
      </c>
      <c r="C267" s="18">
        <v>0.51814202495935802</v>
      </c>
      <c r="D267" s="18" t="e">
        <f>VLOOKUP($B267,[1]OIS!$A$6:$B$43,2)</f>
        <v>#N/A</v>
      </c>
      <c r="E267" s="18">
        <f t="shared" si="10"/>
        <v>0.51814202495935802</v>
      </c>
      <c r="F267" s="19">
        <v>94.714542684051395</v>
      </c>
      <c r="G267" s="19">
        <v>94.59992353271096</v>
      </c>
      <c r="H267" s="19">
        <v>94.714542684051395</v>
      </c>
      <c r="I267" s="18">
        <v>93.985300290906807</v>
      </c>
      <c r="J267" s="19">
        <v>90.125274566365107</v>
      </c>
      <c r="K267" s="18">
        <v>100.033293174641</v>
      </c>
      <c r="L267" s="19">
        <v>105.50396253942699</v>
      </c>
      <c r="M267" s="18">
        <v>85.672002646930594</v>
      </c>
      <c r="N267" s="19">
        <v>96.969983320359106</v>
      </c>
      <c r="O267" s="18">
        <v>1063210</v>
      </c>
      <c r="P267" s="19">
        <v>0.8478455059764346</v>
      </c>
      <c r="Q267" s="19">
        <v>0.83700448323763021</v>
      </c>
      <c r="R267" s="19">
        <v>0.8478455059764346</v>
      </c>
      <c r="S267" s="18">
        <v>83.406099999999995</v>
      </c>
      <c r="T267" s="18">
        <v>527233.69434139878</v>
      </c>
      <c r="U267" s="18">
        <v>83.406099999999995</v>
      </c>
      <c r="V267" s="19">
        <v>926</v>
      </c>
      <c r="W267" s="19">
        <v>925006.49392909952</v>
      </c>
      <c r="X267" s="19">
        <v>926</v>
      </c>
      <c r="Y267" s="19">
        <v>90.071382289416832</v>
      </c>
      <c r="Z267" s="18">
        <v>417.48709034623698</v>
      </c>
      <c r="AA267" s="18">
        <v>417.49130555153079</v>
      </c>
      <c r="AB267" s="18">
        <v>417.48709034623698</v>
      </c>
      <c r="AC267" s="19">
        <v>80.482654545454537</v>
      </c>
      <c r="AD267" s="19">
        <v>80.391757126820266</v>
      </c>
      <c r="AE267" s="19">
        <v>80.482654545454537</v>
      </c>
      <c r="AF267" s="18">
        <v>3.1439873417721498</v>
      </c>
      <c r="AG267" s="18"/>
      <c r="AH267" s="18">
        <f t="shared" si="11"/>
        <v>3.1439873417721498</v>
      </c>
      <c r="AI267" s="18">
        <v>50788.355860875163</v>
      </c>
    </row>
    <row r="268" spans="2:35" x14ac:dyDescent="0.35">
      <c r="B268" s="17">
        <v>40908</v>
      </c>
      <c r="C268" s="18">
        <v>0.5016397997615123</v>
      </c>
      <c r="D268" s="18" t="e">
        <f>VLOOKUP($B268,[1]OIS!$A$6:$B$43,2)</f>
        <v>#N/A</v>
      </c>
      <c r="E268" s="18">
        <f t="shared" si="10"/>
        <v>0.5016397997615123</v>
      </c>
      <c r="F268" s="19">
        <v>94.850154491992697</v>
      </c>
      <c r="G268" s="19">
        <v>94.857658009383883</v>
      </c>
      <c r="H268" s="19">
        <v>94.850154491992697</v>
      </c>
      <c r="I268" s="18">
        <v>94.223336741147705</v>
      </c>
      <c r="J268" s="19">
        <v>90.768424444869794</v>
      </c>
      <c r="K268" s="18">
        <v>99.924134423473106</v>
      </c>
      <c r="L268" s="19">
        <v>104.56682197734</v>
      </c>
      <c r="M268" s="18">
        <v>85.744222465423903</v>
      </c>
      <c r="N268" s="19">
        <v>97.536478305957104</v>
      </c>
      <c r="O268" s="18">
        <v>1067496</v>
      </c>
      <c r="P268" s="19">
        <v>0.8450713317410109</v>
      </c>
      <c r="Q268" s="19">
        <v>0.83280578572470165</v>
      </c>
      <c r="R268" s="19">
        <v>0.8450713317410109</v>
      </c>
      <c r="S268" s="18">
        <v>84.106700000000004</v>
      </c>
      <c r="T268" s="18">
        <v>529174.82854376221</v>
      </c>
      <c r="U268" s="18">
        <v>84.106700000000004</v>
      </c>
      <c r="V268" s="19">
        <v>931.2</v>
      </c>
      <c r="W268" s="19">
        <v>927320.96185376751</v>
      </c>
      <c r="X268" s="19">
        <v>931.2</v>
      </c>
      <c r="Y268" s="19">
        <v>90.320768900343637</v>
      </c>
      <c r="Z268" s="18">
        <v>418.20296916390498</v>
      </c>
      <c r="AA268" s="18">
        <v>418.30085257791217</v>
      </c>
      <c r="AB268" s="18">
        <v>418.20296916390498</v>
      </c>
      <c r="AC268" s="19">
        <v>80.942004545454566</v>
      </c>
      <c r="AD268" s="19">
        <v>80.567559554859756</v>
      </c>
      <c r="AE268" s="19">
        <v>80.942004545454566</v>
      </c>
      <c r="AF268" s="18">
        <v>3.1375000000000002</v>
      </c>
      <c r="AG268" s="18"/>
      <c r="AH268" s="18">
        <f t="shared" si="11"/>
        <v>3.1375000000000002</v>
      </c>
      <c r="AI268" s="18">
        <v>50816.477857503676</v>
      </c>
    </row>
    <row r="269" spans="2:35" x14ac:dyDescent="0.35">
      <c r="B269" s="17">
        <v>40939</v>
      </c>
      <c r="C269" s="18">
        <v>0.49665467543097275</v>
      </c>
      <c r="D269" s="18" t="e">
        <f>VLOOKUP($B269,[1]OIS!$A$6:$B$43,2)</f>
        <v>#N/A</v>
      </c>
      <c r="E269" s="18">
        <f t="shared" si="10"/>
        <v>0.49665467543097275</v>
      </c>
      <c r="F269" s="19">
        <v>94.981315232900897</v>
      </c>
      <c r="G269" s="19">
        <v>95.105351931853576</v>
      </c>
      <c r="H269" s="19">
        <v>94.981315232900897</v>
      </c>
      <c r="I269" s="18">
        <v>94.360263080984495</v>
      </c>
      <c r="J269" s="19">
        <v>90.779801264563801</v>
      </c>
      <c r="K269" s="18">
        <v>100.14032349676</v>
      </c>
      <c r="L269" s="19">
        <v>104.733449640343</v>
      </c>
      <c r="M269" s="18">
        <v>84.766657358886803</v>
      </c>
      <c r="N269" s="19">
        <v>97.5960914229655</v>
      </c>
      <c r="O269" s="18">
        <v>1075100</v>
      </c>
      <c r="P269" s="19">
        <v>0.84472940481714265</v>
      </c>
      <c r="Q269" s="19">
        <v>0.82961404393312443</v>
      </c>
      <c r="R269" s="19">
        <v>0.84472940481714265</v>
      </c>
      <c r="S269" s="18">
        <v>84.460499999999996</v>
      </c>
      <c r="T269" s="18">
        <v>531565.05793148116</v>
      </c>
      <c r="U269" s="18">
        <v>84.460499999999996</v>
      </c>
      <c r="V269" s="19">
        <v>932.3</v>
      </c>
      <c r="W269" s="19">
        <v>931563.4226177996</v>
      </c>
      <c r="X269" s="19">
        <v>932.3</v>
      </c>
      <c r="Y269" s="19">
        <v>90.593693017269118</v>
      </c>
      <c r="Z269" s="18">
        <v>418.24166064357399</v>
      </c>
      <c r="AA269" s="18">
        <v>419.04740689412802</v>
      </c>
      <c r="AB269" s="18">
        <v>418.24166064357399</v>
      </c>
      <c r="AC269" s="19">
        <v>81.118527272727292</v>
      </c>
      <c r="AD269" s="19">
        <v>80.726613362459318</v>
      </c>
      <c r="AE269" s="19">
        <v>81.118527272727292</v>
      </c>
      <c r="AF269" s="18">
        <v>2.59466019417476</v>
      </c>
      <c r="AG269" s="18"/>
      <c r="AH269" s="18">
        <f t="shared" si="11"/>
        <v>2.59466019417476</v>
      </c>
      <c r="AI269" s="18">
        <v>50845.150716676239</v>
      </c>
    </row>
    <row r="270" spans="2:35" x14ac:dyDescent="0.35">
      <c r="B270" s="17">
        <v>40968</v>
      </c>
      <c r="C270" s="18">
        <v>0.48716418941324724</v>
      </c>
      <c r="D270" s="18" t="e">
        <f>VLOOKUP($B270,[1]OIS!$A$6:$B$43,2)</f>
        <v>#N/A</v>
      </c>
      <c r="E270" s="18">
        <f t="shared" si="10"/>
        <v>0.48716418941324724</v>
      </c>
      <c r="F270" s="19">
        <v>95.184141198432499</v>
      </c>
      <c r="G270" s="19">
        <v>95.312200094930688</v>
      </c>
      <c r="H270" s="19">
        <v>95.184141198432499</v>
      </c>
      <c r="I270" s="18">
        <v>94.513684877701607</v>
      </c>
      <c r="J270" s="19">
        <v>90.972112445471396</v>
      </c>
      <c r="K270" s="18">
        <v>100.26410721064499</v>
      </c>
      <c r="L270" s="19">
        <v>104.988111491871</v>
      </c>
      <c r="M270" s="18">
        <v>86.304230046776894</v>
      </c>
      <c r="N270" s="19">
        <v>98.193341864046502</v>
      </c>
      <c r="O270" s="18">
        <v>1078011</v>
      </c>
      <c r="P270" s="19">
        <v>0.83346748570218177</v>
      </c>
      <c r="Q270" s="19">
        <v>0.82705937972979726</v>
      </c>
      <c r="R270" s="19">
        <v>0.83346748570218177</v>
      </c>
      <c r="S270" s="18">
        <v>83.671599999999998</v>
      </c>
      <c r="T270" s="18">
        <v>532902.56646801042</v>
      </c>
      <c r="U270" s="18">
        <v>83.671599999999998</v>
      </c>
      <c r="V270" s="19">
        <v>934.9</v>
      </c>
      <c r="W270" s="19">
        <v>935419.8694093615</v>
      </c>
      <c r="X270" s="19">
        <v>934.9</v>
      </c>
      <c r="Y270" s="19">
        <v>89.497914215424103</v>
      </c>
      <c r="Z270" s="18">
        <v>419.499674639967</v>
      </c>
      <c r="AA270" s="18">
        <v>419.69710444575725</v>
      </c>
      <c r="AB270" s="18">
        <v>419.499674639967</v>
      </c>
      <c r="AC270" s="19">
        <v>81.001857142857148</v>
      </c>
      <c r="AD270" s="19">
        <v>81.0768933339059</v>
      </c>
      <c r="AE270" s="19">
        <v>81.001857142857148</v>
      </c>
      <c r="AF270" s="18">
        <v>2.7555803571428599</v>
      </c>
      <c r="AG270" s="18"/>
      <c r="AH270" s="18">
        <f t="shared" si="11"/>
        <v>2.7555803571428599</v>
      </c>
      <c r="AI270" s="18">
        <v>50872.829593078328</v>
      </c>
    </row>
    <row r="271" spans="2:35" x14ac:dyDescent="0.35">
      <c r="B271" s="17">
        <v>40999</v>
      </c>
      <c r="C271" s="18">
        <v>0.48502514862027579</v>
      </c>
      <c r="D271" s="18" t="e">
        <f>VLOOKUP($B271,[1]OIS!$A$6:$B$43,2)</f>
        <v>#N/A</v>
      </c>
      <c r="E271" s="18">
        <f t="shared" si="10"/>
        <v>0.48502514862027579</v>
      </c>
      <c r="F271" s="19">
        <v>95.378836993826795</v>
      </c>
      <c r="G271" s="19">
        <v>95.473227611571289</v>
      </c>
      <c r="H271" s="19">
        <v>95.378836993826795</v>
      </c>
      <c r="I271" s="18">
        <v>94.691487013512997</v>
      </c>
      <c r="J271" s="19">
        <v>91.204336164106095</v>
      </c>
      <c r="K271" s="18">
        <v>100.30689772203399</v>
      </c>
      <c r="L271" s="19">
        <v>105.34008256565099</v>
      </c>
      <c r="M271" s="18">
        <v>86.625135818055</v>
      </c>
      <c r="N271" s="19">
        <v>98.389376192295401</v>
      </c>
      <c r="O271" s="18">
        <v>1081829</v>
      </c>
      <c r="P271" s="19">
        <v>0.82828198781020534</v>
      </c>
      <c r="Q271" s="19">
        <v>0.82470427730296436</v>
      </c>
      <c r="R271" s="19">
        <v>0.82828198781020534</v>
      </c>
      <c r="S271" s="18">
        <v>84.057100000000005</v>
      </c>
      <c r="T271" s="18">
        <v>532471.25163290265</v>
      </c>
      <c r="U271" s="18">
        <v>84.057100000000005</v>
      </c>
      <c r="V271" s="19">
        <v>935.5</v>
      </c>
      <c r="W271" s="19">
        <v>937635.79846396775</v>
      </c>
      <c r="X271" s="19">
        <v>935.5</v>
      </c>
      <c r="Y271" s="19">
        <v>89.852592196686274</v>
      </c>
      <c r="Z271" s="18">
        <v>421.27465021681297</v>
      </c>
      <c r="AA271" s="18">
        <v>420.27309411280794</v>
      </c>
      <c r="AB271" s="18">
        <v>421.27465021681297</v>
      </c>
      <c r="AC271" s="19">
        <v>81.427199999999999</v>
      </c>
      <c r="AD271" s="19">
        <v>81.745422078404076</v>
      </c>
      <c r="AE271" s="19">
        <v>81.427199999999999</v>
      </c>
      <c r="AF271" s="18">
        <v>2.6696035242290699</v>
      </c>
      <c r="AG271" s="18"/>
      <c r="AH271" s="18">
        <f t="shared" si="11"/>
        <v>2.6696035242290699</v>
      </c>
      <c r="AI271" s="18">
        <v>50900.374736191829</v>
      </c>
    </row>
    <row r="272" spans="2:35" x14ac:dyDescent="0.35">
      <c r="B272" s="17">
        <v>41029</v>
      </c>
      <c r="C272" s="18">
        <v>0.48290049260452711</v>
      </c>
      <c r="D272" s="18" t="e">
        <f>VLOOKUP($B272,[1]OIS!$A$6:$B$43,2)</f>
        <v>#N/A</v>
      </c>
      <c r="E272" s="18">
        <f t="shared" si="10"/>
        <v>0.48290049260452711</v>
      </c>
      <c r="F272" s="19">
        <v>95.793754908343502</v>
      </c>
      <c r="G272" s="19">
        <v>95.597637877504724</v>
      </c>
      <c r="H272" s="19">
        <v>95.793754908343502</v>
      </c>
      <c r="I272" s="18">
        <v>94.957871257294002</v>
      </c>
      <c r="J272" s="19">
        <v>91.602721110903602</v>
      </c>
      <c r="K272" s="18">
        <v>100.36960138152099</v>
      </c>
      <c r="L272" s="19">
        <v>106.04506996932901</v>
      </c>
      <c r="M272" s="18">
        <v>87.334813838791604</v>
      </c>
      <c r="N272" s="19">
        <v>98.466307663669795</v>
      </c>
      <c r="O272" s="18">
        <v>1085794</v>
      </c>
      <c r="P272" s="19">
        <v>0.82457329471932961</v>
      </c>
      <c r="Q272" s="19">
        <v>0.82270102694097791</v>
      </c>
      <c r="R272" s="19">
        <v>0.82457329471932961</v>
      </c>
      <c r="S272" s="18">
        <v>83.512900000000002</v>
      </c>
      <c r="T272" s="18">
        <v>531293.48380389635</v>
      </c>
      <c r="U272" s="18">
        <v>83.512900000000002</v>
      </c>
      <c r="V272" s="19">
        <v>944.4</v>
      </c>
      <c r="W272" s="19">
        <v>938978.29503633361</v>
      </c>
      <c r="X272" s="19">
        <v>944.4</v>
      </c>
      <c r="Y272" s="19">
        <v>88.429584921643382</v>
      </c>
      <c r="Z272" s="18">
        <v>420.11306869874397</v>
      </c>
      <c r="AA272" s="18">
        <v>420.77989988451998</v>
      </c>
      <c r="AB272" s="18">
        <v>420.11306869874397</v>
      </c>
      <c r="AC272" s="19">
        <v>82.554028571428574</v>
      </c>
      <c r="AD272" s="19">
        <v>82.573534057358799</v>
      </c>
      <c r="AE272" s="19">
        <v>82.554028571428574</v>
      </c>
      <c r="AF272" s="18">
        <v>3.0459770114942502</v>
      </c>
      <c r="AG272" s="18"/>
      <c r="AH272" s="18">
        <f t="shared" si="11"/>
        <v>3.0459770114942502</v>
      </c>
      <c r="AI272" s="18">
        <v>50928.462407619867</v>
      </c>
    </row>
    <row r="273" spans="2:35" x14ac:dyDescent="0.35">
      <c r="B273" s="17">
        <v>41060</v>
      </c>
      <c r="C273" s="18">
        <v>0.46840705576534503</v>
      </c>
      <c r="D273" s="18" t="e">
        <f>VLOOKUP($B273,[1]OIS!$A$6:$B$43,2)</f>
        <v>#N/A</v>
      </c>
      <c r="E273" s="18">
        <f t="shared" si="10"/>
        <v>0.46840705576534503</v>
      </c>
      <c r="F273" s="19">
        <v>95.658647911540399</v>
      </c>
      <c r="G273" s="19">
        <v>95.695500534977811</v>
      </c>
      <c r="H273" s="19">
        <v>95.658647911540399</v>
      </c>
      <c r="I273" s="18">
        <v>95.023001216194402</v>
      </c>
      <c r="J273" s="19">
        <v>91.871579076377401</v>
      </c>
      <c r="K273" s="18">
        <v>100.145753137019</v>
      </c>
      <c r="L273" s="19">
        <v>104.780220569714</v>
      </c>
      <c r="M273" s="18">
        <v>87.344229125555302</v>
      </c>
      <c r="N273" s="19">
        <v>98.624551849961094</v>
      </c>
      <c r="O273" s="18">
        <v>1090057</v>
      </c>
      <c r="P273" s="19">
        <v>0.83318522804769679</v>
      </c>
      <c r="Q273" s="19">
        <v>0.82146501146068629</v>
      </c>
      <c r="R273" s="19">
        <v>0.83318522804769679</v>
      </c>
      <c r="S273" s="18">
        <v>84.776700000000005</v>
      </c>
      <c r="T273" s="18">
        <v>531028.8781738762</v>
      </c>
      <c r="U273" s="18">
        <v>84.776700000000005</v>
      </c>
      <c r="V273" s="19">
        <v>941.3</v>
      </c>
      <c r="W273" s="19">
        <v>940853.25696531218</v>
      </c>
      <c r="X273" s="19">
        <v>941.3</v>
      </c>
      <c r="Y273" s="19">
        <v>90.063422925741008</v>
      </c>
      <c r="Z273" s="18">
        <v>421.43965012669202</v>
      </c>
      <c r="AA273" s="18">
        <v>421.20035832106794</v>
      </c>
      <c r="AB273" s="18">
        <v>421.43965012669202</v>
      </c>
      <c r="AC273" s="19">
        <v>83.804495652173927</v>
      </c>
      <c r="AD273" s="19">
        <v>83.280711263746184</v>
      </c>
      <c r="AE273" s="19">
        <v>83.804495652173927</v>
      </c>
      <c r="AF273" s="18">
        <v>2.7759336099585101</v>
      </c>
      <c r="AG273" s="18"/>
      <c r="AH273" s="18">
        <f t="shared" si="11"/>
        <v>2.7759336099585101</v>
      </c>
      <c r="AI273" s="18">
        <v>50956.951510341081</v>
      </c>
    </row>
    <row r="274" spans="2:35" x14ac:dyDescent="0.35">
      <c r="B274" s="17">
        <v>41090</v>
      </c>
      <c r="C274" s="18">
        <v>0.43313935936262071</v>
      </c>
      <c r="D274" s="18" t="e">
        <f>VLOOKUP($B274,[1]OIS!$A$6:$B$43,2)</f>
        <v>#N/A</v>
      </c>
      <c r="E274" s="18">
        <f t="shared" si="10"/>
        <v>0.43313935936262071</v>
      </c>
      <c r="F274" s="19">
        <v>95.528829010347394</v>
      </c>
      <c r="G274" s="19">
        <v>95.786446674547179</v>
      </c>
      <c r="H274" s="19">
        <v>95.528829010347394</v>
      </c>
      <c r="I274" s="18">
        <v>94.949339945206503</v>
      </c>
      <c r="J274" s="19">
        <v>92.128879958854696</v>
      </c>
      <c r="K274" s="18">
        <v>99.435826463309198</v>
      </c>
      <c r="L274" s="19">
        <v>103.52652387132798</v>
      </c>
      <c r="M274" s="18">
        <v>87.690799097665405</v>
      </c>
      <c r="N274" s="19">
        <v>98.709564912390405</v>
      </c>
      <c r="O274" s="18">
        <v>1100829</v>
      </c>
      <c r="P274" s="19">
        <v>0.83788294950348619</v>
      </c>
      <c r="Q274" s="19">
        <v>0.82110542221942751</v>
      </c>
      <c r="R274" s="19">
        <v>0.83788294950348619</v>
      </c>
      <c r="S274" s="18">
        <v>83.681299999999993</v>
      </c>
      <c r="T274" s="18">
        <v>532687.77516957838</v>
      </c>
      <c r="U274" s="18">
        <v>83.681299999999993</v>
      </c>
      <c r="V274" s="19">
        <v>940.1</v>
      </c>
      <c r="W274" s="19">
        <v>944163.46579189377</v>
      </c>
      <c r="X274" s="19">
        <v>940.1</v>
      </c>
      <c r="Y274" s="19">
        <v>89.013190086161032</v>
      </c>
      <c r="Z274" s="18">
        <v>421.97371067758297</v>
      </c>
      <c r="AA274" s="18">
        <v>421.54534192640159</v>
      </c>
      <c r="AB274" s="18">
        <v>421.97371067758297</v>
      </c>
      <c r="AC274" s="19">
        <v>83.126280952380952</v>
      </c>
      <c r="AD274" s="19">
        <v>83.686592914004208</v>
      </c>
      <c r="AE274" s="19">
        <v>83.126280952380952</v>
      </c>
      <c r="AF274" s="18">
        <v>2.3765112262521599</v>
      </c>
      <c r="AG274" s="18"/>
      <c r="AH274" s="18">
        <f t="shared" si="11"/>
        <v>2.3765112262521599</v>
      </c>
      <c r="AI274" s="18">
        <v>50986.039114834573</v>
      </c>
    </row>
    <row r="275" spans="2:35" x14ac:dyDescent="0.35">
      <c r="B275" s="17">
        <v>41121</v>
      </c>
      <c r="C275" s="18">
        <v>0.41101676741020565</v>
      </c>
      <c r="D275" s="18" t="e">
        <f>VLOOKUP($B275,[1]OIS!$A$6:$B$43,2)</f>
        <v>#N/A</v>
      </c>
      <c r="E275" s="18">
        <f t="shared" si="10"/>
        <v>0.41101676741020565</v>
      </c>
      <c r="F275" s="19">
        <v>95.974007545315501</v>
      </c>
      <c r="G275" s="19">
        <v>95.90742037604268</v>
      </c>
      <c r="H275" s="19">
        <v>95.974007545315501</v>
      </c>
      <c r="I275" s="18">
        <v>95.402776982103703</v>
      </c>
      <c r="J275" s="19">
        <v>92.498763669103596</v>
      </c>
      <c r="K275" s="18">
        <v>100.11024099674999</v>
      </c>
      <c r="L275" s="19">
        <v>102.68060109456201</v>
      </c>
      <c r="M275" s="18">
        <v>88.388324092069695</v>
      </c>
      <c r="N275" s="19">
        <v>98.986418825822497</v>
      </c>
      <c r="O275" s="18">
        <v>1108017</v>
      </c>
      <c r="P275" s="19">
        <v>0.83157673735040938</v>
      </c>
      <c r="Q275" s="19">
        <v>0.82097821728999321</v>
      </c>
      <c r="R275" s="19">
        <v>0.83157673735040938</v>
      </c>
      <c r="S275" s="18">
        <v>84.825199999999995</v>
      </c>
      <c r="T275" s="18">
        <v>535318.12870666652</v>
      </c>
      <c r="U275" s="18">
        <v>84.825199999999995</v>
      </c>
      <c r="V275" s="19">
        <v>941.8</v>
      </c>
      <c r="W275" s="19">
        <v>948122.90979057015</v>
      </c>
      <c r="X275" s="19">
        <v>941.8</v>
      </c>
      <c r="Y275" s="19">
        <v>90.067105542578048</v>
      </c>
      <c r="Z275" s="18">
        <v>421.80215211805199</v>
      </c>
      <c r="AA275" s="18">
        <v>421.87252726922475</v>
      </c>
      <c r="AB275" s="18">
        <v>421.80215211805199</v>
      </c>
      <c r="AC275" s="19">
        <v>84.011813636363641</v>
      </c>
      <c r="AD275" s="19">
        <v>83.885573631001236</v>
      </c>
      <c r="AE275" s="19">
        <v>84.011813636363641</v>
      </c>
      <c r="AF275" s="18">
        <v>2.44854368932039</v>
      </c>
      <c r="AG275" s="18"/>
      <c r="AH275" s="18">
        <f t="shared" si="11"/>
        <v>2.44854368932039</v>
      </c>
      <c r="AI275" s="18">
        <v>51015.581612079513</v>
      </c>
    </row>
    <row r="276" spans="2:35" x14ac:dyDescent="0.35">
      <c r="B276" s="17">
        <v>41152</v>
      </c>
      <c r="C276" s="18">
        <v>0.40697039184939443</v>
      </c>
      <c r="D276" s="18" t="e">
        <f>VLOOKUP($B276,[1]OIS!$A$6:$B$43,2)</f>
        <v>#N/A</v>
      </c>
      <c r="E276" s="18">
        <f t="shared" si="10"/>
        <v>0.40697039184939443</v>
      </c>
      <c r="F276" s="19">
        <v>96.182906613161705</v>
      </c>
      <c r="G276" s="19">
        <v>96.104426690015458</v>
      </c>
      <c r="H276" s="19">
        <v>96.182906613161705</v>
      </c>
      <c r="I276" s="18">
        <v>95.485044098775802</v>
      </c>
      <c r="J276" s="19">
        <v>92.711050923436304</v>
      </c>
      <c r="K276" s="18">
        <v>100.004393136533</v>
      </c>
      <c r="L276" s="19">
        <v>104.225309864189</v>
      </c>
      <c r="M276" s="18">
        <v>89.039023812701203</v>
      </c>
      <c r="N276" s="19">
        <v>99.277162379522096</v>
      </c>
      <c r="O276" s="18">
        <v>1115001</v>
      </c>
      <c r="P276" s="19">
        <v>0.83865002311604253</v>
      </c>
      <c r="Q276" s="19">
        <v>0.82016519186209114</v>
      </c>
      <c r="R276" s="19">
        <v>0.83865002311604253</v>
      </c>
      <c r="S276" s="18">
        <v>85.308199999999999</v>
      </c>
      <c r="T276" s="18">
        <v>537315.50367134612</v>
      </c>
      <c r="U276" s="18">
        <v>85.308199999999999</v>
      </c>
      <c r="V276" s="19">
        <v>950.8</v>
      </c>
      <c r="W276" s="19">
        <v>951413.32359470241</v>
      </c>
      <c r="X276" s="19">
        <v>950.8</v>
      </c>
      <c r="Y276" s="19">
        <v>89.722549432057221</v>
      </c>
      <c r="Z276" s="18">
        <v>422.86684425143102</v>
      </c>
      <c r="AA276" s="18">
        <v>422.26238644631678</v>
      </c>
      <c r="AB276" s="18">
        <v>422.86684425143102</v>
      </c>
      <c r="AC276" s="19">
        <v>84.029339130434792</v>
      </c>
      <c r="AD276" s="19">
        <v>84.070677546892028</v>
      </c>
      <c r="AE276" s="19">
        <v>84.029339130434792</v>
      </c>
      <c r="AF276" s="18">
        <v>2.78443649373882</v>
      </c>
      <c r="AG276" s="18"/>
      <c r="AH276" s="18">
        <f t="shared" si="11"/>
        <v>2.78443649373882</v>
      </c>
      <c r="AI276" s="18">
        <v>51045.798971019904</v>
      </c>
    </row>
    <row r="277" spans="2:35" x14ac:dyDescent="0.35">
      <c r="B277" s="17">
        <v>41182</v>
      </c>
      <c r="C277" s="18">
        <v>0.39746693687741702</v>
      </c>
      <c r="D277" s="18" t="e">
        <f>VLOOKUP($B277,[1]OIS!$A$6:$B$43,2)</f>
        <v>#N/A</v>
      </c>
      <c r="E277" s="18">
        <f t="shared" si="10"/>
        <v>0.39746693687741702</v>
      </c>
      <c r="F277" s="19">
        <v>96.432376866642201</v>
      </c>
      <c r="G277" s="19">
        <v>96.394907711121718</v>
      </c>
      <c r="H277" s="19">
        <v>96.432376866642201</v>
      </c>
      <c r="I277" s="18">
        <v>95.680363561726793</v>
      </c>
      <c r="J277" s="19">
        <v>92.819351425176706</v>
      </c>
      <c r="K277" s="18">
        <v>100.235671066617</v>
      </c>
      <c r="L277" s="19">
        <v>105.37906111536199</v>
      </c>
      <c r="M277" s="18">
        <v>89.740705311444401</v>
      </c>
      <c r="N277" s="19">
        <v>99.414670053554502</v>
      </c>
      <c r="O277" s="18">
        <v>1117135</v>
      </c>
      <c r="P277" s="19">
        <v>0.82197449539734824</v>
      </c>
      <c r="Q277" s="19">
        <v>0.8184467939247686</v>
      </c>
      <c r="R277" s="19">
        <v>0.82197449539734824</v>
      </c>
      <c r="S277" s="18">
        <v>84.390600000000006</v>
      </c>
      <c r="T277" s="18">
        <v>537553.24695845135</v>
      </c>
      <c r="U277" s="18">
        <v>84.390600000000006</v>
      </c>
      <c r="V277" s="19">
        <v>953.5</v>
      </c>
      <c r="W277" s="19">
        <v>953019.54788757046</v>
      </c>
      <c r="X277" s="19">
        <v>953.5</v>
      </c>
      <c r="Y277" s="19">
        <v>88.506135291033047</v>
      </c>
      <c r="Z277" s="18">
        <v>422.17090116521501</v>
      </c>
      <c r="AA277" s="18">
        <v>422.71915106318329</v>
      </c>
      <c r="AB277" s="18">
        <v>422.17090116521501</v>
      </c>
      <c r="AC277" s="19">
        <v>84.238079999999997</v>
      </c>
      <c r="AD277" s="19">
        <v>84.313955656362026</v>
      </c>
      <c r="AE277" s="19">
        <v>84.238079999999997</v>
      </c>
      <c r="AF277" s="18">
        <v>2.6686507936507899</v>
      </c>
      <c r="AG277" s="18"/>
      <c r="AH277" s="18">
        <f t="shared" si="11"/>
        <v>2.6686507936507899</v>
      </c>
      <c r="AI277" s="18">
        <v>51075.530790667457</v>
      </c>
    </row>
    <row r="278" spans="2:35" x14ac:dyDescent="0.35">
      <c r="B278" s="17">
        <v>41213</v>
      </c>
      <c r="C278" s="18">
        <v>0.39502226599314327</v>
      </c>
      <c r="D278" s="18" t="e">
        <f>VLOOKUP($B278,[1]OIS!$A$6:$B$43,2)</f>
        <v>#N/A</v>
      </c>
      <c r="E278" s="18">
        <f t="shared" si="10"/>
        <v>0.39502226599314327</v>
      </c>
      <c r="F278" s="19">
        <v>96.921125327829799</v>
      </c>
      <c r="G278" s="19">
        <v>96.750220821056033</v>
      </c>
      <c r="H278" s="19">
        <v>96.921125327829799</v>
      </c>
      <c r="I278" s="18">
        <v>96.211970846475594</v>
      </c>
      <c r="J278" s="19">
        <v>93.566546711082594</v>
      </c>
      <c r="K278" s="18">
        <v>100.43182536491599</v>
      </c>
      <c r="L278" s="19">
        <v>105.57197053202799</v>
      </c>
      <c r="M278" s="18">
        <v>90.241548555441199</v>
      </c>
      <c r="N278" s="19">
        <v>100.084582679547</v>
      </c>
      <c r="O278" s="18">
        <v>1121812</v>
      </c>
      <c r="P278" s="19">
        <v>0.83169249208115748</v>
      </c>
      <c r="Q278" s="19">
        <v>0.8175119770870255</v>
      </c>
      <c r="R278" s="19">
        <v>0.83169249208115748</v>
      </c>
      <c r="S278" s="18">
        <v>84.701899999999995</v>
      </c>
      <c r="T278" s="18">
        <v>536688.78294119367</v>
      </c>
      <c r="U278" s="18">
        <v>84.701899999999995</v>
      </c>
      <c r="V278" s="19">
        <v>947.1</v>
      </c>
      <c r="W278" s="19">
        <v>953443.38997842651</v>
      </c>
      <c r="X278" s="19">
        <v>947.1</v>
      </c>
      <c r="Y278" s="19">
        <v>89.432900432900425</v>
      </c>
      <c r="Z278" s="18">
        <v>422.23523242195398</v>
      </c>
      <c r="AA278" s="18">
        <v>423.0965077049857</v>
      </c>
      <c r="AB278" s="18">
        <v>422.23523242195398</v>
      </c>
      <c r="AC278" s="19">
        <v>83.63214782608695</v>
      </c>
      <c r="AD278" s="19">
        <v>84.364643930736804</v>
      </c>
      <c r="AE278" s="19">
        <v>83.63214782608695</v>
      </c>
      <c r="AF278" s="18">
        <v>3.0276923076923099</v>
      </c>
      <c r="AG278" s="18"/>
      <c r="AH278" s="18">
        <f t="shared" si="11"/>
        <v>3.0276923076923099</v>
      </c>
      <c r="AI278" s="18">
        <v>51105.318773255363</v>
      </c>
    </row>
    <row r="279" spans="2:35" x14ac:dyDescent="0.35">
      <c r="B279" s="17">
        <v>41243</v>
      </c>
      <c r="C279" s="18">
        <v>0.39906018539357913</v>
      </c>
      <c r="D279" s="18" t="e">
        <f>VLOOKUP($B279,[1]OIS!$A$6:$B$43,2)</f>
        <v>#N/A</v>
      </c>
      <c r="E279" s="18">
        <f t="shared" si="10"/>
        <v>0.39906018539357913</v>
      </c>
      <c r="F279" s="19">
        <v>97.162708852241707</v>
      </c>
      <c r="G279" s="19">
        <v>97.120734932125032</v>
      </c>
      <c r="H279" s="19">
        <v>97.162708852241707</v>
      </c>
      <c r="I279" s="18">
        <v>96.363926014196295</v>
      </c>
      <c r="J279" s="19">
        <v>93.841394695524002</v>
      </c>
      <c r="K279" s="18">
        <v>100.34494167191799</v>
      </c>
      <c r="L279" s="19">
        <v>105.42234767902301</v>
      </c>
      <c r="M279" s="18">
        <v>90.360166194053804</v>
      </c>
      <c r="N279" s="19">
        <v>100.788609433673</v>
      </c>
      <c r="O279" s="18">
        <v>1126646</v>
      </c>
      <c r="P279" s="19">
        <v>0.83398096402375133</v>
      </c>
      <c r="Q279" s="19">
        <v>0.81962827237113478</v>
      </c>
      <c r="R279" s="19">
        <v>0.83398096402375133</v>
      </c>
      <c r="S279" s="18">
        <v>84.957099999999997</v>
      </c>
      <c r="T279" s="18">
        <v>535883.63714671077</v>
      </c>
      <c r="U279" s="18">
        <v>84.957099999999997</v>
      </c>
      <c r="V279" s="19">
        <v>953.7</v>
      </c>
      <c r="W279" s="19">
        <v>953569.35414943844</v>
      </c>
      <c r="X279" s="19">
        <v>953.7</v>
      </c>
      <c r="Y279" s="19">
        <v>89.081577015833062</v>
      </c>
      <c r="Z279" s="18">
        <v>423.60792242919001</v>
      </c>
      <c r="AA279" s="18">
        <v>423.19332432348239</v>
      </c>
      <c r="AB279" s="18">
        <v>423.60792242919001</v>
      </c>
      <c r="AC279" s="19">
        <v>83.692586363636366</v>
      </c>
      <c r="AD279" s="19">
        <v>83.872516538705185</v>
      </c>
      <c r="AE279" s="19">
        <v>83.692586363636366</v>
      </c>
      <c r="AF279" s="18">
        <v>2.8405797101449299</v>
      </c>
      <c r="AG279" s="18"/>
      <c r="AH279" s="18">
        <f t="shared" si="11"/>
        <v>2.8405797101449299</v>
      </c>
      <c r="AI279" s="18">
        <v>51135.291632446089</v>
      </c>
    </row>
    <row r="280" spans="2:35" x14ac:dyDescent="0.35">
      <c r="B280" s="17">
        <v>41274</v>
      </c>
      <c r="C280" s="18">
        <v>0.40557994139722942</v>
      </c>
      <c r="D280" s="18" t="e">
        <f>VLOOKUP($B280,[1]OIS!$A$6:$B$43,2)</f>
        <v>#N/A</v>
      </c>
      <c r="E280" s="18">
        <f t="shared" si="10"/>
        <v>0.40557994139722942</v>
      </c>
      <c r="F280" s="19">
        <v>97.366224876117698</v>
      </c>
      <c r="G280" s="19">
        <v>97.462398357255921</v>
      </c>
      <c r="H280" s="19">
        <v>97.366224876117698</v>
      </c>
      <c r="I280" s="18">
        <v>96.434693928170205</v>
      </c>
      <c r="J280" s="19">
        <v>94.040205719205403</v>
      </c>
      <c r="K280" s="18">
        <v>100.37382982969</v>
      </c>
      <c r="L280" s="19">
        <v>106.984347700998</v>
      </c>
      <c r="M280" s="18">
        <v>90.786140563463803</v>
      </c>
      <c r="N280" s="19">
        <v>101.287862822283</v>
      </c>
      <c r="O280" s="18">
        <v>1131100</v>
      </c>
      <c r="P280" s="19">
        <v>0.8426045614880705</v>
      </c>
      <c r="Q280" s="19">
        <v>0.82594044402412437</v>
      </c>
      <c r="R280" s="19">
        <v>0.8426045614880705</v>
      </c>
      <c r="S280" s="18">
        <v>84.622</v>
      </c>
      <c r="T280" s="18">
        <v>535981.76222664921</v>
      </c>
      <c r="U280" s="18">
        <v>84.622</v>
      </c>
      <c r="V280" s="19">
        <v>954.8</v>
      </c>
      <c r="W280" s="19">
        <v>954005.95430258999</v>
      </c>
      <c r="X280" s="19">
        <v>954.8</v>
      </c>
      <c r="Y280" s="19">
        <v>88.627984918307504</v>
      </c>
      <c r="Z280" s="18">
        <v>423.38314844895001</v>
      </c>
      <c r="AA280" s="18">
        <v>422.94027407713082</v>
      </c>
      <c r="AB280" s="18">
        <v>423.38314844895001</v>
      </c>
      <c r="AC280" s="19">
        <v>83.577952380952382</v>
      </c>
      <c r="AD280" s="19">
        <v>82.675649753169964</v>
      </c>
      <c r="AE280" s="19">
        <v>83.577952380952382</v>
      </c>
      <c r="AF280" s="18">
        <v>2.6503759398496198</v>
      </c>
      <c r="AG280" s="18"/>
      <c r="AH280" s="18">
        <f t="shared" si="11"/>
        <v>2.6503759398496198</v>
      </c>
      <c r="AI280" s="18">
        <v>51165.511501157889</v>
      </c>
    </row>
    <row r="281" spans="2:35" x14ac:dyDescent="0.35">
      <c r="B281" s="17">
        <v>41305</v>
      </c>
      <c r="C281" s="18">
        <v>0.40558619979036303</v>
      </c>
      <c r="D281" s="18" t="e">
        <f>VLOOKUP($B281,[1]OIS!$A$6:$B$43,2)</f>
        <v>#N/A</v>
      </c>
      <c r="E281" s="18">
        <f t="shared" si="10"/>
        <v>0.40558619979036303</v>
      </c>
      <c r="F281" s="19">
        <v>97.602284402287296</v>
      </c>
      <c r="G281" s="19">
        <v>97.751925450147667</v>
      </c>
      <c r="H281" s="19">
        <v>97.602284402287296</v>
      </c>
      <c r="I281" s="18">
        <v>96.527821090456897</v>
      </c>
      <c r="J281" s="19">
        <v>94.233127772813802</v>
      </c>
      <c r="K281" s="18">
        <v>100.153412107872</v>
      </c>
      <c r="L281" s="19">
        <v>107.10665926241299</v>
      </c>
      <c r="M281" s="18">
        <v>91.894936279769098</v>
      </c>
      <c r="N281" s="19">
        <v>101.66745842468799</v>
      </c>
      <c r="O281" s="18">
        <v>1134856</v>
      </c>
      <c r="P281" s="19">
        <v>0.83775805033290063</v>
      </c>
      <c r="Q281" s="19">
        <v>0.83405743664502952</v>
      </c>
      <c r="R281" s="19">
        <v>0.83775805033290063</v>
      </c>
      <c r="S281" s="18">
        <v>84.374399999999994</v>
      </c>
      <c r="T281" s="18">
        <v>536857.19859433675</v>
      </c>
      <c r="U281" s="18">
        <v>84.374399999999994</v>
      </c>
      <c r="V281" s="19">
        <v>954.3</v>
      </c>
      <c r="W281" s="19">
        <v>954542.70261941338</v>
      </c>
      <c r="X281" s="19">
        <v>954.3</v>
      </c>
      <c r="Y281" s="19">
        <v>88.414963847846593</v>
      </c>
      <c r="Z281" s="18">
        <v>422.21644048500798</v>
      </c>
      <c r="AA281" s="18">
        <v>422.68818474196331</v>
      </c>
      <c r="AB281" s="18">
        <v>422.21644048500798</v>
      </c>
      <c r="AC281" s="19">
        <v>82.253799999999984</v>
      </c>
      <c r="AD281" s="19">
        <v>81.206119902359191</v>
      </c>
      <c r="AE281" s="19">
        <v>82.253799999999984</v>
      </c>
      <c r="AF281" s="18">
        <v>2.8131868131868099</v>
      </c>
      <c r="AG281" s="18"/>
      <c r="AH281" s="18">
        <f t="shared" si="11"/>
        <v>2.8131868131868099</v>
      </c>
      <c r="AI281" s="18">
        <v>51196.31808188602</v>
      </c>
    </row>
    <row r="282" spans="2:35" x14ac:dyDescent="0.35">
      <c r="B282" s="17">
        <v>41333</v>
      </c>
      <c r="C282" s="18">
        <v>0.40565920338621853</v>
      </c>
      <c r="D282" s="18" t="e">
        <f>VLOOKUP($B282,[1]OIS!$A$6:$B$43,2)</f>
        <v>#N/A</v>
      </c>
      <c r="E282" s="18">
        <f t="shared" si="10"/>
        <v>0.40565920338621853</v>
      </c>
      <c r="F282" s="19">
        <v>97.864704875449107</v>
      </c>
      <c r="G282" s="19">
        <v>97.953095931872099</v>
      </c>
      <c r="H282" s="19">
        <v>97.864704875449107</v>
      </c>
      <c r="I282" s="18">
        <v>96.672219020378606</v>
      </c>
      <c r="J282" s="19">
        <v>94.489387435984497</v>
      </c>
      <c r="K282" s="18">
        <v>100.191081073032</v>
      </c>
      <c r="L282" s="19">
        <v>109.36381914782299</v>
      </c>
      <c r="M282" s="18">
        <v>92.291838577025501</v>
      </c>
      <c r="N282" s="19">
        <v>101.811133439047</v>
      </c>
      <c r="O282" s="18">
        <v>1139309</v>
      </c>
      <c r="P282" s="19">
        <v>0.84707536085934876</v>
      </c>
      <c r="Q282" s="19">
        <v>0.83994455545751534</v>
      </c>
      <c r="R282" s="19">
        <v>0.84707536085934876</v>
      </c>
      <c r="S282" s="18">
        <v>85.227000000000004</v>
      </c>
      <c r="T282" s="18">
        <v>537983.7902902069</v>
      </c>
      <c r="U282" s="18">
        <v>85.227000000000004</v>
      </c>
      <c r="V282" s="19">
        <v>954.5</v>
      </c>
      <c r="W282" s="19">
        <v>954687.75602215354</v>
      </c>
      <c r="X282" s="19">
        <v>954.5</v>
      </c>
      <c r="Y282" s="19">
        <v>89.289680460974338</v>
      </c>
      <c r="Z282" s="18">
        <v>423.00367310037302</v>
      </c>
      <c r="AA282" s="18">
        <v>422.90635897720921</v>
      </c>
      <c r="AB282" s="18">
        <v>423.00367310037302</v>
      </c>
      <c r="AC282" s="19">
        <v>79.715980000000002</v>
      </c>
      <c r="AD282" s="19">
        <v>80.176638086638377</v>
      </c>
      <c r="AE282" s="19">
        <v>79.715980000000002</v>
      </c>
      <c r="AF282" s="18">
        <v>2.8302658486707601</v>
      </c>
      <c r="AG282" s="18"/>
      <c r="AH282" s="18">
        <f t="shared" si="11"/>
        <v>2.8302658486707601</v>
      </c>
      <c r="AI282" s="18">
        <v>51225.509244296234</v>
      </c>
    </row>
    <row r="283" spans="2:35" x14ac:dyDescent="0.35">
      <c r="B283" s="17">
        <v>41364</v>
      </c>
      <c r="C283" s="18">
        <v>0.4036514421703693</v>
      </c>
      <c r="D283" s="18" t="e">
        <f>VLOOKUP($B283,[1]OIS!$A$6:$B$43,2)</f>
        <v>#N/A</v>
      </c>
      <c r="E283" s="18">
        <f t="shared" si="10"/>
        <v>0.4036514421703693</v>
      </c>
      <c r="F283" s="19">
        <v>98.103661709673304</v>
      </c>
      <c r="G283" s="19">
        <v>98.074051190857503</v>
      </c>
      <c r="H283" s="19">
        <v>98.103661709673304</v>
      </c>
      <c r="I283" s="18">
        <v>96.947130871193195</v>
      </c>
      <c r="J283" s="19">
        <v>94.7627577845697</v>
      </c>
      <c r="K283" s="18">
        <v>100.40596746116999</v>
      </c>
      <c r="L283" s="19">
        <v>109.763463446917</v>
      </c>
      <c r="M283" s="18">
        <v>92.182790892809194</v>
      </c>
      <c r="N283" s="19">
        <v>102.015034637808</v>
      </c>
      <c r="O283" s="18">
        <v>1142166</v>
      </c>
      <c r="P283" s="19">
        <v>0.84830599734923795</v>
      </c>
      <c r="Q283" s="19">
        <v>0.84167726882174387</v>
      </c>
      <c r="R283" s="19">
        <v>0.84830599734923795</v>
      </c>
      <c r="S283" s="18">
        <v>85.305099999999996</v>
      </c>
      <c r="T283" s="18">
        <v>539081.95851829241</v>
      </c>
      <c r="U283" s="18">
        <v>85.305099999999996</v>
      </c>
      <c r="V283" s="19">
        <v>953.7</v>
      </c>
      <c r="W283" s="19">
        <v>954346.84486250125</v>
      </c>
      <c r="X283" s="19">
        <v>953.7</v>
      </c>
      <c r="Y283" s="19">
        <v>89.446471636783045</v>
      </c>
      <c r="Z283" s="18">
        <v>424.23143512162102</v>
      </c>
      <c r="AA283" s="18">
        <v>423.83337695107366</v>
      </c>
      <c r="AB283" s="18">
        <v>424.23143512162102</v>
      </c>
      <c r="AC283" s="19">
        <v>79.15179047619047</v>
      </c>
      <c r="AD283" s="19">
        <v>79.920129734669501</v>
      </c>
      <c r="AE283" s="19">
        <v>79.15179047619047</v>
      </c>
      <c r="AF283" s="18">
        <v>2.7518656716417902</v>
      </c>
      <c r="AG283" s="18"/>
      <c r="AH283" s="18">
        <f t="shared" si="11"/>
        <v>2.7518656716417902</v>
      </c>
      <c r="AI283" s="18">
        <v>51254.49221654873</v>
      </c>
    </row>
    <row r="284" spans="2:35" x14ac:dyDescent="0.35">
      <c r="B284" s="17">
        <v>41394</v>
      </c>
      <c r="C284" s="18">
        <v>0.41023397519352178</v>
      </c>
      <c r="D284" s="18" t="e">
        <f>VLOOKUP($B284,[1]OIS!$A$6:$B$43,2)</f>
        <v>#N/A</v>
      </c>
      <c r="E284" s="18">
        <f t="shared" si="10"/>
        <v>0.41023397519352178</v>
      </c>
      <c r="F284" s="19">
        <v>98.164071089813405</v>
      </c>
      <c r="G284" s="19">
        <v>98.157595390231108</v>
      </c>
      <c r="H284" s="19">
        <v>98.164071089813405</v>
      </c>
      <c r="I284" s="18">
        <v>96.855220568335099</v>
      </c>
      <c r="J284" s="19">
        <v>94.710311838934601</v>
      </c>
      <c r="K284" s="18">
        <v>100.253342871163</v>
      </c>
      <c r="L284" s="19">
        <v>108.63446044539899</v>
      </c>
      <c r="M284" s="18">
        <v>92.612505030896003</v>
      </c>
      <c r="N284" s="19">
        <v>102.862340660179</v>
      </c>
      <c r="O284" s="18">
        <v>1145366</v>
      </c>
      <c r="P284" s="19">
        <v>0.85520696799289675</v>
      </c>
      <c r="Q284" s="19">
        <v>0.84046044962788558</v>
      </c>
      <c r="R284" s="19">
        <v>0.85520696799289675</v>
      </c>
      <c r="S284" s="18">
        <v>85.253399999999999</v>
      </c>
      <c r="T284" s="18">
        <v>540219.06571782171</v>
      </c>
      <c r="U284" s="18">
        <v>85.253399999999999</v>
      </c>
      <c r="V284" s="19">
        <v>955.5</v>
      </c>
      <c r="W284" s="19">
        <v>954437.15065902541</v>
      </c>
      <c r="X284" s="19">
        <v>955.5</v>
      </c>
      <c r="Y284" s="19">
        <v>89.223861852433274</v>
      </c>
      <c r="Z284" s="18">
        <v>425.58014436858298</v>
      </c>
      <c r="AA284" s="18">
        <v>425.11979184679228</v>
      </c>
      <c r="AB284" s="18">
        <v>425.58014436858298</v>
      </c>
      <c r="AC284" s="19">
        <v>80.137754545454541</v>
      </c>
      <c r="AD284" s="19">
        <v>80.204024033069885</v>
      </c>
      <c r="AE284" s="19">
        <v>80.137754545454541</v>
      </c>
      <c r="AF284" s="18">
        <v>2.6201413427561802</v>
      </c>
      <c r="AG284" s="18"/>
      <c r="AH284" s="18">
        <f t="shared" si="11"/>
        <v>2.6201413427561802</v>
      </c>
      <c r="AI284" s="18">
        <v>51284.563959231411</v>
      </c>
    </row>
    <row r="285" spans="2:35" x14ac:dyDescent="0.35">
      <c r="B285" s="17">
        <v>41425</v>
      </c>
      <c r="C285" s="18">
        <v>0.41283508558252924</v>
      </c>
      <c r="D285" s="18" t="e">
        <f>VLOOKUP($B285,[1]OIS!$A$6:$B$43,2)</f>
        <v>#N/A</v>
      </c>
      <c r="E285" s="18">
        <f t="shared" si="10"/>
        <v>0.41283508558252924</v>
      </c>
      <c r="F285" s="19">
        <v>98.2931725894815</v>
      </c>
      <c r="G285" s="19">
        <v>98.25549889625168</v>
      </c>
      <c r="H285" s="19">
        <v>98.2931725894815</v>
      </c>
      <c r="I285" s="18">
        <v>97.1929243302001</v>
      </c>
      <c r="J285" s="19">
        <v>95.190818131515897</v>
      </c>
      <c r="K285" s="18">
        <v>100.39871663136699</v>
      </c>
      <c r="L285" s="19">
        <v>107.68811280615199</v>
      </c>
      <c r="M285" s="18">
        <v>93.018046419772702</v>
      </c>
      <c r="N285" s="19">
        <v>102.872876547259</v>
      </c>
      <c r="O285" s="18">
        <v>1150969</v>
      </c>
      <c r="P285" s="19">
        <v>0.8551086228929593</v>
      </c>
      <c r="Q285" s="19">
        <v>0.83861464615020631</v>
      </c>
      <c r="R285" s="19">
        <v>0.8551086228929593</v>
      </c>
      <c r="S285" s="18">
        <v>85.664900000000003</v>
      </c>
      <c r="T285" s="18">
        <v>541509.30906813405</v>
      </c>
      <c r="U285" s="18">
        <v>85.664900000000003</v>
      </c>
      <c r="V285" s="19">
        <v>957.1</v>
      </c>
      <c r="W285" s="19">
        <v>956304.87262562208</v>
      </c>
      <c r="X285" s="19">
        <v>957.1</v>
      </c>
      <c r="Y285" s="19">
        <v>89.504649461916216</v>
      </c>
      <c r="Z285" s="18">
        <v>425.86717072534702</v>
      </c>
      <c r="AA285" s="18">
        <v>426.11848906809576</v>
      </c>
      <c r="AB285" s="18">
        <v>425.86717072534702</v>
      </c>
      <c r="AC285" s="19">
        <v>80.445291304347819</v>
      </c>
      <c r="AD285" s="19">
        <v>80.588595518669379</v>
      </c>
      <c r="AE285" s="19">
        <v>80.445291304347819</v>
      </c>
      <c r="AF285" s="18">
        <v>2.50982142857143</v>
      </c>
      <c r="AG285" s="18"/>
      <c r="AH285" s="18">
        <f t="shared" si="11"/>
        <v>2.50982142857143</v>
      </c>
      <c r="AI285" s="18">
        <v>51315.209610417442</v>
      </c>
    </row>
    <row r="286" spans="2:35" x14ac:dyDescent="0.35">
      <c r="B286" s="17">
        <v>41455</v>
      </c>
      <c r="C286" s="18">
        <v>0.41217547742864608</v>
      </c>
      <c r="D286" s="18" t="e">
        <f>VLOOKUP($B286,[1]OIS!$A$6:$B$43,2)</f>
        <v>#N/A</v>
      </c>
      <c r="E286" s="18">
        <f t="shared" si="10"/>
        <v>0.41217547742864608</v>
      </c>
      <c r="F286" s="19">
        <v>98.334342116272296</v>
      </c>
      <c r="G286" s="19">
        <v>98.405621302300119</v>
      </c>
      <c r="H286" s="19">
        <v>98.334342116272296</v>
      </c>
      <c r="I286" s="18">
        <v>97.163553904987197</v>
      </c>
      <c r="J286" s="19">
        <v>95.247946109947904</v>
      </c>
      <c r="K286" s="18">
        <v>100.213958278362</v>
      </c>
      <c r="L286" s="19">
        <v>108.35924948052298</v>
      </c>
      <c r="M286" s="18">
        <v>93.3752626127703</v>
      </c>
      <c r="N286" s="19">
        <v>102.52990839979999</v>
      </c>
      <c r="O286" s="18">
        <v>1154777</v>
      </c>
      <c r="P286" s="19">
        <v>0.84082349497511955</v>
      </c>
      <c r="Q286" s="19">
        <v>0.83781769065080358</v>
      </c>
      <c r="R286" s="19">
        <v>0.84082349497511955</v>
      </c>
      <c r="S286" s="18">
        <v>85.846400000000003</v>
      </c>
      <c r="T286" s="18">
        <v>543032.18156301172</v>
      </c>
      <c r="U286" s="18">
        <v>85.846400000000003</v>
      </c>
      <c r="V286" s="19">
        <v>963.1</v>
      </c>
      <c r="W286" s="19">
        <v>960552.89065083594</v>
      </c>
      <c r="X286" s="19">
        <v>963.1</v>
      </c>
      <c r="Y286" s="19">
        <v>89.135499948084316</v>
      </c>
      <c r="Z286" s="18">
        <v>426.22275207831802</v>
      </c>
      <c r="AA286" s="18">
        <v>426.4241707006961</v>
      </c>
      <c r="AB286" s="18">
        <v>426.22275207831802</v>
      </c>
      <c r="AC286" s="19">
        <v>81.010435000000001</v>
      </c>
      <c r="AD286" s="19">
        <v>80.750207115549728</v>
      </c>
      <c r="AE286" s="19">
        <v>81.010435000000001</v>
      </c>
      <c r="AF286" s="18">
        <v>2.5092936802974002</v>
      </c>
      <c r="AG286" s="18"/>
      <c r="AH286" s="18">
        <f t="shared" si="11"/>
        <v>2.5092936802974002</v>
      </c>
      <c r="AI286" s="18">
        <v>51346.736731657482</v>
      </c>
    </row>
    <row r="287" spans="2:35" x14ac:dyDescent="0.35">
      <c r="B287" s="17">
        <v>41486</v>
      </c>
      <c r="C287" s="18">
        <v>0.39510997176384793</v>
      </c>
      <c r="D287" s="18" t="e">
        <f>VLOOKUP($B287,[1]OIS!$A$6:$B$43,2)</f>
        <v>#N/A</v>
      </c>
      <c r="E287" s="18">
        <f t="shared" si="10"/>
        <v>0.39510997176384793</v>
      </c>
      <c r="F287" s="19">
        <v>98.603522042177602</v>
      </c>
      <c r="G287" s="19">
        <v>98.586176811594285</v>
      </c>
      <c r="H287" s="19">
        <v>98.603522042177602</v>
      </c>
      <c r="I287" s="18">
        <v>97.326016815371801</v>
      </c>
      <c r="J287" s="19">
        <v>95.388886275705602</v>
      </c>
      <c r="K287" s="18">
        <v>100.37381529977</v>
      </c>
      <c r="L287" s="19">
        <v>108.164089337512</v>
      </c>
      <c r="M287" s="18">
        <v>94.167073644364507</v>
      </c>
      <c r="N287" s="19">
        <v>102.929645606069</v>
      </c>
      <c r="O287" s="18">
        <v>1159159</v>
      </c>
      <c r="P287" s="19">
        <v>0.84648320501738794</v>
      </c>
      <c r="Q287" s="19">
        <v>0.83719379934023452</v>
      </c>
      <c r="R287" s="19">
        <v>0.84648320501738794</v>
      </c>
      <c r="S287" s="18">
        <v>85.984499999999997</v>
      </c>
      <c r="T287" s="18">
        <v>544649.43424389942</v>
      </c>
      <c r="U287" s="18">
        <v>85.984499999999997</v>
      </c>
      <c r="V287" s="19">
        <v>964.3</v>
      </c>
      <c r="W287" s="19">
        <v>965654.27169819875</v>
      </c>
      <c r="X287" s="19">
        <v>964.3</v>
      </c>
      <c r="Y287" s="19">
        <v>89.167790106813243</v>
      </c>
      <c r="Z287" s="18">
        <v>426.67985917596502</v>
      </c>
      <c r="AA287" s="18">
        <v>426.30668482853196</v>
      </c>
      <c r="AB287" s="18">
        <v>426.67985917596502</v>
      </c>
      <c r="AC287" s="19">
        <v>79.987895652173904</v>
      </c>
      <c r="AD287" s="19">
        <v>80.820359779130612</v>
      </c>
      <c r="AE287" s="19">
        <v>79.987895652173904</v>
      </c>
      <c r="AF287" s="18">
        <v>2.5698275862069</v>
      </c>
      <c r="AG287" s="18"/>
      <c r="AH287" s="18">
        <f t="shared" si="11"/>
        <v>2.5698275862069</v>
      </c>
      <c r="AI287" s="18">
        <v>51378.997143327651</v>
      </c>
    </row>
    <row r="288" spans="2:35" x14ac:dyDescent="0.35">
      <c r="B288" s="17">
        <v>41517</v>
      </c>
      <c r="C288" s="18">
        <v>0.41423322611013352</v>
      </c>
      <c r="D288" s="18" t="e">
        <f>VLOOKUP($B288,[1]OIS!$A$6:$B$43,2)</f>
        <v>#N/A</v>
      </c>
      <c r="E288" s="18">
        <f t="shared" si="10"/>
        <v>0.41423322611013352</v>
      </c>
      <c r="F288" s="19">
        <v>98.732731095101002</v>
      </c>
      <c r="G288" s="19">
        <v>98.757483163857458</v>
      </c>
      <c r="H288" s="19">
        <v>98.732731095101002</v>
      </c>
      <c r="I288" s="18">
        <v>97.409750303539099</v>
      </c>
      <c r="J288" s="19">
        <v>95.503083500789202</v>
      </c>
      <c r="K288" s="18">
        <v>100.392432513502</v>
      </c>
      <c r="L288" s="19">
        <v>109.13075273044299</v>
      </c>
      <c r="M288" s="18">
        <v>94.284489599422599</v>
      </c>
      <c r="N288" s="19">
        <v>103.37481714096801</v>
      </c>
      <c r="O288" s="18">
        <v>1162428</v>
      </c>
      <c r="P288" s="19">
        <v>0.84432379674251201</v>
      </c>
      <c r="Q288" s="19">
        <v>0.83496985322135475</v>
      </c>
      <c r="R288" s="19">
        <v>0.84432379674251201</v>
      </c>
      <c r="S288" s="18">
        <v>86.264700000000005</v>
      </c>
      <c r="T288" s="18">
        <v>546171.0450886226</v>
      </c>
      <c r="U288" s="18">
        <v>86.264700000000005</v>
      </c>
      <c r="V288" s="19">
        <v>968.4</v>
      </c>
      <c r="W288" s="19">
        <v>969393.990716181</v>
      </c>
      <c r="X288" s="19">
        <v>968.4</v>
      </c>
      <c r="Y288" s="19">
        <v>89.079615861214393</v>
      </c>
      <c r="Z288" s="18">
        <v>426.57902606195</v>
      </c>
      <c r="AA288" s="18">
        <v>426.2714873411864</v>
      </c>
      <c r="AB288" s="18">
        <v>426.57902606195</v>
      </c>
      <c r="AC288" s="19">
        <v>81.005995454545456</v>
      </c>
      <c r="AD288" s="19">
        <v>81.089302900985643</v>
      </c>
      <c r="AE288" s="19">
        <v>81.005995454545456</v>
      </c>
      <c r="AF288" s="18">
        <v>2.6295025728988</v>
      </c>
      <c r="AG288" s="18"/>
      <c r="AH288" s="18">
        <f t="shared" si="11"/>
        <v>2.6295025728988</v>
      </c>
      <c r="AI288" s="18">
        <v>51412.210944293292</v>
      </c>
    </row>
    <row r="289" spans="2:35" x14ac:dyDescent="0.35">
      <c r="B289" s="17">
        <v>41547</v>
      </c>
      <c r="C289" s="18">
        <v>0.42173617427459303</v>
      </c>
      <c r="D289" s="18" t="e">
        <f>VLOOKUP($B289,[1]OIS!$A$6:$B$43,2)</f>
        <v>#N/A</v>
      </c>
      <c r="E289" s="18">
        <f t="shared" si="10"/>
        <v>0.42173617427459303</v>
      </c>
      <c r="F289" s="19">
        <v>98.962404010599002</v>
      </c>
      <c r="G289" s="19">
        <v>98.887339330966014</v>
      </c>
      <c r="H289" s="19">
        <v>98.962404010599002</v>
      </c>
      <c r="I289" s="18">
        <v>97.734908606633098</v>
      </c>
      <c r="J289" s="19">
        <v>95.869668032113097</v>
      </c>
      <c r="K289" s="18">
        <v>100.613673622825</v>
      </c>
      <c r="L289" s="19">
        <v>108.88297488632099</v>
      </c>
      <c r="M289" s="18">
        <v>94.505701932390807</v>
      </c>
      <c r="N289" s="19">
        <v>103.585793791466</v>
      </c>
      <c r="O289" s="18">
        <v>1166664</v>
      </c>
      <c r="P289" s="19">
        <v>0.83154569210967666</v>
      </c>
      <c r="Q289" s="19">
        <v>0.83020581211374833</v>
      </c>
      <c r="R289" s="19">
        <v>0.83154569210967666</v>
      </c>
      <c r="S289" s="18">
        <v>86.319299999999998</v>
      </c>
      <c r="T289" s="18">
        <v>547415.10461620381</v>
      </c>
      <c r="U289" s="18">
        <v>86.319299999999998</v>
      </c>
      <c r="V289" s="19">
        <v>970.6</v>
      </c>
      <c r="W289" s="19">
        <v>970271.99168821122</v>
      </c>
      <c r="X289" s="19">
        <v>970.6</v>
      </c>
      <c r="Y289" s="19">
        <v>88.933958376262112</v>
      </c>
      <c r="Z289" s="18">
        <v>425.975972751124</v>
      </c>
      <c r="AA289" s="18">
        <v>426.6648547503554</v>
      </c>
      <c r="AB289" s="18">
        <v>425.975972751124</v>
      </c>
      <c r="AC289" s="19">
        <v>82.757180952380949</v>
      </c>
      <c r="AD289" s="19">
        <v>81.732437128974368</v>
      </c>
      <c r="AE289" s="19">
        <v>82.757180952380949</v>
      </c>
      <c r="AF289" s="18">
        <v>2.5251346499102301</v>
      </c>
      <c r="AG289" s="18"/>
      <c r="AH289" s="18">
        <f t="shared" si="11"/>
        <v>2.5251346499102301</v>
      </c>
      <c r="AI289" s="18">
        <v>51445.053629320129</v>
      </c>
    </row>
    <row r="290" spans="2:35" x14ac:dyDescent="0.35">
      <c r="B290" s="17">
        <v>41578</v>
      </c>
      <c r="C290" s="18">
        <v>0.42345718526267645</v>
      </c>
      <c r="D290" s="18" t="e">
        <f>VLOOKUP($B290,[1]OIS!$A$6:$B$43,2)</f>
        <v>#N/A</v>
      </c>
      <c r="E290" s="18">
        <f t="shared" si="10"/>
        <v>0.42345718526267645</v>
      </c>
      <c r="F290" s="19">
        <v>98.970161834840397</v>
      </c>
      <c r="G290" s="19">
        <v>98.998316426700299</v>
      </c>
      <c r="H290" s="19">
        <v>98.970161834840397</v>
      </c>
      <c r="I290" s="18">
        <v>97.811789434297395</v>
      </c>
      <c r="J290" s="19">
        <v>96.043638262104693</v>
      </c>
      <c r="K290" s="18">
        <v>100.594241289016</v>
      </c>
      <c r="L290" s="19">
        <v>107.632975165434</v>
      </c>
      <c r="M290" s="18">
        <v>95.023831047198101</v>
      </c>
      <c r="N290" s="19">
        <v>103.921047864183</v>
      </c>
      <c r="O290" s="18">
        <v>1169965</v>
      </c>
      <c r="P290" s="19">
        <v>0.82423704487082639</v>
      </c>
      <c r="Q290" s="19">
        <v>0.82399641499115528</v>
      </c>
      <c r="R290" s="19">
        <v>0.82423704487082639</v>
      </c>
      <c r="S290" s="18">
        <v>86.833200000000005</v>
      </c>
      <c r="T290" s="18">
        <v>548513.19994088495</v>
      </c>
      <c r="U290" s="18">
        <v>86.833200000000005</v>
      </c>
      <c r="V290" s="19">
        <v>971.9</v>
      </c>
      <c r="W290" s="19">
        <v>969597.32983013429</v>
      </c>
      <c r="X290" s="19">
        <v>971.9</v>
      </c>
      <c r="Y290" s="19">
        <v>89.343759646054139</v>
      </c>
      <c r="Z290" s="18">
        <v>427.38772175785402</v>
      </c>
      <c r="AA290" s="18">
        <v>427.3585731482857</v>
      </c>
      <c r="AB290" s="18">
        <v>427.38772175785402</v>
      </c>
      <c r="AC290" s="19">
        <v>82.685456521739113</v>
      </c>
      <c r="AD290" s="19">
        <v>82.637495034331707</v>
      </c>
      <c r="AE290" s="19">
        <v>82.685456521739113</v>
      </c>
      <c r="AF290" s="18">
        <v>3.1768802228412301</v>
      </c>
      <c r="AG290" s="18"/>
      <c r="AH290" s="18">
        <f t="shared" si="11"/>
        <v>3.1768802228412301</v>
      </c>
      <c r="AI290" s="18">
        <v>51477.990440201786</v>
      </c>
    </row>
    <row r="291" spans="2:35" x14ac:dyDescent="0.35">
      <c r="B291" s="17">
        <v>41608</v>
      </c>
      <c r="C291" s="18">
        <v>0.42292958505900796</v>
      </c>
      <c r="D291" s="18" t="e">
        <f>VLOOKUP($B291,[1]OIS!$A$6:$B$43,2)</f>
        <v>#N/A</v>
      </c>
      <c r="E291" s="18">
        <f t="shared" si="10"/>
        <v>0.42292958505900796</v>
      </c>
      <c r="F291" s="19">
        <v>99.123634619893096</v>
      </c>
      <c r="G291" s="19">
        <v>99.124765700791585</v>
      </c>
      <c r="H291" s="19">
        <v>99.123634619893096</v>
      </c>
      <c r="I291" s="18">
        <v>98.0280529344531</v>
      </c>
      <c r="J291" s="19">
        <v>96.243873625653293</v>
      </c>
      <c r="K291" s="18">
        <v>100.84088308112401</v>
      </c>
      <c r="L291" s="19">
        <v>106.86579945103398</v>
      </c>
      <c r="M291" s="18">
        <v>95.493806264995598</v>
      </c>
      <c r="N291" s="19">
        <v>103.554798033944</v>
      </c>
      <c r="O291" s="18">
        <v>1173128</v>
      </c>
      <c r="P291" s="19">
        <v>0.81961424557673324</v>
      </c>
      <c r="Q291" s="19">
        <v>0.81814622765973632</v>
      </c>
      <c r="R291" s="19">
        <v>0.81961424557673324</v>
      </c>
      <c r="S291" s="18">
        <v>86.829800000000006</v>
      </c>
      <c r="T291" s="18">
        <v>549648.17515451158</v>
      </c>
      <c r="U291" s="18">
        <v>86.829800000000006</v>
      </c>
      <c r="V291" s="19">
        <v>970.1</v>
      </c>
      <c r="W291" s="19">
        <v>969445.12897888012</v>
      </c>
      <c r="X291" s="19">
        <v>970.1</v>
      </c>
      <c r="Y291" s="19">
        <v>89.506030306154003</v>
      </c>
      <c r="Z291" s="18">
        <v>427.07184203437498</v>
      </c>
      <c r="AA291" s="18">
        <v>428.07344477390609</v>
      </c>
      <c r="AB291" s="18">
        <v>427.07184203437498</v>
      </c>
      <c r="AC291" s="19">
        <v>83.57841904761905</v>
      </c>
      <c r="AD291" s="19">
        <v>83.591522171012556</v>
      </c>
      <c r="AE291" s="19">
        <v>83.57841904761905</v>
      </c>
      <c r="AF291" s="18">
        <v>2.68846153846154</v>
      </c>
      <c r="AG291" s="18"/>
      <c r="AH291" s="18">
        <f t="shared" si="11"/>
        <v>2.68846153846154</v>
      </c>
      <c r="AI291" s="18">
        <v>51511.010243461787</v>
      </c>
    </row>
    <row r="292" spans="2:35" x14ac:dyDescent="0.35">
      <c r="B292" s="17">
        <v>41639</v>
      </c>
      <c r="C292" s="18">
        <v>0.42637082578099328</v>
      </c>
      <c r="D292" s="18" t="e">
        <f>VLOOKUP($B292,[1]OIS!$A$6:$B$43,2)</f>
        <v>#N/A</v>
      </c>
      <c r="E292" s="18">
        <f t="shared" si="10"/>
        <v>0.42637082578099328</v>
      </c>
      <c r="F292" s="19">
        <v>99.345504446838305</v>
      </c>
      <c r="G292" s="19">
        <v>99.288529483448144</v>
      </c>
      <c r="H292" s="19">
        <v>99.345504446838305</v>
      </c>
      <c r="I292" s="18">
        <v>98.0560147728375</v>
      </c>
      <c r="J292" s="19">
        <v>96.335607805449897</v>
      </c>
      <c r="K292" s="18">
        <v>100.829426858907</v>
      </c>
      <c r="L292" s="19">
        <v>110.50676432146997</v>
      </c>
      <c r="M292" s="18">
        <v>95.7879991592268</v>
      </c>
      <c r="N292" s="19">
        <v>103.266575107028</v>
      </c>
      <c r="O292" s="18">
        <v>1174058</v>
      </c>
      <c r="P292" s="19">
        <v>0.82377619556667137</v>
      </c>
      <c r="Q292" s="19">
        <v>0.81404465785941382</v>
      </c>
      <c r="R292" s="19">
        <v>0.82377619556667137</v>
      </c>
      <c r="S292" s="18">
        <v>86.543300000000002</v>
      </c>
      <c r="T292" s="18">
        <v>550963.66279385588</v>
      </c>
      <c r="U292" s="18">
        <v>86.543300000000002</v>
      </c>
      <c r="V292" s="19">
        <v>970.1</v>
      </c>
      <c r="W292" s="19">
        <v>971305.10580136185</v>
      </c>
      <c r="X292" s="19">
        <v>970.1</v>
      </c>
      <c r="Y292" s="19">
        <v>89.210699927842498</v>
      </c>
      <c r="Z292" s="18">
        <v>429.56203306056801</v>
      </c>
      <c r="AA292" s="18">
        <v>428.5917159367537</v>
      </c>
      <c r="AB292" s="18">
        <v>429.56203306056801</v>
      </c>
      <c r="AC292" s="19">
        <v>84.429327272727264</v>
      </c>
      <c r="AD292" s="19">
        <v>84.424907763397329</v>
      </c>
      <c r="AE292" s="19">
        <v>84.429327272727264</v>
      </c>
      <c r="AF292" s="18">
        <v>2.6304347826086998</v>
      </c>
      <c r="AG292" s="18"/>
      <c r="AH292" s="18">
        <f t="shared" si="11"/>
        <v>2.6304347826086998</v>
      </c>
      <c r="AI292" s="18">
        <v>51544.120223310987</v>
      </c>
    </row>
    <row r="293" spans="2:35" x14ac:dyDescent="0.35">
      <c r="B293" s="17">
        <v>41670</v>
      </c>
      <c r="C293" s="18">
        <v>0.4301905938744362</v>
      </c>
      <c r="D293" s="18" t="e">
        <f>VLOOKUP($B293,[1]OIS!$A$6:$B$43,2)</f>
        <v>#N/A</v>
      </c>
      <c r="E293" s="18">
        <f t="shared" si="10"/>
        <v>0.4301905938744362</v>
      </c>
      <c r="F293" s="19">
        <v>99.4934135750607</v>
      </c>
      <c r="G293" s="19">
        <v>99.474819962625247</v>
      </c>
      <c r="H293" s="19">
        <v>99.4934135750607</v>
      </c>
      <c r="I293" s="18">
        <v>98.104698136165098</v>
      </c>
      <c r="J293" s="19">
        <v>96.555567865576194</v>
      </c>
      <c r="K293" s="18">
        <v>100.490150677061</v>
      </c>
      <c r="L293" s="19">
        <v>110.324344503536</v>
      </c>
      <c r="M293" s="18">
        <v>96.060074844429593</v>
      </c>
      <c r="N293" s="19">
        <v>103.67052199172301</v>
      </c>
      <c r="O293" s="18">
        <v>1178735</v>
      </c>
      <c r="P293" s="19">
        <v>0.82279429157139483</v>
      </c>
      <c r="Q293" s="19">
        <v>0.81173872854051965</v>
      </c>
      <c r="R293" s="19">
        <v>0.82279429157139483</v>
      </c>
      <c r="S293" s="18">
        <v>86.995800000000003</v>
      </c>
      <c r="T293" s="18">
        <v>552504.28607123252</v>
      </c>
      <c r="U293" s="18">
        <v>86.995800000000003</v>
      </c>
      <c r="V293" s="19">
        <v>976.1</v>
      </c>
      <c r="W293" s="19">
        <v>974883.92761108035</v>
      </c>
      <c r="X293" s="19">
        <v>976.1</v>
      </c>
      <c r="Y293" s="19">
        <v>89.125909230611612</v>
      </c>
      <c r="Z293" s="18">
        <v>430.72202371079601</v>
      </c>
      <c r="AA293" s="18">
        <v>428.88960920918987</v>
      </c>
      <c r="AB293" s="18">
        <v>430.72202371079601</v>
      </c>
      <c r="AC293" s="19">
        <v>85.430308695652187</v>
      </c>
      <c r="AD293" s="19">
        <v>85.109338566728667</v>
      </c>
      <c r="AE293" s="19">
        <v>85.430308695652187</v>
      </c>
      <c r="AF293" s="18">
        <v>2.3952702702702702</v>
      </c>
      <c r="AG293" s="18"/>
      <c r="AH293" s="18">
        <f t="shared" si="11"/>
        <v>2.3952702702702702</v>
      </c>
      <c r="AI293" s="18">
        <v>51577.919800245239</v>
      </c>
    </row>
    <row r="294" spans="2:35" x14ac:dyDescent="0.35">
      <c r="B294" s="17">
        <v>41698</v>
      </c>
      <c r="C294" s="18">
        <v>0.42406207602886592</v>
      </c>
      <c r="D294" s="18" t="e">
        <f>VLOOKUP($B294,[1]OIS!$A$6:$B$43,2)</f>
        <v>#N/A</v>
      </c>
      <c r="E294" s="18">
        <f t="shared" si="10"/>
        <v>0.42406207602886592</v>
      </c>
      <c r="F294" s="19">
        <v>99.645163781321003</v>
      </c>
      <c r="G294" s="19">
        <v>99.64219525813624</v>
      </c>
      <c r="H294" s="19">
        <v>99.645163781321003</v>
      </c>
      <c r="I294" s="18">
        <v>98.333831206680102</v>
      </c>
      <c r="J294" s="19">
        <v>96.761731696186104</v>
      </c>
      <c r="K294" s="18">
        <v>100.84970792066299</v>
      </c>
      <c r="L294" s="19">
        <v>110.230913955761</v>
      </c>
      <c r="M294" s="18">
        <v>96.054622251341002</v>
      </c>
      <c r="N294" s="19">
        <v>103.69441262129401</v>
      </c>
      <c r="O294" s="18">
        <v>1182624</v>
      </c>
      <c r="P294" s="19">
        <v>0.8124780247685276</v>
      </c>
      <c r="Q294" s="19">
        <v>0.81095589680185531</v>
      </c>
      <c r="R294" s="19">
        <v>0.8124780247685276</v>
      </c>
      <c r="S294" s="18">
        <v>87.515299999999996</v>
      </c>
      <c r="T294" s="18">
        <v>554140.03568014561</v>
      </c>
      <c r="U294" s="18">
        <v>87.515299999999996</v>
      </c>
      <c r="V294" s="19">
        <v>978.9</v>
      </c>
      <c r="W294" s="19">
        <v>978977.65491233137</v>
      </c>
      <c r="X294" s="19">
        <v>978.9</v>
      </c>
      <c r="Y294" s="19">
        <v>89.401675349882524</v>
      </c>
      <c r="Z294" s="18">
        <v>428.495434434988</v>
      </c>
      <c r="AA294" s="18">
        <v>428.99205404241314</v>
      </c>
      <c r="AB294" s="18">
        <v>428.495434434988</v>
      </c>
      <c r="AC294" s="19">
        <v>85.759760000000014</v>
      </c>
      <c r="AD294" s="19">
        <v>85.613316410533216</v>
      </c>
      <c r="AE294" s="19">
        <v>85.759760000000014</v>
      </c>
      <c r="AF294" s="18">
        <v>2.1605316973415101</v>
      </c>
      <c r="AG294" s="18"/>
      <c r="AH294" s="18">
        <f t="shared" si="11"/>
        <v>2.1605316973415101</v>
      </c>
      <c r="AI294" s="18">
        <v>51610.284482287978</v>
      </c>
    </row>
    <row r="295" spans="2:35" x14ac:dyDescent="0.35">
      <c r="B295" s="17">
        <v>41729</v>
      </c>
      <c r="C295" s="18">
        <v>0.41979797457430185</v>
      </c>
      <c r="D295" s="18" t="e">
        <f>VLOOKUP($B295,[1]OIS!$A$6:$B$43,2)</f>
        <v>#N/A</v>
      </c>
      <c r="E295" s="18">
        <f t="shared" si="10"/>
        <v>0.41979797457430185</v>
      </c>
      <c r="F295" s="19">
        <v>99.733424949501199</v>
      </c>
      <c r="G295" s="19">
        <v>99.778493537223909</v>
      </c>
      <c r="H295" s="19">
        <v>99.733424949501199</v>
      </c>
      <c r="I295" s="18">
        <v>98.530954315924504</v>
      </c>
      <c r="J295" s="19">
        <v>96.976669543490004</v>
      </c>
      <c r="K295" s="18">
        <v>100.935716611465</v>
      </c>
      <c r="L295" s="19">
        <v>109.825639270316</v>
      </c>
      <c r="M295" s="18">
        <v>96.672091431157199</v>
      </c>
      <c r="N295" s="19">
        <v>103.733230212831</v>
      </c>
      <c r="O295" s="18">
        <v>1186299</v>
      </c>
      <c r="P295" s="19">
        <v>0.80539956386653544</v>
      </c>
      <c r="Q295" s="19">
        <v>0.8110657530956138</v>
      </c>
      <c r="R295" s="19">
        <v>0.80539956386653544</v>
      </c>
      <c r="S295" s="18">
        <v>87.957499999999996</v>
      </c>
      <c r="T295" s="18">
        <v>555900.52040273242</v>
      </c>
      <c r="U295" s="18">
        <v>87.957499999999996</v>
      </c>
      <c r="V295" s="19">
        <v>983.8</v>
      </c>
      <c r="W295" s="19">
        <v>982954.12646011997</v>
      </c>
      <c r="X295" s="19">
        <v>983.8</v>
      </c>
      <c r="Y295" s="19">
        <v>89.405875177881683</v>
      </c>
      <c r="Z295" s="18">
        <v>427.642644406442</v>
      </c>
      <c r="AA295" s="18">
        <v>428.98218322885583</v>
      </c>
      <c r="AB295" s="18">
        <v>427.642644406442</v>
      </c>
      <c r="AC295" s="19">
        <v>85.549066666666675</v>
      </c>
      <c r="AD295" s="19">
        <v>85.998010243047489</v>
      </c>
      <c r="AE295" s="19">
        <v>85.549066666666675</v>
      </c>
      <c r="AF295" s="18">
        <v>2.1321739130434798</v>
      </c>
      <c r="AG295" s="18"/>
      <c r="AH295" s="18">
        <f t="shared" si="11"/>
        <v>2.1321739130434798</v>
      </c>
      <c r="AI295" s="18">
        <v>51642.846197996165</v>
      </c>
    </row>
    <row r="296" spans="2:35" x14ac:dyDescent="0.35">
      <c r="B296" s="17">
        <v>41759</v>
      </c>
      <c r="C296" s="18">
        <v>0.42266612296470391</v>
      </c>
      <c r="D296" s="18" t="e">
        <f>VLOOKUP($B296,[1]OIS!$A$6:$B$43,2)</f>
        <v>#N/A</v>
      </c>
      <c r="E296" s="18">
        <f t="shared" si="10"/>
        <v>0.42266612296470391</v>
      </c>
      <c r="F296" s="19">
        <v>99.950984863275494</v>
      </c>
      <c r="G296" s="19">
        <v>99.889921763463349</v>
      </c>
      <c r="H296" s="19">
        <v>99.950984863275494</v>
      </c>
      <c r="I296" s="18">
        <v>98.817554741486504</v>
      </c>
      <c r="J296" s="19">
        <v>97.380824842039999</v>
      </c>
      <c r="K296" s="18">
        <v>101.03638896904199</v>
      </c>
      <c r="L296" s="19">
        <v>109.288549523222</v>
      </c>
      <c r="M296" s="18">
        <v>96.157928067571603</v>
      </c>
      <c r="N296" s="19">
        <v>103.335272673098</v>
      </c>
      <c r="O296" s="18">
        <v>1188849</v>
      </c>
      <c r="P296" s="19">
        <v>0.8125181218951153</v>
      </c>
      <c r="Q296" s="19">
        <v>0.81097627397003302</v>
      </c>
      <c r="R296" s="19">
        <v>0.8125181218951153</v>
      </c>
      <c r="S296" s="18">
        <v>88.085499999999996</v>
      </c>
      <c r="T296" s="18">
        <v>557726.09969350591</v>
      </c>
      <c r="U296" s="18">
        <v>88.085499999999996</v>
      </c>
      <c r="V296" s="19">
        <v>988</v>
      </c>
      <c r="W296" s="19">
        <v>986419.7252598058</v>
      </c>
      <c r="X296" s="19">
        <v>988</v>
      </c>
      <c r="Y296" s="19">
        <v>89.155364372469634</v>
      </c>
      <c r="Z296" s="18">
        <v>428.67803304273701</v>
      </c>
      <c r="AA296" s="18">
        <v>429.03851980433222</v>
      </c>
      <c r="AB296" s="18">
        <v>428.67803304273701</v>
      </c>
      <c r="AC296" s="19">
        <v>86.1995</v>
      </c>
      <c r="AD296" s="19">
        <v>86.375657584358521</v>
      </c>
      <c r="AE296" s="19">
        <v>86.1995</v>
      </c>
      <c r="AF296" s="18">
        <v>1.9612676056338001</v>
      </c>
      <c r="AG296" s="18"/>
      <c r="AH296" s="18">
        <f t="shared" si="11"/>
        <v>1.9612676056338001</v>
      </c>
      <c r="AI296" s="18">
        <v>51676.496197992987</v>
      </c>
    </row>
    <row r="297" spans="2:35" x14ac:dyDescent="0.35">
      <c r="B297" s="17">
        <v>41790</v>
      </c>
      <c r="C297" s="18">
        <v>0.42371546169451502</v>
      </c>
      <c r="D297" s="18" t="e">
        <f>VLOOKUP($B297,[1]OIS!$A$6:$B$43,2)</f>
        <v>#N/A</v>
      </c>
      <c r="E297" s="18">
        <f t="shared" si="10"/>
        <v>0.42371546169451502</v>
      </c>
      <c r="F297" s="19">
        <v>99.819591911359495</v>
      </c>
      <c r="G297" s="19">
        <v>99.981202425732135</v>
      </c>
      <c r="H297" s="19">
        <v>99.819591911359495</v>
      </c>
      <c r="I297" s="18">
        <v>98.8055310998284</v>
      </c>
      <c r="J297" s="19">
        <v>97.348424906666693</v>
      </c>
      <c r="K297" s="18">
        <v>101.105662574484</v>
      </c>
      <c r="L297" s="19">
        <v>109.410765841841</v>
      </c>
      <c r="M297" s="18">
        <v>97.486098980002097</v>
      </c>
      <c r="N297" s="19">
        <v>102.196581948725</v>
      </c>
      <c r="O297" s="18">
        <v>1192500</v>
      </c>
      <c r="P297" s="19">
        <v>0.81237536543338951</v>
      </c>
      <c r="Q297" s="19">
        <v>0.80933508928875486</v>
      </c>
      <c r="R297" s="19">
        <v>0.81237536543338951</v>
      </c>
      <c r="S297" s="18">
        <v>88.330299999999994</v>
      </c>
      <c r="T297" s="18">
        <v>559406.16227825673</v>
      </c>
      <c r="U297" s="18">
        <v>88.330299999999994</v>
      </c>
      <c r="V297" s="19">
        <v>988.4</v>
      </c>
      <c r="W297" s="19">
        <v>988776.41421419289</v>
      </c>
      <c r="X297" s="19">
        <v>988.4</v>
      </c>
      <c r="Y297" s="19">
        <v>89.366956697693226</v>
      </c>
      <c r="Z297" s="18">
        <v>429.64802751687103</v>
      </c>
      <c r="AA297" s="18">
        <v>429.38769515489071</v>
      </c>
      <c r="AB297" s="18">
        <v>429.64802751687103</v>
      </c>
      <c r="AC297" s="19">
        <v>86.866231818181802</v>
      </c>
      <c r="AD297" s="19">
        <v>86.861403015680381</v>
      </c>
      <c r="AE297" s="19">
        <v>86.866231818181802</v>
      </c>
      <c r="AF297" s="18">
        <v>2.1217391304347801</v>
      </c>
      <c r="AG297" s="18"/>
      <c r="AH297" s="18">
        <f t="shared" si="11"/>
        <v>2.1217391304347801</v>
      </c>
      <c r="AI297" s="18">
        <v>51709.835095805029</v>
      </c>
    </row>
    <row r="298" spans="2:35" x14ac:dyDescent="0.35">
      <c r="B298" s="17">
        <v>41820</v>
      </c>
      <c r="C298" s="18">
        <v>0.44153665375562906</v>
      </c>
      <c r="D298" s="18" t="e">
        <f>VLOOKUP($B298,[1]OIS!$A$6:$B$43,2)</f>
        <v>#N/A</v>
      </c>
      <c r="E298" s="18">
        <f t="shared" si="10"/>
        <v>0.44153665375562906</v>
      </c>
      <c r="F298" s="19">
        <v>100.14686465797099</v>
      </c>
      <c r="G298" s="19">
        <v>100.06009929588309</v>
      </c>
      <c r="H298" s="19">
        <v>100.14686465797099</v>
      </c>
      <c r="I298" s="18">
        <v>99.090541993073202</v>
      </c>
      <c r="J298" s="19">
        <v>97.634931965857902</v>
      </c>
      <c r="K298" s="18">
        <v>101.474875727805</v>
      </c>
      <c r="L298" s="19">
        <v>109.47585408170801</v>
      </c>
      <c r="M298" s="18">
        <v>97.977806913365498</v>
      </c>
      <c r="N298" s="19">
        <v>102.604841054606</v>
      </c>
      <c r="O298" s="18">
        <v>1197740</v>
      </c>
      <c r="P298" s="19">
        <v>0.80676601042720408</v>
      </c>
      <c r="Q298" s="19">
        <v>0.80556697336333538</v>
      </c>
      <c r="R298" s="19">
        <v>0.80676601042720408</v>
      </c>
      <c r="S298" s="18">
        <v>88.637900000000002</v>
      </c>
      <c r="T298" s="18">
        <v>560858.23257267673</v>
      </c>
      <c r="U298" s="18">
        <v>88.637900000000002</v>
      </c>
      <c r="V298" s="19">
        <v>987.2</v>
      </c>
      <c r="W298" s="19">
        <v>989871.97857650009</v>
      </c>
      <c r="X298" s="19">
        <v>987.2</v>
      </c>
      <c r="Y298" s="19">
        <v>89.787175850891416</v>
      </c>
      <c r="Z298" s="18">
        <v>430.26630014474699</v>
      </c>
      <c r="AA298" s="18">
        <v>430.17091544136758</v>
      </c>
      <c r="AB298" s="18">
        <v>430.26630014474699</v>
      </c>
      <c r="AC298" s="19">
        <v>87.701604761904761</v>
      </c>
      <c r="AD298" s="19">
        <v>87.495949910070266</v>
      </c>
      <c r="AE298" s="19">
        <v>87.701604761904761</v>
      </c>
      <c r="AF298" s="18">
        <v>2.0877659574468099</v>
      </c>
      <c r="AG298" s="18"/>
      <c r="AH298" s="18">
        <f t="shared" si="11"/>
        <v>2.0877659574468099</v>
      </c>
      <c r="AI298" s="18">
        <v>51742.655214936291</v>
      </c>
    </row>
    <row r="299" spans="2:35" x14ac:dyDescent="0.35">
      <c r="B299" s="17">
        <v>41851</v>
      </c>
      <c r="C299" s="18">
        <v>0.45871096121322097</v>
      </c>
      <c r="D299" s="18" t="e">
        <f>VLOOKUP($B299,[1]OIS!$A$6:$B$43,2)</f>
        <v>#N/A</v>
      </c>
      <c r="E299" s="18">
        <f t="shared" si="10"/>
        <v>0.45871096121322097</v>
      </c>
      <c r="F299" s="19">
        <v>100.106693093722</v>
      </c>
      <c r="G299" s="19">
        <v>100.12505654231499</v>
      </c>
      <c r="H299" s="19">
        <v>100.106693093722</v>
      </c>
      <c r="I299" s="18">
        <v>99.017877636620597</v>
      </c>
      <c r="J299" s="19">
        <v>97.777915236504001</v>
      </c>
      <c r="K299" s="18">
        <v>101.001193654365</v>
      </c>
      <c r="L299" s="19">
        <v>109.27917904643499</v>
      </c>
      <c r="M299" s="18">
        <v>97.735781980108001</v>
      </c>
      <c r="N299" s="19">
        <v>102.642180418761</v>
      </c>
      <c r="O299" s="18">
        <v>1200743</v>
      </c>
      <c r="P299" s="19">
        <v>0.80318368544600938</v>
      </c>
      <c r="Q299" s="19">
        <v>0.80138769433375179</v>
      </c>
      <c r="R299" s="19">
        <v>0.80318368544600938</v>
      </c>
      <c r="S299" s="18">
        <v>89.063299999999998</v>
      </c>
      <c r="T299" s="18">
        <v>562204.73534751148</v>
      </c>
      <c r="U299" s="18">
        <v>89.063299999999998</v>
      </c>
      <c r="V299" s="19">
        <v>990.2</v>
      </c>
      <c r="W299" s="19">
        <v>990384.04445009062</v>
      </c>
      <c r="X299" s="19">
        <v>990.2</v>
      </c>
      <c r="Y299" s="19">
        <v>89.944758634619262</v>
      </c>
      <c r="Z299" s="18">
        <v>430.49739757491602</v>
      </c>
      <c r="AA299" s="18">
        <v>431.28854154190338</v>
      </c>
      <c r="AB299" s="18">
        <v>430.49739757491602</v>
      </c>
      <c r="AC299" s="19">
        <v>88.761600000000016</v>
      </c>
      <c r="AD299" s="19">
        <v>88.052452052801158</v>
      </c>
      <c r="AE299" s="19">
        <v>88.761600000000016</v>
      </c>
      <c r="AF299" s="18">
        <v>2.15967153284672</v>
      </c>
      <c r="AG299" s="18"/>
      <c r="AH299" s="18">
        <f t="shared" si="11"/>
        <v>2.15967153284672</v>
      </c>
      <c r="AI299" s="18">
        <v>51775.003662507443</v>
      </c>
    </row>
    <row r="300" spans="2:35" x14ac:dyDescent="0.35">
      <c r="B300" s="17">
        <v>41882</v>
      </c>
      <c r="C300" s="18">
        <v>0.44695654614347446</v>
      </c>
      <c r="D300" s="18" t="e">
        <f>VLOOKUP($B300,[1]OIS!$A$6:$B$43,2)</f>
        <v>#N/A</v>
      </c>
      <c r="E300" s="18">
        <f t="shared" si="10"/>
        <v>0.44695654614347446</v>
      </c>
      <c r="F300" s="19">
        <v>100.18921737638701</v>
      </c>
      <c r="G300" s="19">
        <v>100.17236055128221</v>
      </c>
      <c r="H300" s="19">
        <v>100.18921737638701</v>
      </c>
      <c r="I300" s="18">
        <v>99.221438587389102</v>
      </c>
      <c r="J300" s="19">
        <v>98.002262773007701</v>
      </c>
      <c r="K300" s="18">
        <v>101.12641339699</v>
      </c>
      <c r="L300" s="19">
        <v>108.88155255230998</v>
      </c>
      <c r="M300" s="18">
        <v>98.494849225140598</v>
      </c>
      <c r="N300" s="19">
        <v>102.24324896020801</v>
      </c>
      <c r="O300" s="18">
        <v>1205149</v>
      </c>
      <c r="P300" s="19">
        <v>0.80093592512598988</v>
      </c>
      <c r="Q300" s="19">
        <v>0.79927383868975255</v>
      </c>
      <c r="R300" s="19">
        <v>0.80093592512598988</v>
      </c>
      <c r="S300" s="18">
        <v>89.022499999999994</v>
      </c>
      <c r="T300" s="18">
        <v>563662.96782205405</v>
      </c>
      <c r="U300" s="18">
        <v>89.022499999999994</v>
      </c>
      <c r="V300" s="19">
        <v>991.6</v>
      </c>
      <c r="W300" s="19">
        <v>991303.19621761632</v>
      </c>
      <c r="X300" s="19">
        <v>991.6</v>
      </c>
      <c r="Y300" s="19">
        <v>89.776623638563933</v>
      </c>
      <c r="Z300" s="18">
        <v>432.06916228324502</v>
      </c>
      <c r="AA300" s="18">
        <v>432.57385448091503</v>
      </c>
      <c r="AB300" s="18">
        <v>432.06916228324502</v>
      </c>
      <c r="AC300" s="19">
        <v>87.780638095238075</v>
      </c>
      <c r="AD300" s="19">
        <v>88.216061106300131</v>
      </c>
      <c r="AE300" s="19">
        <v>87.780638095238075</v>
      </c>
      <c r="AF300" s="18">
        <v>2.2683823529411802</v>
      </c>
      <c r="AG300" s="18"/>
      <c r="AH300" s="18">
        <f t="shared" si="11"/>
        <v>2.2683823529411802</v>
      </c>
      <c r="AI300" s="18">
        <v>51807.546829159401</v>
      </c>
    </row>
    <row r="301" spans="2:35" x14ac:dyDescent="0.35">
      <c r="B301" s="17">
        <v>41912</v>
      </c>
      <c r="C301" s="18">
        <v>0.44807983847134242</v>
      </c>
      <c r="D301" s="18" t="e">
        <f>VLOOKUP($B301,[1]OIS!$A$6:$B$43,2)</f>
        <v>#N/A</v>
      </c>
      <c r="E301" s="18">
        <f t="shared" si="10"/>
        <v>0.44807983847134242</v>
      </c>
      <c r="F301" s="19">
        <v>100.16392590151401</v>
      </c>
      <c r="G301" s="19">
        <v>100.19278425280868</v>
      </c>
      <c r="H301" s="19">
        <v>100.16392590151401</v>
      </c>
      <c r="I301" s="18">
        <v>99.216666062089104</v>
      </c>
      <c r="J301" s="19">
        <v>98.124614516614301</v>
      </c>
      <c r="K301" s="18">
        <v>100.85421952720201</v>
      </c>
      <c r="L301" s="19">
        <v>108.473955203179</v>
      </c>
      <c r="M301" s="18">
        <v>99.010435358647399</v>
      </c>
      <c r="N301" s="19">
        <v>102.10388573043601</v>
      </c>
      <c r="O301" s="18">
        <v>1210022</v>
      </c>
      <c r="P301" s="19">
        <v>0.80872314989780569</v>
      </c>
      <c r="Q301" s="19">
        <v>0.80065525957484274</v>
      </c>
      <c r="R301" s="19">
        <v>0.80872314989780569</v>
      </c>
      <c r="S301" s="18">
        <v>89.249899999999997</v>
      </c>
      <c r="T301" s="18">
        <v>565264.97338993684</v>
      </c>
      <c r="U301" s="18">
        <v>89.249899999999997</v>
      </c>
      <c r="V301" s="19">
        <v>996.3</v>
      </c>
      <c r="W301" s="19">
        <v>993207.72960256832</v>
      </c>
      <c r="X301" s="19">
        <v>996.3</v>
      </c>
      <c r="Y301" s="19">
        <v>89.581350998695171</v>
      </c>
      <c r="Z301" s="18">
        <v>435.10279807660299</v>
      </c>
      <c r="AA301" s="18">
        <v>433.84864553344261</v>
      </c>
      <c r="AB301" s="18">
        <v>435.10279807660299</v>
      </c>
      <c r="AC301" s="19">
        <v>87.525386363636343</v>
      </c>
      <c r="AD301" s="19">
        <v>87.837243760280188</v>
      </c>
      <c r="AE301" s="19">
        <v>87.525386363636343</v>
      </c>
      <c r="AF301" s="18">
        <v>1.9465648854961799</v>
      </c>
      <c r="AG301" s="18"/>
      <c r="AH301" s="18">
        <f t="shared" si="11"/>
        <v>1.9465648854961799</v>
      </c>
      <c r="AI301" s="18">
        <v>51839.382235859252</v>
      </c>
    </row>
    <row r="302" spans="2:35" x14ac:dyDescent="0.35">
      <c r="B302" s="17">
        <v>41943</v>
      </c>
      <c r="C302" s="18">
        <v>0.4423680446723211</v>
      </c>
      <c r="D302" s="18" t="e">
        <f>VLOOKUP($B302,[1]OIS!$A$6:$B$43,2)</f>
        <v>#N/A</v>
      </c>
      <c r="E302" s="18">
        <f t="shared" si="10"/>
        <v>0.4423680446723211</v>
      </c>
      <c r="F302" s="19">
        <v>100.211644128477</v>
      </c>
      <c r="G302" s="19">
        <v>100.16974641840248</v>
      </c>
      <c r="H302" s="19">
        <v>100.211644128477</v>
      </c>
      <c r="I302" s="18">
        <v>99.295175094869904</v>
      </c>
      <c r="J302" s="19">
        <v>98.449721412616299</v>
      </c>
      <c r="K302" s="18">
        <v>100.64116053613699</v>
      </c>
      <c r="L302" s="19">
        <v>107.740774694518</v>
      </c>
      <c r="M302" s="18">
        <v>99.943697156196805</v>
      </c>
      <c r="N302" s="19">
        <v>102.326944022232</v>
      </c>
      <c r="O302" s="18">
        <v>1214230</v>
      </c>
      <c r="P302" s="19">
        <v>0.80261071573435594</v>
      </c>
      <c r="Q302" s="19">
        <v>0.80348187428640894</v>
      </c>
      <c r="R302" s="19">
        <v>0.80261071573435594</v>
      </c>
      <c r="S302" s="18">
        <v>89.639499999999998</v>
      </c>
      <c r="T302" s="18">
        <v>566774.67616195069</v>
      </c>
      <c r="U302" s="18">
        <v>89.639499999999998</v>
      </c>
      <c r="V302" s="19">
        <v>996</v>
      </c>
      <c r="W302" s="19">
        <v>995643.29138323863</v>
      </c>
      <c r="X302" s="19">
        <v>996</v>
      </c>
      <c r="Y302" s="19">
        <v>89.999497991967871</v>
      </c>
      <c r="Z302" s="18">
        <v>437.05579110873401</v>
      </c>
      <c r="AA302" s="18">
        <v>435.14542895246808</v>
      </c>
      <c r="AB302" s="18">
        <v>437.05579110873401</v>
      </c>
      <c r="AC302" s="19">
        <v>87.375052173913033</v>
      </c>
      <c r="AD302" s="19">
        <v>87.284492502297326</v>
      </c>
      <c r="AE302" s="19">
        <v>87.375052173913033</v>
      </c>
      <c r="AF302" s="18">
        <v>1.8682634730538901</v>
      </c>
      <c r="AG302" s="18"/>
      <c r="AH302" s="18">
        <f t="shared" si="11"/>
        <v>1.8682634730538901</v>
      </c>
      <c r="AI302" s="18">
        <v>51871.200398771405</v>
      </c>
    </row>
    <row r="303" spans="2:35" x14ac:dyDescent="0.35">
      <c r="B303" s="17">
        <v>41973</v>
      </c>
      <c r="C303" s="18">
        <v>0.43982284342701894</v>
      </c>
      <c r="D303" s="18" t="e">
        <f>VLOOKUP($B303,[1]OIS!$A$6:$B$43,2)</f>
        <v>#N/A</v>
      </c>
      <c r="E303" s="18">
        <f t="shared" si="10"/>
        <v>0.43982284342701894</v>
      </c>
      <c r="F303" s="19">
        <v>100.05265188820501</v>
      </c>
      <c r="G303" s="19">
        <v>100.08389814082801</v>
      </c>
      <c r="H303" s="19">
        <v>100.05265188820501</v>
      </c>
      <c r="I303" s="18">
        <v>99.259164872187398</v>
      </c>
      <c r="J303" s="19">
        <v>98.547083330352294</v>
      </c>
      <c r="K303" s="18">
        <v>100.37317077026201</v>
      </c>
      <c r="L303" s="19">
        <v>106.43241440558799</v>
      </c>
      <c r="M303" s="18">
        <v>99.279393821307394</v>
      </c>
      <c r="N303" s="19">
        <v>101.79236253285499</v>
      </c>
      <c r="O303" s="18">
        <v>1217805</v>
      </c>
      <c r="P303" s="19">
        <v>0.79835521671608078</v>
      </c>
      <c r="Q303" s="19">
        <v>0.8046936634669043</v>
      </c>
      <c r="R303" s="19">
        <v>0.79835521671608078</v>
      </c>
      <c r="S303" s="18">
        <v>89.656199999999998</v>
      </c>
      <c r="T303" s="18">
        <v>567832.65450985858</v>
      </c>
      <c r="U303" s="18">
        <v>89.656199999999998</v>
      </c>
      <c r="V303" s="19">
        <v>997.5</v>
      </c>
      <c r="W303" s="19">
        <v>997802.29156026233</v>
      </c>
      <c r="X303" s="19">
        <v>997.5</v>
      </c>
      <c r="Y303" s="19">
        <v>89.8809022556391</v>
      </c>
      <c r="Z303" s="18">
        <v>435.40366317284099</v>
      </c>
      <c r="AA303" s="18">
        <v>436.52263811692927</v>
      </c>
      <c r="AB303" s="18">
        <v>435.40366317284099</v>
      </c>
      <c r="AC303" s="19">
        <v>87.000164999999996</v>
      </c>
      <c r="AD303" s="19">
        <v>87.079138537253911</v>
      </c>
      <c r="AE303" s="19">
        <v>87.000164999999996</v>
      </c>
      <c r="AF303" s="18">
        <v>1.75996015936255</v>
      </c>
      <c r="AG303" s="18"/>
      <c r="AH303" s="18">
        <f t="shared" si="11"/>
        <v>1.75996015936255</v>
      </c>
      <c r="AI303" s="18">
        <v>51903.168610589782</v>
      </c>
    </row>
    <row r="304" spans="2:35" x14ac:dyDescent="0.35">
      <c r="B304" s="17">
        <v>42004</v>
      </c>
      <c r="C304" s="18">
        <v>0.43624733988047054</v>
      </c>
      <c r="D304" s="18" t="e">
        <f>VLOOKUP($B304,[1]OIS!$A$6:$B$43,2)</f>
        <v>#N/A</v>
      </c>
      <c r="E304" s="18">
        <f t="shared" si="10"/>
        <v>0.43624733988047054</v>
      </c>
      <c r="F304" s="19">
        <v>99.901158885411704</v>
      </c>
      <c r="G304" s="19">
        <v>99.934321387307236</v>
      </c>
      <c r="H304" s="19">
        <v>99.901158885411704</v>
      </c>
      <c r="I304" s="18">
        <v>99.294140458726105</v>
      </c>
      <c r="J304" s="19">
        <v>98.577537505407605</v>
      </c>
      <c r="K304" s="18">
        <v>100.464781064664</v>
      </c>
      <c r="L304" s="19">
        <v>104.21008564583599</v>
      </c>
      <c r="M304" s="18">
        <v>100.37806353769901</v>
      </c>
      <c r="N304" s="19">
        <v>101.588309848783</v>
      </c>
      <c r="O304" s="18">
        <v>1223858</v>
      </c>
      <c r="P304" s="19">
        <v>0.81954680547681635</v>
      </c>
      <c r="Q304" s="19">
        <v>0.80221906721461944</v>
      </c>
      <c r="R304" s="19">
        <v>0.81954680547681635</v>
      </c>
      <c r="S304" s="18">
        <v>89.7483</v>
      </c>
      <c r="T304" s="18">
        <v>568256.5612982543</v>
      </c>
      <c r="U304" s="18">
        <v>89.7483</v>
      </c>
      <c r="V304" s="19">
        <v>996.7</v>
      </c>
      <c r="W304" s="19">
        <v>999119.25169244513</v>
      </c>
      <c r="X304" s="19">
        <v>996.7</v>
      </c>
      <c r="Y304" s="19">
        <v>90.045449984950338</v>
      </c>
      <c r="Z304" s="18">
        <v>437.20631073701799</v>
      </c>
      <c r="AA304" s="18">
        <v>437.9966457570028</v>
      </c>
      <c r="AB304" s="18">
        <v>437.20631073701799</v>
      </c>
      <c r="AC304" s="19">
        <v>87.518782608695659</v>
      </c>
      <c r="AD304" s="19">
        <v>87.563485798644734</v>
      </c>
      <c r="AE304" s="19">
        <v>87.518782608695659</v>
      </c>
      <c r="AF304" s="18">
        <v>1.48245614035088</v>
      </c>
      <c r="AG304" s="18"/>
      <c r="AH304" s="18">
        <f t="shared" si="11"/>
        <v>1.48245614035088</v>
      </c>
      <c r="AI304" s="18">
        <v>51935.389655756248</v>
      </c>
    </row>
    <row r="305" spans="2:35" x14ac:dyDescent="0.35">
      <c r="B305" s="17">
        <v>42035</v>
      </c>
      <c r="C305" s="18">
        <v>0.43461611185828664</v>
      </c>
      <c r="D305" s="18" t="e">
        <f>VLOOKUP($B305,[1]OIS!$A$6:$B$43,2)</f>
        <v>#N/A</v>
      </c>
      <c r="E305" s="18">
        <f t="shared" si="10"/>
        <v>0.43461611185828664</v>
      </c>
      <c r="F305" s="19">
        <v>99.817148967691494</v>
      </c>
      <c r="G305" s="19">
        <v>99.778646745838202</v>
      </c>
      <c r="H305" s="19">
        <v>99.817148967691494</v>
      </c>
      <c r="I305" s="18">
        <v>99.516426184530602</v>
      </c>
      <c r="J305" s="19">
        <v>98.886858978681403</v>
      </c>
      <c r="K305" s="18">
        <v>100.441045715252</v>
      </c>
      <c r="L305" s="19">
        <v>101.24576741164401</v>
      </c>
      <c r="M305" s="18">
        <v>99.3212122432613</v>
      </c>
      <c r="N305" s="19">
        <v>101.068593190364</v>
      </c>
      <c r="O305" s="18">
        <v>1223060</v>
      </c>
      <c r="P305" s="19">
        <v>0.79873470522803114</v>
      </c>
      <c r="Q305" s="19">
        <v>0.79705932596189899</v>
      </c>
      <c r="R305" s="19">
        <v>0.79873470522803114</v>
      </c>
      <c r="S305" s="18">
        <v>89.594499999999996</v>
      </c>
      <c r="T305" s="18">
        <v>568443.42170047772</v>
      </c>
      <c r="U305" s="18">
        <v>89.594499999999996</v>
      </c>
      <c r="V305" s="19">
        <v>999</v>
      </c>
      <c r="W305" s="19">
        <v>999806.09041809593</v>
      </c>
      <c r="X305" s="19">
        <v>999</v>
      </c>
      <c r="Y305" s="19">
        <v>89.68418418418419</v>
      </c>
      <c r="Z305" s="18">
        <v>438.80937907332702</v>
      </c>
      <c r="AA305" s="18">
        <v>439.47175329855241</v>
      </c>
      <c r="AB305" s="18">
        <v>438.80937907332702</v>
      </c>
      <c r="AC305" s="19">
        <v>87.761190909090899</v>
      </c>
      <c r="AD305" s="19">
        <v>88.520347524402283</v>
      </c>
      <c r="AE305" s="19">
        <v>87.761190909090899</v>
      </c>
      <c r="AF305" s="18">
        <v>1.18025751072961</v>
      </c>
      <c r="AG305" s="18"/>
      <c r="AH305" s="18">
        <f t="shared" si="11"/>
        <v>1.18025751072961</v>
      </c>
      <c r="AI305" s="18">
        <v>51968.289712380385</v>
      </c>
    </row>
    <row r="306" spans="2:35" x14ac:dyDescent="0.35">
      <c r="B306" s="17">
        <v>42063</v>
      </c>
      <c r="C306" s="18">
        <v>0.44299624281528027</v>
      </c>
      <c r="D306" s="18" t="e">
        <f>VLOOKUP($B306,[1]OIS!$A$6:$B$43,2)</f>
        <v>#N/A</v>
      </c>
      <c r="E306" s="18">
        <f t="shared" si="10"/>
        <v>0.44299624281528027</v>
      </c>
      <c r="F306" s="19">
        <v>99.744750903412296</v>
      </c>
      <c r="G306" s="19">
        <v>99.700645133854849</v>
      </c>
      <c r="H306" s="19">
        <v>99.744750903412296</v>
      </c>
      <c r="I306" s="18">
        <v>99.554334965058104</v>
      </c>
      <c r="J306" s="19">
        <v>99.130138973743698</v>
      </c>
      <c r="K306" s="18">
        <v>100.270160412115</v>
      </c>
      <c r="L306" s="19">
        <v>100.77167412224497</v>
      </c>
      <c r="M306" s="18">
        <v>99.649449623882106</v>
      </c>
      <c r="N306" s="19">
        <v>100.387193985347</v>
      </c>
      <c r="O306" s="18">
        <v>1225882</v>
      </c>
      <c r="P306" s="19">
        <v>0.7911883120308022</v>
      </c>
      <c r="Q306" s="19">
        <v>0.7916418005179876</v>
      </c>
      <c r="R306" s="19">
        <v>0.7911883120308022</v>
      </c>
      <c r="S306" s="18">
        <v>89.943899999999999</v>
      </c>
      <c r="T306" s="18">
        <v>568929.37894695089</v>
      </c>
      <c r="U306" s="18">
        <v>89.943899999999999</v>
      </c>
      <c r="V306" s="19">
        <v>1000.3</v>
      </c>
      <c r="W306" s="19">
        <v>1000268.965423603</v>
      </c>
      <c r="X306" s="19">
        <v>1000.3</v>
      </c>
      <c r="Y306" s="19">
        <v>89.916924922523236</v>
      </c>
      <c r="Z306" s="18">
        <v>440.20593048321899</v>
      </c>
      <c r="AA306" s="18">
        <v>440.70329259589596</v>
      </c>
      <c r="AB306" s="18">
        <v>440.20593048321899</v>
      </c>
      <c r="AC306" s="19">
        <v>90.072820000000007</v>
      </c>
      <c r="AD306" s="19">
        <v>89.475650521617837</v>
      </c>
      <c r="AE306" s="19">
        <v>90.072820000000007</v>
      </c>
      <c r="AF306" s="18">
        <v>0.99211711711711703</v>
      </c>
      <c r="AG306" s="18"/>
      <c r="AH306" s="18">
        <f t="shared" si="11"/>
        <v>0.99211711711711703</v>
      </c>
      <c r="AI306" s="18">
        <v>51999.579972315209</v>
      </c>
    </row>
    <row r="307" spans="2:35" x14ac:dyDescent="0.35">
      <c r="B307" s="17">
        <v>42094</v>
      </c>
      <c r="C307" s="18">
        <v>0.45412926531439263</v>
      </c>
      <c r="D307" s="18" t="e">
        <f>VLOOKUP($B307,[1]OIS!$A$6:$B$43,2)</f>
        <v>#N/A</v>
      </c>
      <c r="E307" s="18">
        <f t="shared" si="10"/>
        <v>0.45412926531439263</v>
      </c>
      <c r="F307" s="19">
        <v>99.770580775082493</v>
      </c>
      <c r="G307" s="19">
        <v>99.739270572046735</v>
      </c>
      <c r="H307" s="19">
        <v>99.770580775082493</v>
      </c>
      <c r="I307" s="18">
        <v>99.590225472436799</v>
      </c>
      <c r="J307" s="19">
        <v>99.324316146814397</v>
      </c>
      <c r="K307" s="18">
        <v>99.981962470269394</v>
      </c>
      <c r="L307" s="19">
        <v>101.64711499607299</v>
      </c>
      <c r="M307" s="18">
        <v>99.765681422233499</v>
      </c>
      <c r="N307" s="19">
        <v>100.602933719644</v>
      </c>
      <c r="O307" s="18">
        <v>1229386</v>
      </c>
      <c r="P307" s="19">
        <v>0.78838801296289551</v>
      </c>
      <c r="Q307" s="19">
        <v>0.78731690848703861</v>
      </c>
      <c r="R307" s="19">
        <v>0.78838801296289551</v>
      </c>
      <c r="S307" s="18">
        <v>89.936099999999996</v>
      </c>
      <c r="T307" s="18">
        <v>570055.84915186418</v>
      </c>
      <c r="U307" s="18">
        <v>89.936099999999996</v>
      </c>
      <c r="V307" s="19">
        <v>1000.2</v>
      </c>
      <c r="W307" s="19">
        <v>1000736.4003327392</v>
      </c>
      <c r="X307" s="19">
        <v>1000.2</v>
      </c>
      <c r="Y307" s="19">
        <v>89.91811637672464</v>
      </c>
      <c r="Z307" s="18">
        <v>442.81435525076603</v>
      </c>
      <c r="AA307" s="18">
        <v>441.6636579760509</v>
      </c>
      <c r="AB307" s="18">
        <v>442.81435525076603</v>
      </c>
      <c r="AC307" s="19">
        <v>90.404236363636358</v>
      </c>
      <c r="AD307" s="19">
        <v>90.188450918230586</v>
      </c>
      <c r="AE307" s="19">
        <v>90.404236363636358</v>
      </c>
      <c r="AF307" s="18">
        <v>1.3729166666666699</v>
      </c>
      <c r="AG307" s="18"/>
      <c r="AH307" s="18">
        <f t="shared" si="11"/>
        <v>1.3729166666666699</v>
      </c>
      <c r="AI307" s="18">
        <v>52030.769574173712</v>
      </c>
    </row>
    <row r="308" spans="2:35" x14ac:dyDescent="0.35">
      <c r="B308" s="17">
        <v>42124</v>
      </c>
      <c r="C308" s="18">
        <v>0.45298546286371238</v>
      </c>
      <c r="D308" s="18" t="e">
        <f>VLOOKUP($B308,[1]OIS!$A$6:$B$43,2)</f>
        <v>#N/A</v>
      </c>
      <c r="E308" s="18">
        <f t="shared" si="10"/>
        <v>0.45298546286371238</v>
      </c>
      <c r="F308" s="19">
        <v>99.867776097959606</v>
      </c>
      <c r="G308" s="19">
        <v>99.858246902383229</v>
      </c>
      <c r="H308" s="19">
        <v>99.867776097959606</v>
      </c>
      <c r="I308" s="18">
        <v>99.649076867668995</v>
      </c>
      <c r="J308" s="19">
        <v>99.362263465000296</v>
      </c>
      <c r="K308" s="18">
        <v>100.031825132417</v>
      </c>
      <c r="L308" s="19">
        <v>102.04050081773499</v>
      </c>
      <c r="M308" s="18">
        <v>99.2526462500457</v>
      </c>
      <c r="N308" s="19">
        <v>100.32520296343699</v>
      </c>
      <c r="O308" s="18">
        <v>1233781</v>
      </c>
      <c r="P308" s="19">
        <v>0.78983653549592703</v>
      </c>
      <c r="Q308" s="19">
        <v>0.78438607752587552</v>
      </c>
      <c r="R308" s="19">
        <v>0.78983653549592703</v>
      </c>
      <c r="S308" s="18">
        <v>90.392200000000003</v>
      </c>
      <c r="T308" s="18">
        <v>571556.19478831487</v>
      </c>
      <c r="U308" s="18">
        <v>90.392200000000003</v>
      </c>
      <c r="V308" s="19">
        <v>997.8</v>
      </c>
      <c r="W308" s="19">
        <v>1000711.2651388216</v>
      </c>
      <c r="X308" s="19">
        <v>997.8</v>
      </c>
      <c r="Y308" s="19">
        <v>90.591501302866305</v>
      </c>
      <c r="Z308" s="18">
        <v>442.25005577962003</v>
      </c>
      <c r="AA308" s="18">
        <v>442.4465263687768</v>
      </c>
      <c r="AB308" s="18">
        <v>442.25005577962003</v>
      </c>
      <c r="AC308" s="19">
        <v>90.130627272727281</v>
      </c>
      <c r="AD308" s="19">
        <v>90.717975530365663</v>
      </c>
      <c r="AE308" s="19">
        <v>90.130627272727281</v>
      </c>
      <c r="AF308" s="18">
        <v>1.1216216216216199</v>
      </c>
      <c r="AG308" s="18"/>
      <c r="AH308" s="18">
        <f t="shared" si="11"/>
        <v>1.1216216216216199</v>
      </c>
      <c r="AI308" s="18">
        <v>52063.072406969215</v>
      </c>
    </row>
    <row r="309" spans="2:35" x14ac:dyDescent="0.35">
      <c r="B309" s="17">
        <v>42155</v>
      </c>
      <c r="C309" s="18">
        <v>0.45719121145119601</v>
      </c>
      <c r="D309" s="18" t="e">
        <f>VLOOKUP($B309,[1]OIS!$A$6:$B$43,2)</f>
        <v>#N/A</v>
      </c>
      <c r="E309" s="18">
        <f t="shared" si="10"/>
        <v>0.45719121145119601</v>
      </c>
      <c r="F309" s="19">
        <v>99.949846072021799</v>
      </c>
      <c r="G309" s="19">
        <v>99.988148579122637</v>
      </c>
      <c r="H309" s="19">
        <v>99.949846072021799</v>
      </c>
      <c r="I309" s="18">
        <v>99.753515012908593</v>
      </c>
      <c r="J309" s="19">
        <v>99.624537366451307</v>
      </c>
      <c r="K309" s="18">
        <v>99.984099354904103</v>
      </c>
      <c r="L309" s="19">
        <v>102.37242351599699</v>
      </c>
      <c r="M309" s="18">
        <v>99.727014782900099</v>
      </c>
      <c r="N309" s="19">
        <v>100.33872526630699</v>
      </c>
      <c r="O309" s="18">
        <v>1237364</v>
      </c>
      <c r="P309" s="19">
        <v>0.78168912328866091</v>
      </c>
      <c r="Q309" s="19">
        <v>0.78307634566529971</v>
      </c>
      <c r="R309" s="19">
        <v>0.78168912328866091</v>
      </c>
      <c r="S309" s="18">
        <v>90.289000000000001</v>
      </c>
      <c r="T309" s="18">
        <v>572854.9383735765</v>
      </c>
      <c r="U309" s="18">
        <v>90.289000000000001</v>
      </c>
      <c r="V309" s="19">
        <v>999</v>
      </c>
      <c r="W309" s="19">
        <v>999400.62808203767</v>
      </c>
      <c r="X309" s="19">
        <v>999</v>
      </c>
      <c r="Y309" s="19">
        <v>90.379379379379372</v>
      </c>
      <c r="Z309" s="18">
        <v>443.21073104759103</v>
      </c>
      <c r="AA309" s="18">
        <v>443.13749437760788</v>
      </c>
      <c r="AB309" s="18">
        <v>443.21073104759103</v>
      </c>
      <c r="AC309" s="19">
        <v>91.371738095238086</v>
      </c>
      <c r="AD309" s="19">
        <v>91.1863770994931</v>
      </c>
      <c r="AE309" s="19">
        <v>91.371738095238086</v>
      </c>
      <c r="AF309" s="18">
        <v>1.01647058823529</v>
      </c>
      <c r="AG309" s="18"/>
      <c r="AH309" s="18">
        <f t="shared" si="11"/>
        <v>1.01647058823529</v>
      </c>
      <c r="AI309" s="18">
        <v>52095.67833789916</v>
      </c>
    </row>
    <row r="310" spans="2:35" x14ac:dyDescent="0.35">
      <c r="B310" s="17">
        <v>42185</v>
      </c>
      <c r="C310" s="18">
        <v>0.46084070730743965</v>
      </c>
      <c r="D310" s="18" t="e">
        <f>VLOOKUP($B310,[1]OIS!$A$6:$B$43,2)</f>
        <v>#N/A</v>
      </c>
      <c r="E310" s="18">
        <f t="shared" si="10"/>
        <v>0.46084070730743965</v>
      </c>
      <c r="F310" s="19">
        <v>100.07009889960599</v>
      </c>
      <c r="G310" s="19">
        <v>100.07533768078557</v>
      </c>
      <c r="H310" s="19">
        <v>100.07009889960599</v>
      </c>
      <c r="I310" s="18">
        <v>99.840128075512297</v>
      </c>
      <c r="J310" s="19">
        <v>99.769750854172003</v>
      </c>
      <c r="K310" s="18">
        <v>100.02930252722101</v>
      </c>
      <c r="L310" s="19">
        <v>102.39310655992298</v>
      </c>
      <c r="M310" s="18">
        <v>100.228634120984</v>
      </c>
      <c r="N310" s="19">
        <v>100.40562322621599</v>
      </c>
      <c r="O310" s="18">
        <v>1240986</v>
      </c>
      <c r="P310" s="19">
        <v>0.78281870876016191</v>
      </c>
      <c r="Q310" s="19">
        <v>0.78305889666078099</v>
      </c>
      <c r="R310" s="19">
        <v>0.78281870876016191</v>
      </c>
      <c r="S310" s="18">
        <v>90.173000000000002</v>
      </c>
      <c r="T310" s="18">
        <v>573601.80237993924</v>
      </c>
      <c r="U310" s="18">
        <v>90.173000000000002</v>
      </c>
      <c r="V310" s="19">
        <v>997.5</v>
      </c>
      <c r="W310" s="19">
        <v>996799.63758121908</v>
      </c>
      <c r="X310" s="19">
        <v>997.5</v>
      </c>
      <c r="Y310" s="19">
        <v>90.398997493734342</v>
      </c>
      <c r="Z310" s="18">
        <v>443.93104493651902</v>
      </c>
      <c r="AA310" s="18">
        <v>443.80758159556632</v>
      </c>
      <c r="AB310" s="18">
        <v>443.93104493651902</v>
      </c>
      <c r="AC310" s="19">
        <v>92.120690909090911</v>
      </c>
      <c r="AD310" s="19">
        <v>91.711758222416123</v>
      </c>
      <c r="AE310" s="19">
        <v>92.120690909090911</v>
      </c>
      <c r="AF310" s="18">
        <v>1.4462962962963</v>
      </c>
      <c r="AG310" s="18"/>
      <c r="AH310" s="18">
        <f t="shared" si="11"/>
        <v>1.4462962962963</v>
      </c>
      <c r="AI310" s="18">
        <v>52128.764930761601</v>
      </c>
    </row>
    <row r="311" spans="2:35" x14ac:dyDescent="0.35">
      <c r="B311" s="17">
        <v>42216</v>
      </c>
      <c r="C311" s="18">
        <v>0.46652882120272721</v>
      </c>
      <c r="D311" s="18" t="e">
        <f>VLOOKUP($B311,[1]OIS!$A$6:$B$43,2)</f>
        <v>#N/A</v>
      </c>
      <c r="E311" s="18">
        <f t="shared" si="10"/>
        <v>0.46652882120272721</v>
      </c>
      <c r="F311" s="19">
        <v>100.185836303266</v>
      </c>
      <c r="G311" s="19">
        <v>100.12060314175447</v>
      </c>
      <c r="H311" s="19">
        <v>100.185836303266</v>
      </c>
      <c r="I311" s="18">
        <v>100.10192428190599</v>
      </c>
      <c r="J311" s="19">
        <v>100.04768862298</v>
      </c>
      <c r="K311" s="18">
        <v>100.206675737418</v>
      </c>
      <c r="L311" s="19">
        <v>101.87672188859</v>
      </c>
      <c r="M311" s="18">
        <v>99.713614902074994</v>
      </c>
      <c r="N311" s="19">
        <v>99.915758261801003</v>
      </c>
      <c r="O311" s="18">
        <v>1242935</v>
      </c>
      <c r="P311" s="19">
        <v>0.77764853256979238</v>
      </c>
      <c r="Q311" s="19">
        <v>0.78300105139445264</v>
      </c>
      <c r="R311" s="19">
        <v>0.77764853256979238</v>
      </c>
      <c r="S311" s="18">
        <v>90.543800000000005</v>
      </c>
      <c r="T311" s="18">
        <v>574055.17042595916</v>
      </c>
      <c r="U311" s="18">
        <v>90.543800000000005</v>
      </c>
      <c r="V311" s="19">
        <v>1000.1</v>
      </c>
      <c r="W311" s="19">
        <v>995177.71045455907</v>
      </c>
      <c r="X311" s="19">
        <v>1000.1</v>
      </c>
      <c r="Y311" s="19">
        <v>90.534746525347472</v>
      </c>
      <c r="Z311" s="18">
        <v>445.10831109299102</v>
      </c>
      <c r="AA311" s="18">
        <v>444.35329940301898</v>
      </c>
      <c r="AB311" s="18">
        <v>445.10831109299102</v>
      </c>
      <c r="AC311" s="19">
        <v>93.311486956521748</v>
      </c>
      <c r="AD311" s="19">
        <v>92.296579511223641</v>
      </c>
      <c r="AE311" s="19">
        <v>93.311486956521748</v>
      </c>
      <c r="AF311" s="18">
        <v>1.59187620889749</v>
      </c>
      <c r="AG311" s="18"/>
      <c r="AH311" s="18">
        <f t="shared" si="11"/>
        <v>1.59187620889749</v>
      </c>
      <c r="AI311" s="18">
        <v>52162.315047847995</v>
      </c>
    </row>
    <row r="312" spans="2:35" x14ac:dyDescent="0.35">
      <c r="B312" s="17">
        <v>42247</v>
      </c>
      <c r="C312" s="18">
        <v>0.46580127968141544</v>
      </c>
      <c r="D312" s="18" t="e">
        <f>VLOOKUP($B312,[1]OIS!$A$6:$B$43,2)</f>
        <v>#N/A</v>
      </c>
      <c r="E312" s="18">
        <f t="shared" si="10"/>
        <v>0.46580127968141544</v>
      </c>
      <c r="F312" s="19">
        <v>100.14418350726901</v>
      </c>
      <c r="G312" s="19">
        <v>100.1438466891717</v>
      </c>
      <c r="H312" s="19">
        <v>100.14418350726901</v>
      </c>
      <c r="I312" s="18">
        <v>100.181590544565</v>
      </c>
      <c r="J312" s="19">
        <v>100.209360801964</v>
      </c>
      <c r="K312" s="18">
        <v>100.097291233421</v>
      </c>
      <c r="L312" s="19">
        <v>100.64554939942701</v>
      </c>
      <c r="M312" s="18">
        <v>100.420016777811</v>
      </c>
      <c r="N312" s="19">
        <v>99.714877391617193</v>
      </c>
      <c r="O312" s="18">
        <v>1249130</v>
      </c>
      <c r="P312" s="19">
        <v>0.78363490374021993</v>
      </c>
      <c r="Q312" s="19">
        <v>0.78119069015396858</v>
      </c>
      <c r="R312" s="19">
        <v>0.78363490374021993</v>
      </c>
      <c r="S312" s="18">
        <v>90.494200000000006</v>
      </c>
      <c r="T312" s="18">
        <v>574694.91428995715</v>
      </c>
      <c r="U312" s="18">
        <v>90.494200000000006</v>
      </c>
      <c r="V312" s="19">
        <v>999.3</v>
      </c>
      <c r="W312" s="19">
        <v>997614.23899013561</v>
      </c>
      <c r="X312" s="19">
        <v>999.3</v>
      </c>
      <c r="Y312" s="19">
        <v>90.557590313219265</v>
      </c>
      <c r="Z312" s="18">
        <v>444.58939410618501</v>
      </c>
      <c r="AA312" s="18">
        <v>444.61946678680005</v>
      </c>
      <c r="AB312" s="18">
        <v>444.58939410618501</v>
      </c>
      <c r="AC312" s="19">
        <v>93.462328571428571</v>
      </c>
      <c r="AD312" s="19">
        <v>92.912604528097134</v>
      </c>
      <c r="AE312" s="19">
        <v>93.462328571428571</v>
      </c>
      <c r="AF312" s="18">
        <v>1.3549618320610699</v>
      </c>
      <c r="AG312" s="18"/>
      <c r="AH312" s="18">
        <f t="shared" si="11"/>
        <v>1.3549618320610699</v>
      </c>
      <c r="AI312" s="18">
        <v>52196.793621160876</v>
      </c>
    </row>
    <row r="313" spans="2:35" x14ac:dyDescent="0.35">
      <c r="B313" s="17">
        <v>42277</v>
      </c>
      <c r="C313" s="18">
        <v>0.46754094034908128</v>
      </c>
      <c r="D313" s="18" t="e">
        <f>VLOOKUP($B313,[1]OIS!$A$6:$B$43,2)</f>
        <v>#N/A</v>
      </c>
      <c r="E313" s="18">
        <f t="shared" si="10"/>
        <v>0.46754094034908128</v>
      </c>
      <c r="F313" s="19">
        <v>100.018700340351</v>
      </c>
      <c r="G313" s="19">
        <v>100.15848708958298</v>
      </c>
      <c r="H313" s="19">
        <v>100.018700340351</v>
      </c>
      <c r="I313" s="18">
        <v>100.20113268634201</v>
      </c>
      <c r="J313" s="19">
        <v>100.505753745386</v>
      </c>
      <c r="K313" s="18">
        <v>99.654312474061797</v>
      </c>
      <c r="L313" s="19">
        <v>98.699168393302784</v>
      </c>
      <c r="M313" s="18">
        <v>100.391824553566</v>
      </c>
      <c r="N313" s="19">
        <v>99.755776364835896</v>
      </c>
      <c r="O313" s="18">
        <v>1251849</v>
      </c>
      <c r="P313" s="19">
        <v>0.78742129234789238</v>
      </c>
      <c r="Q313" s="19">
        <v>0.7771419433048794</v>
      </c>
      <c r="R313" s="19">
        <v>0.78742129234789238</v>
      </c>
      <c r="S313" s="18">
        <v>90.552899999999994</v>
      </c>
      <c r="T313" s="18">
        <v>575788.645389379</v>
      </c>
      <c r="U313" s="18">
        <v>90.552899999999994</v>
      </c>
      <c r="V313" s="19">
        <v>1008.6</v>
      </c>
      <c r="W313" s="19">
        <v>1005390.8487411569</v>
      </c>
      <c r="X313" s="19">
        <v>1008.6</v>
      </c>
      <c r="Y313" s="19">
        <v>89.780785246876846</v>
      </c>
      <c r="Z313" s="18">
        <v>443.86374376005699</v>
      </c>
      <c r="AA313" s="18">
        <v>444.59095605213088</v>
      </c>
      <c r="AB313" s="18">
        <v>443.86374376005699</v>
      </c>
      <c r="AC313" s="19">
        <v>91.839454545454558</v>
      </c>
      <c r="AD313" s="19">
        <v>93.414843930454509</v>
      </c>
      <c r="AE313" s="19">
        <v>91.839454545454558</v>
      </c>
      <c r="AF313" s="18">
        <v>1.4536842105263199</v>
      </c>
      <c r="AG313" s="18"/>
      <c r="AH313" s="18">
        <f t="shared" si="11"/>
        <v>1.4536842105263199</v>
      </c>
      <c r="AI313" s="18">
        <v>52230.958676073031</v>
      </c>
    </row>
    <row r="314" spans="2:35" x14ac:dyDescent="0.35">
      <c r="B314" s="17">
        <v>42308</v>
      </c>
      <c r="C314" s="18">
        <v>0.46218886838504858</v>
      </c>
      <c r="D314" s="18" t="e">
        <f>VLOOKUP($B314,[1]OIS!$A$6:$B$43,2)</f>
        <v>#N/A</v>
      </c>
      <c r="E314" s="18">
        <f t="shared" si="10"/>
        <v>0.46218886838504858</v>
      </c>
      <c r="F314" s="19">
        <v>100.128898633359</v>
      </c>
      <c r="G314" s="19">
        <v>100.16297591672814</v>
      </c>
      <c r="H314" s="19">
        <v>100.128898633359</v>
      </c>
      <c r="I314" s="18">
        <v>100.434265416575</v>
      </c>
      <c r="J314" s="19">
        <v>100.72354717687</v>
      </c>
      <c r="K314" s="18">
        <v>100.017004036402</v>
      </c>
      <c r="L314" s="19">
        <v>98.439501334471487</v>
      </c>
      <c r="M314" s="18">
        <v>100.342479808501</v>
      </c>
      <c r="N314" s="19">
        <v>99.494258155770098</v>
      </c>
      <c r="O314" s="18">
        <v>1258164</v>
      </c>
      <c r="P314" s="19">
        <v>0.78944395410414825</v>
      </c>
      <c r="Q314" s="19">
        <v>0.77363742699698856</v>
      </c>
      <c r="R314" s="19">
        <v>0.78944395410414825</v>
      </c>
      <c r="S314" s="18">
        <v>90.980400000000003</v>
      </c>
      <c r="T314" s="18">
        <v>577100.98509008239</v>
      </c>
      <c r="U314" s="18">
        <v>90.980400000000003</v>
      </c>
      <c r="V314" s="19">
        <v>1014.3</v>
      </c>
      <c r="W314" s="19">
        <v>1014963.469926167</v>
      </c>
      <c r="X314" s="19">
        <v>1014.3</v>
      </c>
      <c r="Y314" s="19">
        <v>89.697722567287798</v>
      </c>
      <c r="Z314" s="18">
        <v>444.687673807919</v>
      </c>
      <c r="AA314" s="18">
        <v>444.7189008702079</v>
      </c>
      <c r="AB314" s="18">
        <v>444.687673807919</v>
      </c>
      <c r="AC314" s="19">
        <v>91.592231818181816</v>
      </c>
      <c r="AD314" s="19">
        <v>93.429068681702304</v>
      </c>
      <c r="AE314" s="19">
        <v>91.592231818181816</v>
      </c>
      <c r="AF314" s="18">
        <v>1.3752711496746199</v>
      </c>
      <c r="AG314" s="18"/>
      <c r="AH314" s="18">
        <f t="shared" si="11"/>
        <v>1.3752711496746199</v>
      </c>
      <c r="AI314" s="18">
        <v>52265.121233950398</v>
      </c>
    </row>
    <row r="315" spans="2:35" x14ac:dyDescent="0.35">
      <c r="B315" s="17">
        <v>42338</v>
      </c>
      <c r="C315" s="18">
        <v>0.46007311138320006</v>
      </c>
      <c r="D315" s="18" t="e">
        <f>VLOOKUP($B315,[1]OIS!$A$6:$B$43,2)</f>
        <v>#N/A</v>
      </c>
      <c r="E315" s="18">
        <f t="shared" si="10"/>
        <v>0.46007311138320006</v>
      </c>
      <c r="F315" s="19">
        <v>100.151875888571</v>
      </c>
      <c r="G315" s="19">
        <v>100.1504505110766</v>
      </c>
      <c r="H315" s="19">
        <v>100.151875888571</v>
      </c>
      <c r="I315" s="18">
        <v>100.50327192396</v>
      </c>
      <c r="J315" s="19">
        <v>101.008542444509</v>
      </c>
      <c r="K315" s="18">
        <v>99.709370199617695</v>
      </c>
      <c r="L315" s="19">
        <v>97.786712291676281</v>
      </c>
      <c r="M315" s="18">
        <v>100.66167098254</v>
      </c>
      <c r="N315" s="19">
        <v>99.283520224656399</v>
      </c>
      <c r="O315" s="18">
        <v>1263320</v>
      </c>
      <c r="P315" s="19">
        <v>0.77141959908581792</v>
      </c>
      <c r="Q315" s="19">
        <v>0.77447782150570854</v>
      </c>
      <c r="R315" s="19">
        <v>0.77141959908581792</v>
      </c>
      <c r="S315" s="18">
        <v>90.817899999999995</v>
      </c>
      <c r="T315" s="18">
        <v>578219.7056129002</v>
      </c>
      <c r="U315" s="18">
        <v>90.817899999999995</v>
      </c>
      <c r="V315" s="19">
        <v>1019</v>
      </c>
      <c r="W315" s="19">
        <v>1021242.6399523267</v>
      </c>
      <c r="X315" s="19">
        <v>1019</v>
      </c>
      <c r="Y315" s="19">
        <v>89.124533856722266</v>
      </c>
      <c r="Z315" s="18">
        <v>445.636986663107</v>
      </c>
      <c r="AA315" s="18">
        <v>445.58090255788937</v>
      </c>
      <c r="AB315" s="18">
        <v>445.636986663107</v>
      </c>
      <c r="AC315" s="19">
        <v>93.372876190476191</v>
      </c>
      <c r="AD315" s="19">
        <v>92.505342633200698</v>
      </c>
      <c r="AE315" s="19">
        <v>93.372876190476191</v>
      </c>
      <c r="AF315" s="18">
        <v>1.19157894736842</v>
      </c>
      <c r="AG315" s="18"/>
      <c r="AH315" s="18">
        <f t="shared" si="11"/>
        <v>1.19157894736842</v>
      </c>
      <c r="AI315" s="18">
        <v>52299.007105484015</v>
      </c>
    </row>
    <row r="316" spans="2:35" x14ac:dyDescent="0.35">
      <c r="B316" s="17">
        <v>42369</v>
      </c>
      <c r="C316" s="18">
        <v>0.46147639674322044</v>
      </c>
      <c r="D316" s="18" t="e">
        <f>VLOOKUP($B316,[1]OIS!$A$6:$B$43,2)</f>
        <v>#N/A</v>
      </c>
      <c r="E316" s="18">
        <f t="shared" si="10"/>
        <v>0.46147639674322044</v>
      </c>
      <c r="F316" s="19">
        <v>100.10840839354699</v>
      </c>
      <c r="G316" s="19">
        <v>100.11975254343442</v>
      </c>
      <c r="H316" s="19">
        <v>100.10840839354699</v>
      </c>
      <c r="I316" s="18">
        <v>100.651966118182</v>
      </c>
      <c r="J316" s="19">
        <v>101.35974409457999</v>
      </c>
      <c r="K316" s="18">
        <v>99.611454032406897</v>
      </c>
      <c r="L316" s="19">
        <v>96.683184294200998</v>
      </c>
      <c r="M316" s="18">
        <v>100.49981606592</v>
      </c>
      <c r="N316" s="19">
        <v>98.673676555210093</v>
      </c>
      <c r="O316" s="18">
        <v>1271473</v>
      </c>
      <c r="P316" s="19">
        <v>0.77550308652739508</v>
      </c>
      <c r="Q316" s="19">
        <v>0.78177017283946282</v>
      </c>
      <c r="R316" s="19">
        <v>0.77550308652739508</v>
      </c>
      <c r="S316" s="18">
        <v>91.113100000000003</v>
      </c>
      <c r="T316" s="18">
        <v>578888.20310129703</v>
      </c>
      <c r="U316" s="18">
        <v>91.113100000000003</v>
      </c>
      <c r="V316" s="19">
        <v>1014.5</v>
      </c>
      <c r="W316" s="19">
        <v>1020960.7442192453</v>
      </c>
      <c r="X316" s="19">
        <v>1014.5</v>
      </c>
      <c r="Y316" s="19">
        <v>89.81084277969444</v>
      </c>
      <c r="Z316" s="18">
        <v>447.47652437800201</v>
      </c>
      <c r="AA316" s="18">
        <v>447.4899999301208</v>
      </c>
      <c r="AB316" s="18">
        <v>447.47652437800201</v>
      </c>
      <c r="AC316" s="19">
        <v>91.522665217391292</v>
      </c>
      <c r="AD316" s="19">
        <v>90.481222442389409</v>
      </c>
      <c r="AE316" s="19">
        <v>91.522665217391292</v>
      </c>
      <c r="AF316" s="18">
        <v>1.3047210300429199</v>
      </c>
      <c r="AG316" s="18"/>
      <c r="AH316" s="18">
        <f t="shared" si="11"/>
        <v>1.3047210300429199</v>
      </c>
      <c r="AI316" s="18">
        <v>52332.547231324505</v>
      </c>
    </row>
    <row r="317" spans="2:35" x14ac:dyDescent="0.35">
      <c r="B317" s="17">
        <v>42400</v>
      </c>
      <c r="C317" s="18">
        <v>0.46355701632729857</v>
      </c>
      <c r="D317" s="18" t="e">
        <f>VLOOKUP($B317,[1]OIS!$A$6:$B$43,2)</f>
        <v>#N/A</v>
      </c>
      <c r="E317" s="18">
        <f t="shared" si="10"/>
        <v>0.46355701632729857</v>
      </c>
      <c r="F317" s="19">
        <v>100.120799539152</v>
      </c>
      <c r="G317" s="19">
        <v>100.08807379054311</v>
      </c>
      <c r="H317" s="19">
        <v>100.120799539152</v>
      </c>
      <c r="I317" s="18">
        <v>100.724696505716</v>
      </c>
      <c r="J317" s="19">
        <v>101.23387517322701</v>
      </c>
      <c r="K317" s="18">
        <v>99.857028346815497</v>
      </c>
      <c r="L317" s="19">
        <v>95.846870984449708</v>
      </c>
      <c r="M317" s="18">
        <v>100.687575146198</v>
      </c>
      <c r="N317" s="19">
        <v>98.442383891670701</v>
      </c>
      <c r="O317" s="18">
        <v>1278008</v>
      </c>
      <c r="P317" s="19">
        <v>0.79294261162836588</v>
      </c>
      <c r="Q317" s="19">
        <v>0.79227802121343094</v>
      </c>
      <c r="R317" s="19">
        <v>0.79294261162836588</v>
      </c>
      <c r="S317" s="18">
        <v>91.206199999999995</v>
      </c>
      <c r="T317" s="18">
        <v>579350.10058073956</v>
      </c>
      <c r="U317" s="18">
        <v>91.206199999999995</v>
      </c>
      <c r="V317" s="19">
        <v>1012.9</v>
      </c>
      <c r="W317" s="19">
        <v>1016610.6361465553</v>
      </c>
      <c r="X317" s="19">
        <v>1012.9</v>
      </c>
      <c r="Y317" s="19">
        <v>90.044624345937407</v>
      </c>
      <c r="Z317" s="18">
        <v>450.08847843143201</v>
      </c>
      <c r="AA317" s="18">
        <v>449.93386647773775</v>
      </c>
      <c r="AB317" s="18">
        <v>450.08847843143201</v>
      </c>
      <c r="AC317" s="19">
        <v>88.614047619047625</v>
      </c>
      <c r="AD317" s="19">
        <v>88.105234792163571</v>
      </c>
      <c r="AE317" s="19">
        <v>88.614047619047625</v>
      </c>
      <c r="AF317" s="18">
        <v>1.2237113402061901</v>
      </c>
      <c r="AG317" s="18"/>
      <c r="AH317" s="18">
        <f t="shared" si="11"/>
        <v>1.2237113402061901</v>
      </c>
      <c r="AI317" s="18">
        <v>52366.872465102912</v>
      </c>
    </row>
    <row r="318" spans="2:35" x14ac:dyDescent="0.35">
      <c r="B318" s="17">
        <v>42429</v>
      </c>
      <c r="C318" s="18">
        <v>0.45800681181491437</v>
      </c>
      <c r="D318" s="18" t="e">
        <f>VLOOKUP($B318,[1]OIS!$A$6:$B$43,2)</f>
        <v>#N/A</v>
      </c>
      <c r="E318" s="18">
        <f t="shared" si="10"/>
        <v>0.45800681181491437</v>
      </c>
      <c r="F318" s="19">
        <v>100.05004545896099</v>
      </c>
      <c r="G318" s="19">
        <v>100.07972996285959</v>
      </c>
      <c r="H318" s="19">
        <v>100.05004545896099</v>
      </c>
      <c r="I318" s="18">
        <v>100.702982001704</v>
      </c>
      <c r="J318" s="19">
        <v>101.515367330179</v>
      </c>
      <c r="K318" s="18">
        <v>99.501081302487194</v>
      </c>
      <c r="L318" s="19">
        <v>95.391537030546885</v>
      </c>
      <c r="M318" s="18">
        <v>100.716122725565</v>
      </c>
      <c r="N318" s="19">
        <v>98.216444561110194</v>
      </c>
      <c r="O318" s="18">
        <v>1285956</v>
      </c>
      <c r="P318" s="19">
        <v>0.79278897496313117</v>
      </c>
      <c r="Q318" s="19">
        <v>0.80044851938116057</v>
      </c>
      <c r="R318" s="19">
        <v>0.79278897496313117</v>
      </c>
      <c r="S318" s="18">
        <v>91.427800000000005</v>
      </c>
      <c r="T318" s="18">
        <v>579968.31712536816</v>
      </c>
      <c r="U318" s="18">
        <v>91.427800000000005</v>
      </c>
      <c r="V318" s="19">
        <v>1013.9</v>
      </c>
      <c r="W318" s="19">
        <v>1012780.9562932607</v>
      </c>
      <c r="X318" s="19">
        <v>1013.9</v>
      </c>
      <c r="Y318" s="19">
        <v>90.174376171220047</v>
      </c>
      <c r="Z318" s="18">
        <v>451.96352791399698</v>
      </c>
      <c r="AA318" s="18">
        <v>451.98530704675568</v>
      </c>
      <c r="AB318" s="18">
        <v>451.96352791399698</v>
      </c>
      <c r="AC318" s="19">
        <v>86.721752380952381</v>
      </c>
      <c r="AD318" s="19">
        <v>86.544420738333685</v>
      </c>
      <c r="AE318" s="19">
        <v>86.721752380952381</v>
      </c>
      <c r="AF318" s="18">
        <v>1.4837398373983699</v>
      </c>
      <c r="AG318" s="18"/>
      <c r="AH318" s="18">
        <f t="shared" si="11"/>
        <v>1.4837398373983699</v>
      </c>
      <c r="AI318" s="18">
        <v>52401.064206881907</v>
      </c>
    </row>
    <row r="319" spans="2:35" x14ac:dyDescent="0.35">
      <c r="B319" s="17">
        <v>42460</v>
      </c>
      <c r="C319" s="18">
        <v>0.45853117283623523</v>
      </c>
      <c r="D319" s="18" t="e">
        <f>VLOOKUP($B319,[1]OIS!$A$6:$B$43,2)</f>
        <v>#N/A</v>
      </c>
      <c r="E319" s="18">
        <f t="shared" si="10"/>
        <v>0.45853117283623523</v>
      </c>
      <c r="F319" s="19">
        <v>100.258882069942</v>
      </c>
      <c r="G319" s="19">
        <v>100.11224813413484</v>
      </c>
      <c r="H319" s="19">
        <v>100.258882069942</v>
      </c>
      <c r="I319" s="18">
        <v>101.124631092141</v>
      </c>
      <c r="J319" s="19">
        <v>102.185241467734</v>
      </c>
      <c r="K319" s="18">
        <v>99.467304956705902</v>
      </c>
      <c r="L319" s="19">
        <v>95.72041425588867</v>
      </c>
      <c r="M319" s="18">
        <v>100.588627007589</v>
      </c>
      <c r="N319" s="19">
        <v>97.835156830625706</v>
      </c>
      <c r="O319" s="18">
        <v>1293980</v>
      </c>
      <c r="P319" s="19">
        <v>0.79668127953969448</v>
      </c>
      <c r="Q319" s="19">
        <v>0.80357774286991768</v>
      </c>
      <c r="R319" s="19">
        <v>0.79668127953969448</v>
      </c>
      <c r="S319" s="18">
        <v>91.5929</v>
      </c>
      <c r="T319" s="18">
        <v>581002.44119451917</v>
      </c>
      <c r="U319" s="18">
        <v>91.5929</v>
      </c>
      <c r="V319" s="19">
        <v>1014.7</v>
      </c>
      <c r="W319" s="19">
        <v>1012370.6813412221</v>
      </c>
      <c r="X319" s="19">
        <v>1014.7</v>
      </c>
      <c r="Y319" s="19">
        <v>90.265989947767807</v>
      </c>
      <c r="Z319" s="18">
        <v>453.017046717722</v>
      </c>
      <c r="AA319" s="18">
        <v>453.16895210876896</v>
      </c>
      <c r="AB319" s="18">
        <v>453.017046717722</v>
      </c>
      <c r="AC319" s="19">
        <v>85.775008695652176</v>
      </c>
      <c r="AD319" s="19">
        <v>86.31539654346065</v>
      </c>
      <c r="AE319" s="19">
        <v>85.775008695652176</v>
      </c>
      <c r="AF319" s="18">
        <v>1.5168776371307999</v>
      </c>
      <c r="AG319" s="18"/>
      <c r="AH319" s="18">
        <f t="shared" si="11"/>
        <v>1.5168776371307999</v>
      </c>
      <c r="AI319" s="18">
        <v>52436.431263366314</v>
      </c>
    </row>
    <row r="320" spans="2:35" x14ac:dyDescent="0.35">
      <c r="B320" s="17">
        <v>42490</v>
      </c>
      <c r="C320" s="18">
        <v>0.45719095281739941</v>
      </c>
      <c r="D320" s="18" t="e">
        <f>VLOOKUP($B320,[1]OIS!$A$6:$B$43,2)</f>
        <v>#N/A</v>
      </c>
      <c r="E320" s="18">
        <f t="shared" si="10"/>
        <v>0.45719095281739941</v>
      </c>
      <c r="F320" s="19">
        <v>100.180981945301</v>
      </c>
      <c r="G320" s="19">
        <v>100.19119094128615</v>
      </c>
      <c r="H320" s="19">
        <v>100.180981945301</v>
      </c>
      <c r="I320" s="18">
        <v>100.856621803141</v>
      </c>
      <c r="J320" s="19">
        <v>101.773126232183</v>
      </c>
      <c r="K320" s="18">
        <v>99.350100523325807</v>
      </c>
      <c r="L320" s="19">
        <v>96.601183860310698</v>
      </c>
      <c r="M320" s="18">
        <v>100.64129525249101</v>
      </c>
      <c r="N320" s="19">
        <v>97.788957651876899</v>
      </c>
      <c r="O320" s="18">
        <v>1303718</v>
      </c>
      <c r="P320" s="19">
        <v>0.80849310460813995</v>
      </c>
      <c r="Q320" s="19">
        <v>0.80471164888389457</v>
      </c>
      <c r="R320" s="19">
        <v>0.80849310460813995</v>
      </c>
      <c r="S320" s="18">
        <v>92.0946</v>
      </c>
      <c r="T320" s="18">
        <v>582288.56175032456</v>
      </c>
      <c r="U320" s="18">
        <v>92.0946</v>
      </c>
      <c r="V320" s="19">
        <v>1018</v>
      </c>
      <c r="W320" s="19">
        <v>1014483.6228516317</v>
      </c>
      <c r="X320" s="19">
        <v>1018</v>
      </c>
      <c r="Y320" s="19">
        <v>90.466208251473489</v>
      </c>
      <c r="Z320" s="18">
        <v>454.14040414418798</v>
      </c>
      <c r="AA320" s="18">
        <v>453.71505387622727</v>
      </c>
      <c r="AB320" s="18">
        <v>454.14040414418798</v>
      </c>
      <c r="AC320" s="19">
        <v>84.990871428571438</v>
      </c>
      <c r="AD320" s="19">
        <v>86.59946231975087</v>
      </c>
      <c r="AE320" s="19">
        <v>84.990871428571438</v>
      </c>
      <c r="AF320" s="18">
        <v>1.6034482758620701</v>
      </c>
      <c r="AG320" s="18"/>
      <c r="AH320" s="18">
        <f t="shared" si="11"/>
        <v>1.6034482758620701</v>
      </c>
      <c r="AI320" s="18">
        <v>52472.072285830705</v>
      </c>
    </row>
    <row r="321" spans="2:35" x14ac:dyDescent="0.35">
      <c r="B321" s="17">
        <v>42521</v>
      </c>
      <c r="C321" s="18">
        <v>0.44634153859285985</v>
      </c>
      <c r="D321" s="18" t="e">
        <f>VLOOKUP($B321,[1]OIS!$A$6:$B$43,2)</f>
        <v>#N/A</v>
      </c>
      <c r="E321" s="18">
        <f t="shared" si="10"/>
        <v>0.44634153859285985</v>
      </c>
      <c r="F321" s="19">
        <v>100.25730450096501</v>
      </c>
      <c r="G321" s="19">
        <v>100.31725424598901</v>
      </c>
      <c r="H321" s="19">
        <v>100.25730450096501</v>
      </c>
      <c r="I321" s="18">
        <v>100.963495106335</v>
      </c>
      <c r="J321" s="19">
        <v>102.22806835329401</v>
      </c>
      <c r="K321" s="18">
        <v>99.038291926491894</v>
      </c>
      <c r="L321" s="19">
        <v>97.218110416650688</v>
      </c>
      <c r="M321" s="18">
        <v>100.719073519595</v>
      </c>
      <c r="N321" s="19">
        <v>97.530033875579605</v>
      </c>
      <c r="O321" s="18">
        <v>1311183</v>
      </c>
      <c r="P321" s="19">
        <v>0.79402368302253712</v>
      </c>
      <c r="Q321" s="19">
        <v>0.80885072455042573</v>
      </c>
      <c r="R321" s="19">
        <v>0.79402368302253712</v>
      </c>
      <c r="S321" s="18">
        <v>91.882099999999994</v>
      </c>
      <c r="T321" s="18">
        <v>583484.92681680177</v>
      </c>
      <c r="U321" s="18">
        <v>91.882099999999994</v>
      </c>
      <c r="V321" s="19">
        <v>1016.5</v>
      </c>
      <c r="W321" s="19">
        <v>1016938.6381270183</v>
      </c>
      <c r="X321" s="19">
        <v>1016.5</v>
      </c>
      <c r="Y321" s="19">
        <v>90.390654205607461</v>
      </c>
      <c r="Z321" s="18">
        <v>453.35120764036202</v>
      </c>
      <c r="AA321" s="18">
        <v>454.06604400464971</v>
      </c>
      <c r="AB321" s="18">
        <v>453.35120764036202</v>
      </c>
      <c r="AC321" s="19">
        <v>86.732213636363625</v>
      </c>
      <c r="AD321" s="19">
        <v>86.102912379837974</v>
      </c>
      <c r="AE321" s="19">
        <v>86.732213636363625</v>
      </c>
      <c r="AF321" s="18">
        <v>1.5430528375733901</v>
      </c>
      <c r="AG321" s="18"/>
      <c r="AH321" s="18">
        <f t="shared" si="11"/>
        <v>1.5430528375733901</v>
      </c>
      <c r="AI321" s="18">
        <v>52505.298319237198</v>
      </c>
    </row>
    <row r="322" spans="2:35" x14ac:dyDescent="0.35">
      <c r="B322" s="17">
        <v>42551</v>
      </c>
      <c r="C322" s="18">
        <v>0.39915811461830764</v>
      </c>
      <c r="D322" s="18" t="e">
        <f>VLOOKUP($B322,[1]OIS!$A$6:$B$43,2)</f>
        <v>#N/A</v>
      </c>
      <c r="E322" s="18">
        <f t="shared" si="10"/>
        <v>0.39915811461830764</v>
      </c>
      <c r="F322" s="19">
        <v>100.520497951238</v>
      </c>
      <c r="G322" s="19">
        <v>100.48461701845815</v>
      </c>
      <c r="H322" s="19">
        <v>100.520497951238</v>
      </c>
      <c r="I322" s="18">
        <v>101.227557955463</v>
      </c>
      <c r="J322" s="19">
        <v>102.52875312610701</v>
      </c>
      <c r="K322" s="18">
        <v>99.252913898718404</v>
      </c>
      <c r="L322" s="19">
        <v>97.993767283749492</v>
      </c>
      <c r="M322" s="18">
        <v>100.76905899107101</v>
      </c>
      <c r="N322" s="19">
        <v>97.424940137346596</v>
      </c>
      <c r="O322" s="18">
        <v>1316675</v>
      </c>
      <c r="P322" s="19">
        <v>0.812843817268596</v>
      </c>
      <c r="Q322" s="19">
        <v>0.81911054131468963</v>
      </c>
      <c r="R322" s="19">
        <v>0.812843817268596</v>
      </c>
      <c r="S322" s="18">
        <v>92.084100000000007</v>
      </c>
      <c r="T322" s="18">
        <v>584372.11381060025</v>
      </c>
      <c r="U322" s="18">
        <v>92.084100000000007</v>
      </c>
      <c r="V322" s="19">
        <v>1018.3</v>
      </c>
      <c r="W322" s="19">
        <v>1018118.4922526736</v>
      </c>
      <c r="X322" s="19">
        <v>1018.3</v>
      </c>
      <c r="Y322" s="19">
        <v>90.429244819797717</v>
      </c>
      <c r="Z322" s="18">
        <v>454.874821610791</v>
      </c>
      <c r="AA322" s="18">
        <v>454.58720552489439</v>
      </c>
      <c r="AB322" s="18">
        <v>454.874821610791</v>
      </c>
      <c r="AC322" s="19">
        <v>84.993336363636359</v>
      </c>
      <c r="AD322" s="19">
        <v>84.023481493531762</v>
      </c>
      <c r="AE322" s="19">
        <v>84.993336363636359</v>
      </c>
      <c r="AF322" s="18">
        <v>1.4598623853210999</v>
      </c>
      <c r="AG322" s="18"/>
      <c r="AH322" s="18">
        <f t="shared" si="11"/>
        <v>1.4598623853210999</v>
      </c>
      <c r="AI322" s="18">
        <v>52534.703122402294</v>
      </c>
    </row>
    <row r="323" spans="2:35" x14ac:dyDescent="0.35">
      <c r="B323" s="17">
        <v>42582</v>
      </c>
      <c r="C323" s="18">
        <v>0.23042862398520012</v>
      </c>
      <c r="D323" s="18" t="e">
        <f>VLOOKUP($B323,[1]OIS!$A$6:$B$43,2)</f>
        <v>#N/A</v>
      </c>
      <c r="E323" s="18">
        <f t="shared" si="10"/>
        <v>0.23042862398520012</v>
      </c>
      <c r="F323" s="19">
        <v>100.726673041502</v>
      </c>
      <c r="G323" s="19">
        <v>100.67152351057767</v>
      </c>
      <c r="H323" s="19">
        <v>100.726673041502</v>
      </c>
      <c r="I323" s="18">
        <v>101.40044285909801</v>
      </c>
      <c r="J323" s="19">
        <v>102.772922092038</v>
      </c>
      <c r="K323" s="18">
        <v>99.217933583463505</v>
      </c>
      <c r="L323" s="19">
        <v>98.396673249753093</v>
      </c>
      <c r="M323" s="18">
        <v>101.484033079585</v>
      </c>
      <c r="N323" s="19">
        <v>97.353789871942794</v>
      </c>
      <c r="O323" s="18">
        <v>1325178</v>
      </c>
      <c r="P323" s="19">
        <v>0.83113197986690535</v>
      </c>
      <c r="Q323" s="19">
        <v>0.83270847975657525</v>
      </c>
      <c r="R323" s="19">
        <v>0.83113197986690535</v>
      </c>
      <c r="S323" s="18">
        <v>92.175700000000006</v>
      </c>
      <c r="T323" s="18">
        <v>585062.8852664287</v>
      </c>
      <c r="U323" s="18">
        <v>92.175700000000006</v>
      </c>
      <c r="V323" s="19">
        <v>1016.2</v>
      </c>
      <c r="W323" s="19">
        <v>1018348.3606587993</v>
      </c>
      <c r="X323" s="19">
        <v>1016.2</v>
      </c>
      <c r="Y323" s="19">
        <v>90.706258610509749</v>
      </c>
      <c r="Z323" s="18">
        <v>455.45450398096398</v>
      </c>
      <c r="AA323" s="18">
        <v>455.2925444104917</v>
      </c>
      <c r="AB323" s="18">
        <v>455.45450398096398</v>
      </c>
      <c r="AC323" s="19">
        <v>79.436371428571434</v>
      </c>
      <c r="AD323" s="19">
        <v>81.063986800057549</v>
      </c>
      <c r="AE323" s="19">
        <v>79.436371428571434</v>
      </c>
      <c r="AF323" s="18">
        <v>1.8271604938271599</v>
      </c>
      <c r="AG323" s="18"/>
      <c r="AH323" s="18">
        <f t="shared" si="11"/>
        <v>1.8271604938271599</v>
      </c>
      <c r="AI323" s="18">
        <v>52560.831077382405</v>
      </c>
    </row>
    <row r="324" spans="2:35" x14ac:dyDescent="0.35">
      <c r="B324" s="17">
        <v>42613</v>
      </c>
      <c r="C324" s="18">
        <v>0.1894077034896908</v>
      </c>
      <c r="D324" s="18" t="e">
        <f>VLOOKUP($B324,[1]OIS!$A$6:$B$43,2)</f>
        <v>#N/A</v>
      </c>
      <c r="E324" s="18">
        <f t="shared" si="10"/>
        <v>0.1894077034896908</v>
      </c>
      <c r="F324" s="19">
        <v>100.75443879469</v>
      </c>
      <c r="G324" s="19">
        <v>100.8531253558841</v>
      </c>
      <c r="H324" s="19">
        <v>100.75443879469</v>
      </c>
      <c r="I324" s="18">
        <v>101.438352674754</v>
      </c>
      <c r="J324" s="19">
        <v>102.990582214276</v>
      </c>
      <c r="K324" s="18">
        <v>98.941161649535999</v>
      </c>
      <c r="L324" s="19">
        <v>97.96766961649837</v>
      </c>
      <c r="M324" s="18">
        <v>101.851044469146</v>
      </c>
      <c r="N324" s="19">
        <v>97.502211970756093</v>
      </c>
      <c r="O324" s="18">
        <v>1329420</v>
      </c>
      <c r="P324" s="19">
        <v>0.83322346736980879</v>
      </c>
      <c r="Q324" s="19">
        <v>0.84499348012061282</v>
      </c>
      <c r="R324" s="19">
        <v>0.83322346736980879</v>
      </c>
      <c r="S324" s="18">
        <v>92.441500000000005</v>
      </c>
      <c r="T324" s="18">
        <v>585797.80477484281</v>
      </c>
      <c r="U324" s="18">
        <v>92.441500000000005</v>
      </c>
      <c r="V324" s="19">
        <v>1018.9</v>
      </c>
      <c r="W324" s="19">
        <v>1018622.9366775317</v>
      </c>
      <c r="X324" s="19">
        <v>1018.9</v>
      </c>
      <c r="Y324" s="19">
        <v>90.726764157424682</v>
      </c>
      <c r="Z324" s="18">
        <v>455.55528363254399</v>
      </c>
      <c r="AA324" s="18">
        <v>456.08986198645312</v>
      </c>
      <c r="AB324" s="18">
        <v>455.55528363254399</v>
      </c>
      <c r="AC324" s="19">
        <v>78.420534782608698</v>
      </c>
      <c r="AD324" s="19">
        <v>78.412366706186631</v>
      </c>
      <c r="AE324" s="19">
        <v>78.420534782608698</v>
      </c>
      <c r="AF324" s="18">
        <v>1.7818930041152301</v>
      </c>
      <c r="AG324" s="18"/>
      <c r="AH324" s="18">
        <f t="shared" si="11"/>
        <v>1.7818930041152301</v>
      </c>
      <c r="AI324" s="18">
        <v>52585.339952853406</v>
      </c>
    </row>
    <row r="325" spans="2:35" x14ac:dyDescent="0.35">
      <c r="B325" s="17">
        <v>42643</v>
      </c>
      <c r="C325" s="18">
        <v>0.18764072479410279</v>
      </c>
      <c r="D325" s="18" t="e">
        <f>VLOOKUP($B325,[1]OIS!$A$6:$B$43,2)</f>
        <v>#N/A</v>
      </c>
      <c r="E325" s="18">
        <f t="shared" si="10"/>
        <v>0.18764072479410279</v>
      </c>
      <c r="F325" s="19">
        <v>100.97453994142499</v>
      </c>
      <c r="G325" s="19">
        <v>101.00881904186335</v>
      </c>
      <c r="H325" s="19">
        <v>100.97453994142499</v>
      </c>
      <c r="I325" s="18">
        <v>101.65758823743001</v>
      </c>
      <c r="J325" s="19">
        <v>103.10615075284301</v>
      </c>
      <c r="K325" s="18">
        <v>99.371361209698307</v>
      </c>
      <c r="L325" s="19">
        <v>98.479538886427179</v>
      </c>
      <c r="M325" s="18">
        <v>102.254023037496</v>
      </c>
      <c r="N325" s="19">
        <v>97.4641842738273</v>
      </c>
      <c r="O325" s="18">
        <v>1337216</v>
      </c>
      <c r="P325" s="19">
        <v>0.84817355399420602</v>
      </c>
      <c r="Q325" s="19">
        <v>0.85222580088299904</v>
      </c>
      <c r="R325" s="19">
        <v>0.84817355399420602</v>
      </c>
      <c r="S325" s="18">
        <v>92.861400000000003</v>
      </c>
      <c r="T325" s="18">
        <v>586735.68699341116</v>
      </c>
      <c r="U325" s="18">
        <v>92.861400000000003</v>
      </c>
      <c r="V325" s="19">
        <v>1014.8</v>
      </c>
      <c r="W325" s="19">
        <v>1019630.720620458</v>
      </c>
      <c r="X325" s="19">
        <v>1014.8</v>
      </c>
      <c r="Y325" s="19">
        <v>91.507094994087524</v>
      </c>
      <c r="Z325" s="18">
        <v>457.21519822975398</v>
      </c>
      <c r="AA325" s="18">
        <v>456.86816563397917</v>
      </c>
      <c r="AB325" s="18">
        <v>457.21519822975398</v>
      </c>
      <c r="AC325" s="19">
        <v>78.740381818181817</v>
      </c>
      <c r="AD325" s="19">
        <v>77.015573324102775</v>
      </c>
      <c r="AE325" s="19">
        <v>78.740381818181817</v>
      </c>
      <c r="AF325" s="18">
        <v>1.6892473118279601</v>
      </c>
      <c r="AG325" s="18"/>
      <c r="AH325" s="18">
        <f t="shared" si="11"/>
        <v>1.6892473118279601</v>
      </c>
      <c r="AI325" s="18">
        <v>52608.521998736323</v>
      </c>
    </row>
    <row r="326" spans="2:35" x14ac:dyDescent="0.35">
      <c r="B326" s="17">
        <v>42674</v>
      </c>
      <c r="C326" s="18">
        <v>0.19666952373231167</v>
      </c>
      <c r="D326" s="18" t="e">
        <f>VLOOKUP($B326,[1]OIS!$A$6:$B$43,2)</f>
        <v>#N/A</v>
      </c>
      <c r="E326" s="18">
        <f t="shared" ref="E326:E370" si="12">_xlfn.IFNA(D326,C326)</f>
        <v>0.19666952373231167</v>
      </c>
      <c r="F326" s="19">
        <v>101.080067846258</v>
      </c>
      <c r="G326" s="19">
        <v>101.16499064278813</v>
      </c>
      <c r="H326" s="19">
        <v>101.080067846258</v>
      </c>
      <c r="I326" s="18">
        <v>101.722478854999</v>
      </c>
      <c r="J326" s="19">
        <v>103.196636200219</v>
      </c>
      <c r="K326" s="18">
        <v>99.469746174604097</v>
      </c>
      <c r="L326" s="19">
        <v>100.01962223672029</v>
      </c>
      <c r="M326" s="18">
        <v>102.540155288142</v>
      </c>
      <c r="N326" s="19">
        <v>97.128986095284901</v>
      </c>
      <c r="O326" s="18">
        <v>1342447</v>
      </c>
      <c r="P326" s="19">
        <v>0.85933454282845723</v>
      </c>
      <c r="Q326" s="19">
        <v>0.85567549999653958</v>
      </c>
      <c r="R326" s="19">
        <v>0.85933454282845723</v>
      </c>
      <c r="S326" s="18">
        <v>92.697599999999994</v>
      </c>
      <c r="T326" s="18">
        <v>587935.99229294446</v>
      </c>
      <c r="U326" s="18">
        <v>92.697599999999994</v>
      </c>
      <c r="V326" s="19">
        <v>1019.1</v>
      </c>
      <c r="W326" s="19">
        <v>1021205.4273590683</v>
      </c>
      <c r="X326" s="19">
        <v>1019.1</v>
      </c>
      <c r="Y326" s="19">
        <v>90.960259052104789</v>
      </c>
      <c r="Z326" s="18">
        <v>457.29759597143698</v>
      </c>
      <c r="AA326" s="18">
        <v>457.61540997252479</v>
      </c>
      <c r="AB326" s="18">
        <v>457.29759597143698</v>
      </c>
      <c r="AC326" s="19">
        <v>74.751604761904744</v>
      </c>
      <c r="AD326" s="19">
        <v>76.609895675420006</v>
      </c>
      <c r="AE326" s="19">
        <v>74.751604761904744</v>
      </c>
      <c r="AF326" s="18">
        <v>2.4964114832535902</v>
      </c>
      <c r="AG326" s="18"/>
      <c r="AH326" s="18">
        <f t="shared" ref="AH326:AH389" si="13">IF(ISNUMBER(AG326),AG326,AF326)</f>
        <v>2.4964114832535902</v>
      </c>
      <c r="AI326" s="18">
        <v>52631.333264402449</v>
      </c>
    </row>
    <row r="327" spans="2:35" x14ac:dyDescent="0.35">
      <c r="B327" s="17">
        <v>42704</v>
      </c>
      <c r="C327" s="18">
        <v>0.20247341517799819</v>
      </c>
      <c r="D327" s="18" t="e">
        <f>VLOOKUP($B327,[1]OIS!$A$6:$B$43,2)</f>
        <v>#N/A</v>
      </c>
      <c r="E327" s="18">
        <f t="shared" si="12"/>
        <v>0.20247341517799819</v>
      </c>
      <c r="F327" s="19">
        <v>101.312421751477</v>
      </c>
      <c r="G327" s="19">
        <v>101.35671137383432</v>
      </c>
      <c r="H327" s="19">
        <v>101.312421751477</v>
      </c>
      <c r="I327" s="18">
        <v>101.932375811117</v>
      </c>
      <c r="J327" s="19">
        <v>103.283932013937</v>
      </c>
      <c r="K327" s="18">
        <v>99.818637479406306</v>
      </c>
      <c r="L327" s="19">
        <v>100.571505610168</v>
      </c>
      <c r="M327" s="18">
        <v>102.38231032597299</v>
      </c>
      <c r="N327" s="19">
        <v>97.269206777841902</v>
      </c>
      <c r="O327" s="18">
        <v>1341586</v>
      </c>
      <c r="P327" s="19">
        <v>0.86574605513389413</v>
      </c>
      <c r="Q327" s="19">
        <v>0.85784159837701968</v>
      </c>
      <c r="R327" s="19">
        <v>0.86574605513389413</v>
      </c>
      <c r="S327" s="18">
        <v>93.106099999999998</v>
      </c>
      <c r="T327" s="18">
        <v>589398.65753096482</v>
      </c>
      <c r="U327" s="18">
        <v>93.106099999999998</v>
      </c>
      <c r="V327" s="19">
        <v>1022.9</v>
      </c>
      <c r="W327" s="19">
        <v>1022897.7444788656</v>
      </c>
      <c r="X327" s="19">
        <v>1022.9</v>
      </c>
      <c r="Y327" s="19">
        <v>91.021703001270893</v>
      </c>
      <c r="Z327" s="18">
        <v>459.026325927568</v>
      </c>
      <c r="AA327" s="18">
        <v>458.32726935676669</v>
      </c>
      <c r="AB327" s="18">
        <v>459.026325927568</v>
      </c>
      <c r="AC327" s="19">
        <v>76.742709090909102</v>
      </c>
      <c r="AD327" s="19">
        <v>76.622699217982614</v>
      </c>
      <c r="AE327" s="19">
        <v>76.742709090909102</v>
      </c>
      <c r="AF327" s="18">
        <v>2.3608374384236499</v>
      </c>
      <c r="AG327" s="18"/>
      <c r="AH327" s="18">
        <f t="shared" si="13"/>
        <v>2.3608374384236499</v>
      </c>
      <c r="AI327" s="18">
        <v>52654.157575326222</v>
      </c>
    </row>
    <row r="328" spans="2:35" x14ac:dyDescent="0.35">
      <c r="B328" s="17">
        <v>42735</v>
      </c>
      <c r="C328" s="18">
        <v>0.20899050509722145</v>
      </c>
      <c r="D328" s="18" t="e">
        <f>VLOOKUP($B328,[1]OIS!$A$6:$B$43,2)</f>
        <v>#N/A</v>
      </c>
      <c r="E328" s="18">
        <f t="shared" si="12"/>
        <v>0.20899050509722145</v>
      </c>
      <c r="F328" s="19">
        <v>101.664015770399</v>
      </c>
      <c r="G328" s="19">
        <v>101.60847760227136</v>
      </c>
      <c r="H328" s="19">
        <v>101.664015770399</v>
      </c>
      <c r="I328" s="18">
        <v>102.266357906049</v>
      </c>
      <c r="J328" s="19">
        <v>103.832297190514</v>
      </c>
      <c r="K328" s="18">
        <v>99.898798790315894</v>
      </c>
      <c r="L328" s="19">
        <v>100.82163626569999</v>
      </c>
      <c r="M328" s="18">
        <v>102.831514040912</v>
      </c>
      <c r="N328" s="19">
        <v>97.618227401550101</v>
      </c>
      <c r="O328" s="18">
        <v>1345179</v>
      </c>
      <c r="P328" s="19">
        <v>0.84884979927706428</v>
      </c>
      <c r="Q328" s="19">
        <v>0.86050650149935914</v>
      </c>
      <c r="R328" s="19">
        <v>0.84884979927706428</v>
      </c>
      <c r="S328" s="18">
        <v>93.729699999999994</v>
      </c>
      <c r="T328" s="18">
        <v>591090.85528963571</v>
      </c>
      <c r="U328" s="18">
        <v>93.729699999999994</v>
      </c>
      <c r="V328" s="19">
        <v>1027</v>
      </c>
      <c r="W328" s="19">
        <v>1024469.263603057</v>
      </c>
      <c r="X328" s="19">
        <v>1027</v>
      </c>
      <c r="Y328" s="19">
        <v>91.265530671859779</v>
      </c>
      <c r="Z328" s="18">
        <v>458.64342781372801</v>
      </c>
      <c r="AA328" s="18">
        <v>459.02482584274583</v>
      </c>
      <c r="AB328" s="18">
        <v>458.64342781372801</v>
      </c>
      <c r="AC328" s="19">
        <v>78.291209090909092</v>
      </c>
      <c r="AD328" s="19">
        <v>76.637988861376769</v>
      </c>
      <c r="AE328" s="19">
        <v>78.291209090909092</v>
      </c>
      <c r="AF328" s="18">
        <v>2.4307535641547902</v>
      </c>
      <c r="AG328" s="18"/>
      <c r="AH328" s="18">
        <f t="shared" si="13"/>
        <v>2.4307535641547902</v>
      </c>
      <c r="AI328" s="18">
        <v>52677.278059431919</v>
      </c>
    </row>
    <row r="329" spans="2:35" x14ac:dyDescent="0.35">
      <c r="B329" s="17">
        <v>42766</v>
      </c>
      <c r="C329" s="18">
        <v>0.21794583950010948</v>
      </c>
      <c r="D329" s="18" t="e">
        <f>VLOOKUP($B329,[1]OIS!$A$6:$B$43,2)</f>
        <v>#N/A</v>
      </c>
      <c r="E329" s="18">
        <f t="shared" si="12"/>
        <v>0.21794583950010948</v>
      </c>
      <c r="F329" s="19">
        <v>101.93390459126699</v>
      </c>
      <c r="G329" s="19">
        <v>101.91452757500393</v>
      </c>
      <c r="H329" s="19">
        <v>101.93390459126699</v>
      </c>
      <c r="I329" s="18">
        <v>102.34005744941</v>
      </c>
      <c r="J329" s="19">
        <v>103.85028493010699</v>
      </c>
      <c r="K329" s="18">
        <v>99.972185014511695</v>
      </c>
      <c r="L329" s="19">
        <v>103.05328842732499</v>
      </c>
      <c r="M329" s="18">
        <v>103.13544051077299</v>
      </c>
      <c r="N329" s="19">
        <v>97.981628069148499</v>
      </c>
      <c r="O329" s="18">
        <v>1349036</v>
      </c>
      <c r="P329" s="19">
        <v>0.87768941711089754</v>
      </c>
      <c r="Q329" s="19">
        <v>0.86338050563339985</v>
      </c>
      <c r="R329" s="19">
        <v>0.87768941711089754</v>
      </c>
      <c r="S329" s="18">
        <v>93.878799999999998</v>
      </c>
      <c r="T329" s="18">
        <v>592890.05024478491</v>
      </c>
      <c r="U329" s="18">
        <v>93.878799999999998</v>
      </c>
      <c r="V329" s="19">
        <v>1029.0999999999999</v>
      </c>
      <c r="W329" s="19">
        <v>1026352.8315922834</v>
      </c>
      <c r="X329" s="19">
        <v>1029.0999999999999</v>
      </c>
      <c r="Y329" s="19">
        <v>91.22417646487223</v>
      </c>
      <c r="Z329" s="18">
        <v>459.87004222815102</v>
      </c>
      <c r="AA329" s="18">
        <v>459.82148483177104</v>
      </c>
      <c r="AB329" s="18">
        <v>459.87004222815102</v>
      </c>
      <c r="AC329" s="19">
        <v>77.049581818181821</v>
      </c>
      <c r="AD329" s="19">
        <v>76.694187685213308</v>
      </c>
      <c r="AE329" s="19">
        <v>77.049581818181821</v>
      </c>
      <c r="AF329" s="18">
        <v>2.5767716535433101</v>
      </c>
      <c r="AG329" s="18"/>
      <c r="AH329" s="18">
        <f t="shared" si="13"/>
        <v>2.5767716535433101</v>
      </c>
      <c r="AI329" s="18">
        <v>52701.062892607115</v>
      </c>
    </row>
    <row r="330" spans="2:35" x14ac:dyDescent="0.35">
      <c r="B330" s="17">
        <v>42794</v>
      </c>
      <c r="C330" s="18">
        <v>0.21324637426885867</v>
      </c>
      <c r="D330" s="18" t="e">
        <f>VLOOKUP($B330,[1]OIS!$A$6:$B$43,2)</f>
        <v>#N/A</v>
      </c>
      <c r="E330" s="18">
        <f t="shared" si="12"/>
        <v>0.21324637426885867</v>
      </c>
      <c r="F330" s="19">
        <v>102.332938839793</v>
      </c>
      <c r="G330" s="19">
        <v>102.23194434801897</v>
      </c>
      <c r="H330" s="19">
        <v>102.332938839793</v>
      </c>
      <c r="I330" s="18">
        <v>102.702647573417</v>
      </c>
      <c r="J330" s="19">
        <v>104.307206940293</v>
      </c>
      <c r="K330" s="18">
        <v>100.25880453850201</v>
      </c>
      <c r="L330" s="19">
        <v>104.00391626274899</v>
      </c>
      <c r="M330" s="18">
        <v>103.425953584626</v>
      </c>
      <c r="N330" s="19">
        <v>98.465334394210302</v>
      </c>
      <c r="O330" s="18">
        <v>1352031</v>
      </c>
      <c r="P330" s="19">
        <v>0.86203477339168788</v>
      </c>
      <c r="Q330" s="19">
        <v>0.86531223236971067</v>
      </c>
      <c r="R330" s="19">
        <v>0.86203477339168788</v>
      </c>
      <c r="S330" s="18">
        <v>94.019900000000007</v>
      </c>
      <c r="T330" s="18">
        <v>594501.53582368686</v>
      </c>
      <c r="U330" s="18">
        <v>94.019900000000007</v>
      </c>
      <c r="V330" s="19">
        <v>1029.3</v>
      </c>
      <c r="W330" s="19">
        <v>1028973.3271075134</v>
      </c>
      <c r="X330" s="19">
        <v>1029.3</v>
      </c>
      <c r="Y330" s="19">
        <v>91.343534440882166</v>
      </c>
      <c r="Z330" s="18">
        <v>460.569559511595</v>
      </c>
      <c r="AA330" s="18">
        <v>460.777237389709</v>
      </c>
      <c r="AB330" s="18">
        <v>460.569559511595</v>
      </c>
      <c r="AC330" s="19">
        <v>77.614045000000004</v>
      </c>
      <c r="AD330" s="19">
        <v>76.958993673307091</v>
      </c>
      <c r="AE330" s="19">
        <v>77.614045000000004</v>
      </c>
      <c r="AF330" s="18">
        <v>2.6319018404908001</v>
      </c>
      <c r="AG330" s="18"/>
      <c r="AH330" s="18">
        <f t="shared" si="13"/>
        <v>2.6319018404908001</v>
      </c>
      <c r="AI330" s="18">
        <v>52723.856889921532</v>
      </c>
    </row>
    <row r="331" spans="2:35" x14ac:dyDescent="0.35">
      <c r="B331" s="17">
        <v>42825</v>
      </c>
      <c r="C331" s="18">
        <v>0.21414309977617504</v>
      </c>
      <c r="D331" s="18" t="e">
        <f>VLOOKUP($B331,[1]OIS!$A$6:$B$43,2)</f>
        <v>#N/A</v>
      </c>
      <c r="E331" s="18">
        <f t="shared" si="12"/>
        <v>0.21414309977617504</v>
      </c>
      <c r="F331" s="19">
        <v>102.619582651324</v>
      </c>
      <c r="G331" s="19">
        <v>102.55303108873353</v>
      </c>
      <c r="H331" s="19">
        <v>102.619582651324</v>
      </c>
      <c r="I331" s="18">
        <v>102.972987223012</v>
      </c>
      <c r="J331" s="19">
        <v>104.39201193411201</v>
      </c>
      <c r="K331" s="18">
        <v>100.72125716154</v>
      </c>
      <c r="L331" s="19">
        <v>104.204979484067</v>
      </c>
      <c r="M331" s="18">
        <v>105.30993632547801</v>
      </c>
      <c r="N331" s="19">
        <v>98.961073975027404</v>
      </c>
      <c r="O331" s="18">
        <v>1354908</v>
      </c>
      <c r="P331" s="19">
        <v>0.86333723672708684</v>
      </c>
      <c r="Q331" s="19">
        <v>0.86589636530998526</v>
      </c>
      <c r="R331" s="19">
        <v>0.86333723672708684</v>
      </c>
      <c r="S331" s="18">
        <v>94.055199999999999</v>
      </c>
      <c r="T331" s="18">
        <v>595885.01425914618</v>
      </c>
      <c r="U331" s="18">
        <v>94.055199999999999</v>
      </c>
      <c r="V331" s="19">
        <v>1029.9000000000001</v>
      </c>
      <c r="W331" s="19">
        <v>1032491.856634418</v>
      </c>
      <c r="X331" s="19">
        <v>1029.9000000000001</v>
      </c>
      <c r="Y331" s="19">
        <v>91.324594620836962</v>
      </c>
      <c r="Z331" s="18">
        <v>462.147459474063</v>
      </c>
      <c r="AA331" s="18">
        <v>461.98010206356588</v>
      </c>
      <c r="AB331" s="18">
        <v>462.147459474063</v>
      </c>
      <c r="AC331" s="19">
        <v>76.570669565217401</v>
      </c>
      <c r="AD331" s="19">
        <v>77.499048130493605</v>
      </c>
      <c r="AE331" s="19">
        <v>76.570669565217401</v>
      </c>
      <c r="AF331" s="18">
        <v>2.5244140625</v>
      </c>
      <c r="AG331" s="18"/>
      <c r="AH331" s="18">
        <f t="shared" si="13"/>
        <v>2.5244140625</v>
      </c>
      <c r="AI331" s="18">
        <v>52746.700142596652</v>
      </c>
    </row>
    <row r="332" spans="2:35" x14ac:dyDescent="0.35">
      <c r="B332" s="17">
        <v>42855</v>
      </c>
      <c r="C332" s="18">
        <v>0.21342362682077803</v>
      </c>
      <c r="D332" s="18" t="e">
        <f>VLOOKUP($B332,[1]OIS!$A$6:$B$43,2)</f>
        <v>#N/A</v>
      </c>
      <c r="E332" s="18">
        <f t="shared" si="12"/>
        <v>0.21342362682077803</v>
      </c>
      <c r="F332" s="19">
        <v>102.89531106577201</v>
      </c>
      <c r="G332" s="19">
        <v>102.86066824459242</v>
      </c>
      <c r="H332" s="19">
        <v>102.89531106577201</v>
      </c>
      <c r="I332" s="18">
        <v>103.30503361912101</v>
      </c>
      <c r="J332" s="19">
        <v>104.867633802201</v>
      </c>
      <c r="K332" s="18">
        <v>100.863418238778</v>
      </c>
      <c r="L332" s="19">
        <v>103.475266827393</v>
      </c>
      <c r="M332" s="18">
        <v>105.17162570533699</v>
      </c>
      <c r="N332" s="19">
        <v>99.305167461326405</v>
      </c>
      <c r="O332" s="18">
        <v>1359805</v>
      </c>
      <c r="P332" s="19">
        <v>0.85363749481542928</v>
      </c>
      <c r="Q332" s="19">
        <v>0.8659140916127035</v>
      </c>
      <c r="R332" s="19">
        <v>0.85363749481542928</v>
      </c>
      <c r="S332" s="18">
        <v>94.444599999999994</v>
      </c>
      <c r="T332" s="18">
        <v>597106.49430325662</v>
      </c>
      <c r="U332" s="18">
        <v>94.444599999999994</v>
      </c>
      <c r="V332" s="19">
        <v>1029.5</v>
      </c>
      <c r="W332" s="19">
        <v>1035557.1835965333</v>
      </c>
      <c r="X332" s="19">
        <v>1029.5</v>
      </c>
      <c r="Y332" s="19">
        <v>91.738319572608049</v>
      </c>
      <c r="Z332" s="18">
        <v>463.50350966445097</v>
      </c>
      <c r="AA332" s="18">
        <v>463.31417405471456</v>
      </c>
      <c r="AB332" s="18">
        <v>463.50350966445097</v>
      </c>
      <c r="AC332" s="19">
        <v>78.199074999999979</v>
      </c>
      <c r="AD332" s="19">
        <v>78.050489868063423</v>
      </c>
      <c r="AE332" s="19">
        <v>78.199074999999979</v>
      </c>
      <c r="AF332" s="18">
        <v>2.5480769230769198</v>
      </c>
      <c r="AG332" s="18"/>
      <c r="AH332" s="18">
        <f t="shared" si="13"/>
        <v>2.5480769230769198</v>
      </c>
      <c r="AI332" s="18">
        <v>52770.24586227972</v>
      </c>
    </row>
    <row r="333" spans="2:35" x14ac:dyDescent="0.35">
      <c r="B333" s="17">
        <v>42886</v>
      </c>
      <c r="C333" s="18">
        <v>0.2148818670863524</v>
      </c>
      <c r="D333" s="18" t="e">
        <f>VLOOKUP($B333,[1]OIS!$A$6:$B$43,2)</f>
        <v>#N/A</v>
      </c>
      <c r="E333" s="18">
        <f t="shared" si="12"/>
        <v>0.2148818670863524</v>
      </c>
      <c r="F333" s="19">
        <v>103.114326764757</v>
      </c>
      <c r="G333" s="19">
        <v>103.11259205141296</v>
      </c>
      <c r="H333" s="19">
        <v>103.114326764757</v>
      </c>
      <c r="I333" s="18">
        <v>103.547796025975</v>
      </c>
      <c r="J333" s="19">
        <v>105.035825671677</v>
      </c>
      <c r="K333" s="18">
        <v>101.273947294314</v>
      </c>
      <c r="L333" s="19">
        <v>103.01648425243798</v>
      </c>
      <c r="M333" s="18">
        <v>105.668900376808</v>
      </c>
      <c r="N333" s="19">
        <v>99.552805568992994</v>
      </c>
      <c r="O333" s="18">
        <v>1357890</v>
      </c>
      <c r="P333" s="19">
        <v>0.86404674270057935</v>
      </c>
      <c r="Q333" s="19">
        <v>0.86659078293982228</v>
      </c>
      <c r="R333" s="19">
        <v>0.86404674270057935</v>
      </c>
      <c r="S333" s="18">
        <v>94.622900000000001</v>
      </c>
      <c r="T333" s="18">
        <v>598189.10615416802</v>
      </c>
      <c r="U333" s="18">
        <v>94.622900000000001</v>
      </c>
      <c r="V333" s="19">
        <v>1034.8</v>
      </c>
      <c r="W333" s="19">
        <v>1035976.4745068566</v>
      </c>
      <c r="X333" s="19">
        <v>1034.8</v>
      </c>
      <c r="Y333" s="19">
        <v>91.440761499806726</v>
      </c>
      <c r="Z333" s="18">
        <v>464.37678238316698</v>
      </c>
      <c r="AA333" s="18">
        <v>464.50353897702894</v>
      </c>
      <c r="AB333" s="18">
        <v>464.37678238316698</v>
      </c>
      <c r="AC333" s="19">
        <v>78.634434782608693</v>
      </c>
      <c r="AD333" s="19">
        <v>78.180211187039589</v>
      </c>
      <c r="AE333" s="19">
        <v>78.634434782608693</v>
      </c>
      <c r="AF333" s="18">
        <v>2.5735027223230502</v>
      </c>
      <c r="AG333" s="18"/>
      <c r="AH333" s="18">
        <f t="shared" si="13"/>
        <v>2.5735027223230502</v>
      </c>
      <c r="AI333" s="18">
        <v>52793.588061109309</v>
      </c>
    </row>
    <row r="334" spans="2:35" x14ac:dyDescent="0.35">
      <c r="B334" s="17">
        <v>42916</v>
      </c>
      <c r="C334" s="18">
        <v>0.22737118554057345</v>
      </c>
      <c r="D334" s="18" t="e">
        <f>VLOOKUP($B334,[1]OIS!$A$6:$B$43,2)</f>
        <v>#N/A</v>
      </c>
      <c r="E334" s="18">
        <f t="shared" si="12"/>
        <v>0.22737118554057345</v>
      </c>
      <c r="F334" s="19">
        <v>103.213905842117</v>
      </c>
      <c r="G334" s="19">
        <v>103.29666098431457</v>
      </c>
      <c r="H334" s="19">
        <v>103.213905842117</v>
      </c>
      <c r="I334" s="18">
        <v>103.721287577449</v>
      </c>
      <c r="J334" s="19">
        <v>105.272568298259</v>
      </c>
      <c r="K334" s="18">
        <v>101.35083350262001</v>
      </c>
      <c r="L334" s="19">
        <v>102.009755407444</v>
      </c>
      <c r="M334" s="18">
        <v>105.933575379487</v>
      </c>
      <c r="N334" s="19">
        <v>99.622592552094503</v>
      </c>
      <c r="O334" s="18">
        <v>1363433</v>
      </c>
      <c r="P334" s="19">
        <v>0.86662112136763003</v>
      </c>
      <c r="Q334" s="19">
        <v>0.86870601298802275</v>
      </c>
      <c r="R334" s="19">
        <v>0.86662112136763003</v>
      </c>
      <c r="S334" s="18">
        <v>94.595500000000001</v>
      </c>
      <c r="T334" s="18">
        <v>599231.96270162647</v>
      </c>
      <c r="U334" s="18">
        <v>94.595500000000001</v>
      </c>
      <c r="V334" s="19">
        <v>1033.0999999999999</v>
      </c>
      <c r="W334" s="19">
        <v>1032686.7448053005</v>
      </c>
      <c r="X334" s="19">
        <v>1033.0999999999999</v>
      </c>
      <c r="Y334" s="19">
        <v>91.564708159907084</v>
      </c>
      <c r="Z334" s="18">
        <v>465.33462109063203</v>
      </c>
      <c r="AA334" s="18">
        <v>465.39391439953027</v>
      </c>
      <c r="AB334" s="18">
        <v>465.33462109063203</v>
      </c>
      <c r="AC334" s="19">
        <v>77.061727272727282</v>
      </c>
      <c r="AD334" s="19">
        <v>77.666762261263528</v>
      </c>
      <c r="AE334" s="19">
        <v>77.061727272727282</v>
      </c>
      <c r="AF334" s="18">
        <v>2.62265917602996</v>
      </c>
      <c r="AG334" s="18"/>
      <c r="AH334" s="18">
        <f t="shared" si="13"/>
        <v>2.62265917602996</v>
      </c>
      <c r="AI334" s="18">
        <v>52816.633834651329</v>
      </c>
    </row>
    <row r="335" spans="2:35" x14ac:dyDescent="0.35">
      <c r="B335" s="17">
        <v>42947</v>
      </c>
      <c r="C335" s="18">
        <v>0.245831538496359</v>
      </c>
      <c r="D335" s="18" t="e">
        <f>VLOOKUP($B335,[1]OIS!$A$6:$B$43,2)</f>
        <v>#N/A</v>
      </c>
      <c r="E335" s="18">
        <f t="shared" si="12"/>
        <v>0.245831538496359</v>
      </c>
      <c r="F335" s="19">
        <v>103.38332683439</v>
      </c>
      <c r="G335" s="19">
        <v>103.45465961612335</v>
      </c>
      <c r="H335" s="19">
        <v>103.38332683439</v>
      </c>
      <c r="I335" s="18">
        <v>103.849147090503</v>
      </c>
      <c r="J335" s="19">
        <v>105.469809436201</v>
      </c>
      <c r="K335" s="18">
        <v>101.33201807534</v>
      </c>
      <c r="L335" s="19">
        <v>102.105650169901</v>
      </c>
      <c r="M335" s="18">
        <v>106.585326210372</v>
      </c>
      <c r="N335" s="19">
        <v>99.792546382480893</v>
      </c>
      <c r="O335" s="18">
        <v>1367228</v>
      </c>
      <c r="P335" s="19">
        <v>0.87034480491733224</v>
      </c>
      <c r="Q335" s="19">
        <v>0.87156165229488147</v>
      </c>
      <c r="R335" s="19">
        <v>0.87034480491733224</v>
      </c>
      <c r="S335" s="18">
        <v>94.808400000000006</v>
      </c>
      <c r="T335" s="18">
        <v>600393.40345277369</v>
      </c>
      <c r="U335" s="18">
        <v>94.808400000000006</v>
      </c>
      <c r="V335" s="19">
        <v>1030.5999999999999</v>
      </c>
      <c r="W335" s="19">
        <v>1027559.8053675115</v>
      </c>
      <c r="X335" s="19">
        <v>1030.5999999999999</v>
      </c>
      <c r="Y335" s="19">
        <v>91.993401901804788</v>
      </c>
      <c r="Z335" s="18">
        <v>465.39557298382101</v>
      </c>
      <c r="AA335" s="18">
        <v>466.08445067565447</v>
      </c>
      <c r="AB335" s="18">
        <v>465.39557298382101</v>
      </c>
      <c r="AC335" s="19">
        <v>77.005657142857132</v>
      </c>
      <c r="AD335" s="19">
        <v>76.866140620689777</v>
      </c>
      <c r="AE335" s="19">
        <v>77.005657142857132</v>
      </c>
      <c r="AF335" s="18">
        <v>2.51048951048951</v>
      </c>
      <c r="AG335" s="18"/>
      <c r="AH335" s="18">
        <f t="shared" si="13"/>
        <v>2.51048951048951</v>
      </c>
      <c r="AI335" s="18">
        <v>52839.391078024768</v>
      </c>
    </row>
    <row r="336" spans="2:35" x14ac:dyDescent="0.35">
      <c r="B336" s="17">
        <v>42978</v>
      </c>
      <c r="C336" s="18">
        <v>0.22744172916224478</v>
      </c>
      <c r="D336" s="18" t="e">
        <f>VLOOKUP($B336,[1]OIS!$A$6:$B$43,2)</f>
        <v>#N/A</v>
      </c>
      <c r="E336" s="18">
        <f t="shared" si="12"/>
        <v>0.22744172916224478</v>
      </c>
      <c r="F336" s="19">
        <v>103.61170012685</v>
      </c>
      <c r="G336" s="19">
        <v>103.65061127112671</v>
      </c>
      <c r="H336" s="19">
        <v>103.61170012685</v>
      </c>
      <c r="I336" s="18">
        <v>104.11572813347399</v>
      </c>
      <c r="J336" s="19">
        <v>105.70498282744499</v>
      </c>
      <c r="K336" s="18">
        <v>101.66576237101999</v>
      </c>
      <c r="L336" s="19">
        <v>103.19015391206599</v>
      </c>
      <c r="M336" s="18">
        <v>106.526116819291</v>
      </c>
      <c r="N336" s="19">
        <v>99.531219902302396</v>
      </c>
      <c r="O336" s="18">
        <v>1370781</v>
      </c>
      <c r="P336" s="19">
        <v>0.87622101870183422</v>
      </c>
      <c r="Q336" s="19">
        <v>0.8739828361367693</v>
      </c>
      <c r="R336" s="19">
        <v>0.87622101870183422</v>
      </c>
      <c r="S336" s="18">
        <v>94.986900000000006</v>
      </c>
      <c r="T336" s="18">
        <v>601875.26151981403</v>
      </c>
      <c r="U336" s="18">
        <v>94.986900000000006</v>
      </c>
      <c r="V336" s="19">
        <v>1024.5</v>
      </c>
      <c r="W336" s="19">
        <v>1023443.5742317407</v>
      </c>
      <c r="X336" s="19">
        <v>1024.5</v>
      </c>
      <c r="Y336" s="19">
        <v>92.715373352855053</v>
      </c>
      <c r="Z336" s="18">
        <v>466.71433577179903</v>
      </c>
      <c r="AA336" s="18">
        <v>466.77534706229085</v>
      </c>
      <c r="AB336" s="18">
        <v>466.71433577179903</v>
      </c>
      <c r="AC336" s="19">
        <v>75.538817391304349</v>
      </c>
      <c r="AD336" s="19">
        <v>76.328925905999498</v>
      </c>
      <c r="AE336" s="19">
        <v>75.538817391304349</v>
      </c>
      <c r="AF336" s="18">
        <v>2.5936952714535901</v>
      </c>
      <c r="AG336" s="18"/>
      <c r="AH336" s="18">
        <f t="shared" si="13"/>
        <v>2.5936952714535901</v>
      </c>
      <c r="AI336" s="18">
        <v>52862.276123531999</v>
      </c>
    </row>
    <row r="337" spans="2:35" x14ac:dyDescent="0.35">
      <c r="B337" s="17">
        <v>43008</v>
      </c>
      <c r="C337" s="18">
        <v>0.28420680879858379</v>
      </c>
      <c r="D337" s="18" t="e">
        <f>VLOOKUP($B337,[1]OIS!$A$6:$B$43,2)</f>
        <v>#N/A</v>
      </c>
      <c r="E337" s="18">
        <f t="shared" si="12"/>
        <v>0.28420680879858379</v>
      </c>
      <c r="F337" s="19">
        <v>103.936718947602</v>
      </c>
      <c r="G337" s="19">
        <v>103.91396095173936</v>
      </c>
      <c r="H337" s="19">
        <v>103.936718947602</v>
      </c>
      <c r="I337" s="18">
        <v>104.32972852570499</v>
      </c>
      <c r="J337" s="19">
        <v>105.894351313353</v>
      </c>
      <c r="K337" s="18">
        <v>101.904474794207</v>
      </c>
      <c r="L337" s="19">
        <v>103.95975927687698</v>
      </c>
      <c r="M337" s="18">
        <v>106.871125807083</v>
      </c>
      <c r="N337" s="19">
        <v>100.40652583205301</v>
      </c>
      <c r="O337" s="18">
        <v>1372802</v>
      </c>
      <c r="P337" s="19">
        <v>0.8739385378512885</v>
      </c>
      <c r="Q337" s="19">
        <v>0.87506966330367075</v>
      </c>
      <c r="R337" s="19">
        <v>0.8739385378512885</v>
      </c>
      <c r="S337" s="18">
        <v>95.396299999999997</v>
      </c>
      <c r="T337" s="18">
        <v>603669.44605784828</v>
      </c>
      <c r="U337" s="18">
        <v>95.396299999999997</v>
      </c>
      <c r="V337" s="19">
        <v>1024.9000000000001</v>
      </c>
      <c r="W337" s="19">
        <v>1022500.8586209465</v>
      </c>
      <c r="X337" s="19">
        <v>1024.9000000000001</v>
      </c>
      <c r="Y337" s="19">
        <v>93.078641818714019</v>
      </c>
      <c r="Z337" s="18">
        <v>468.33425052039701</v>
      </c>
      <c r="AA337" s="18">
        <v>467.61001634099654</v>
      </c>
      <c r="AB337" s="18">
        <v>468.33425052039701</v>
      </c>
      <c r="AC337" s="19">
        <v>77.195723809523798</v>
      </c>
      <c r="AD337" s="19">
        <v>76.445716250941402</v>
      </c>
      <c r="AE337" s="19">
        <v>77.195723809523798</v>
      </c>
      <c r="AF337" s="18">
        <v>2.5317164179104501</v>
      </c>
      <c r="AG337" s="18"/>
      <c r="AH337" s="18">
        <f t="shared" si="13"/>
        <v>2.5317164179104501</v>
      </c>
      <c r="AI337" s="18">
        <v>52884.626513794115</v>
      </c>
    </row>
    <row r="338" spans="2:35" x14ac:dyDescent="0.35">
      <c r="B338" s="17">
        <v>43039</v>
      </c>
      <c r="C338" s="18">
        <v>0.39026091860604384</v>
      </c>
      <c r="D338" s="18" t="e">
        <f>VLOOKUP($B338,[1]OIS!$A$6:$B$43,2)</f>
        <v>#N/A</v>
      </c>
      <c r="E338" s="18">
        <f t="shared" si="12"/>
        <v>0.39026091860604384</v>
      </c>
      <c r="F338" s="19">
        <v>104.155859294411</v>
      </c>
      <c r="G338" s="19">
        <v>104.20999718883006</v>
      </c>
      <c r="H338" s="19">
        <v>104.155859294411</v>
      </c>
      <c r="I338" s="18">
        <v>104.472923448933</v>
      </c>
      <c r="J338" s="19">
        <v>106.007615347607</v>
      </c>
      <c r="K338" s="18">
        <v>102.11285212113999</v>
      </c>
      <c r="L338" s="19">
        <v>104.70836036616697</v>
      </c>
      <c r="M338" s="18">
        <v>107.088124105771</v>
      </c>
      <c r="N338" s="19">
        <v>101.01809755817</v>
      </c>
      <c r="O338" s="18">
        <v>1376504</v>
      </c>
      <c r="P338" s="19">
        <v>0.87014660597134819</v>
      </c>
      <c r="Q338" s="19">
        <v>0.87518998265267534</v>
      </c>
      <c r="R338" s="19">
        <v>0.87014660597134819</v>
      </c>
      <c r="S338" s="18">
        <v>95.438599999999994</v>
      </c>
      <c r="T338" s="18">
        <v>605432.18150942132</v>
      </c>
      <c r="U338" s="18">
        <v>95.438599999999994</v>
      </c>
      <c r="V338" s="19">
        <v>1028.5</v>
      </c>
      <c r="W338" s="19">
        <v>1024111.4290628027</v>
      </c>
      <c r="X338" s="19">
        <v>1028.5</v>
      </c>
      <c r="Y338" s="19">
        <v>92.793971803597458</v>
      </c>
      <c r="Z338" s="18">
        <v>468.53352829905998</v>
      </c>
      <c r="AA338" s="18">
        <v>468.6982715059948</v>
      </c>
      <c r="AB338" s="18">
        <v>468.53352829905998</v>
      </c>
      <c r="AC338" s="19">
        <v>77.298309090909086</v>
      </c>
      <c r="AD338" s="19">
        <v>77.036542504391917</v>
      </c>
      <c r="AE338" s="19">
        <v>77.298309090909086</v>
      </c>
      <c r="AF338" s="18">
        <v>2.77564102564103</v>
      </c>
      <c r="AG338" s="18"/>
      <c r="AH338" s="18">
        <f t="shared" si="13"/>
        <v>2.77564102564103</v>
      </c>
      <c r="AI338" s="18">
        <v>52906.972400774554</v>
      </c>
    </row>
    <row r="339" spans="2:35" x14ac:dyDescent="0.35">
      <c r="B339" s="17">
        <v>43069</v>
      </c>
      <c r="C339" s="18">
        <v>0.46447211152951762</v>
      </c>
      <c r="D339" s="18" t="e">
        <f>VLOOKUP($B339,[1]OIS!$A$6:$B$43,2)</f>
        <v>#N/A</v>
      </c>
      <c r="E339" s="18">
        <f t="shared" si="12"/>
        <v>0.46447211152951762</v>
      </c>
      <c r="F339" s="19">
        <v>104.42389369965601</v>
      </c>
      <c r="G339" s="19">
        <v>104.4779269863165</v>
      </c>
      <c r="H339" s="19">
        <v>104.42389369965601</v>
      </c>
      <c r="I339" s="18">
        <v>104.699049544448</v>
      </c>
      <c r="J339" s="19">
        <v>106.24387837025</v>
      </c>
      <c r="K339" s="18">
        <v>102.27566332236999</v>
      </c>
      <c r="L339" s="19">
        <v>105.57486500948099</v>
      </c>
      <c r="M339" s="18">
        <v>106.916620398405</v>
      </c>
      <c r="N339" s="19">
        <v>101.272007996306</v>
      </c>
      <c r="O339" s="18">
        <v>1380209</v>
      </c>
      <c r="P339" s="19">
        <v>0.87793830793136507</v>
      </c>
      <c r="Q339" s="19">
        <v>0.87504303233772973</v>
      </c>
      <c r="R339" s="19">
        <v>0.87793830793136507</v>
      </c>
      <c r="S339" s="18">
        <v>95.641900000000007</v>
      </c>
      <c r="T339" s="18">
        <v>606675.60145999852</v>
      </c>
      <c r="U339" s="18">
        <v>95.641900000000007</v>
      </c>
      <c r="V339" s="19">
        <v>1026.9000000000001</v>
      </c>
      <c r="W339" s="19">
        <v>1026878.0901935189</v>
      </c>
      <c r="X339" s="19">
        <v>1026.9000000000001</v>
      </c>
      <c r="Y339" s="19">
        <v>93.136527412601026</v>
      </c>
      <c r="Z339" s="18">
        <v>470.25670714797599</v>
      </c>
      <c r="AA339" s="18">
        <v>470.1112484110584</v>
      </c>
      <c r="AB339" s="18">
        <v>470.25670714797599</v>
      </c>
      <c r="AC339" s="19">
        <v>77.594181818181823</v>
      </c>
      <c r="AD339" s="19">
        <v>77.754764445196273</v>
      </c>
      <c r="AE339" s="19">
        <v>77.594181818181823</v>
      </c>
      <c r="AF339" s="18">
        <v>2.6476793248945101</v>
      </c>
      <c r="AG339" s="18"/>
      <c r="AH339" s="18">
        <f t="shared" si="13"/>
        <v>2.6476793248945101</v>
      </c>
      <c r="AI339" s="18">
        <v>52929.497586871235</v>
      </c>
    </row>
    <row r="340" spans="2:35" x14ac:dyDescent="0.35">
      <c r="B340" s="17">
        <v>43100</v>
      </c>
      <c r="C340" s="18">
        <v>0.46964643367207526</v>
      </c>
      <c r="D340" s="18" t="e">
        <f>VLOOKUP($B340,[1]OIS!$A$6:$B$43,2)</f>
        <v>#N/A</v>
      </c>
      <c r="E340" s="18">
        <f t="shared" si="12"/>
        <v>0.46964643367207526</v>
      </c>
      <c r="F340" s="19">
        <v>104.701824935901</v>
      </c>
      <c r="G340" s="19">
        <v>104.6773931400204</v>
      </c>
      <c r="H340" s="19">
        <v>104.701824935901</v>
      </c>
      <c r="I340" s="18">
        <v>104.850309894657</v>
      </c>
      <c r="J340" s="19">
        <v>106.503532864915</v>
      </c>
      <c r="K340" s="18">
        <v>102.337852946905</v>
      </c>
      <c r="L340" s="19">
        <v>106.30068696350997</v>
      </c>
      <c r="M340" s="18">
        <v>108.569785319703</v>
      </c>
      <c r="N340" s="19">
        <v>101.477880822598</v>
      </c>
      <c r="O340" s="18">
        <v>1380562</v>
      </c>
      <c r="P340" s="19">
        <v>0.87958461095393792</v>
      </c>
      <c r="Q340" s="19">
        <v>0.8751291576734519</v>
      </c>
      <c r="R340" s="19">
        <v>0.87958461095393792</v>
      </c>
      <c r="S340" s="18">
        <v>95.851900000000001</v>
      </c>
      <c r="T340" s="18">
        <v>607089.23665304447</v>
      </c>
      <c r="U340" s="18">
        <v>95.851900000000001</v>
      </c>
      <c r="V340" s="19">
        <v>1034.5999999999999</v>
      </c>
      <c r="W340" s="19">
        <v>1029593.6496222002</v>
      </c>
      <c r="X340" s="19">
        <v>1034.5999999999999</v>
      </c>
      <c r="Y340" s="19">
        <v>92.646336748501838</v>
      </c>
      <c r="Z340" s="18">
        <v>471.85856920563299</v>
      </c>
      <c r="AA340" s="18">
        <v>471.8358967021768</v>
      </c>
      <c r="AB340" s="18">
        <v>471.85856920563299</v>
      </c>
      <c r="AC340" s="19">
        <v>78.257109523809532</v>
      </c>
      <c r="AD340" s="19">
        <v>78.334845334779232</v>
      </c>
      <c r="AE340" s="19">
        <v>78.257109523809532</v>
      </c>
      <c r="AF340" s="18">
        <v>2.7277432712215299</v>
      </c>
      <c r="AG340" s="18"/>
      <c r="AH340" s="18">
        <f t="shared" si="13"/>
        <v>2.7277432712215299</v>
      </c>
      <c r="AI340" s="18">
        <v>52952.293538903628</v>
      </c>
    </row>
    <row r="341" spans="2:35" x14ac:dyDescent="0.35">
      <c r="B341" s="17">
        <v>43131</v>
      </c>
      <c r="C341" s="18">
        <v>0.47328835393204466</v>
      </c>
      <c r="D341" s="18" t="e">
        <f>VLOOKUP($B341,[1]OIS!$A$6:$B$43,2)</f>
        <v>#N/A</v>
      </c>
      <c r="E341" s="18">
        <f t="shared" si="12"/>
        <v>0.47328835393204466</v>
      </c>
      <c r="F341" s="19">
        <v>104.95130223735499</v>
      </c>
      <c r="G341" s="19">
        <v>104.83549221755895</v>
      </c>
      <c r="H341" s="19">
        <v>104.95130223735499</v>
      </c>
      <c r="I341" s="18">
        <v>105.039705983948</v>
      </c>
      <c r="J341" s="19">
        <v>106.71438528103999</v>
      </c>
      <c r="K341" s="18">
        <v>102.43310433470501</v>
      </c>
      <c r="L341" s="19">
        <v>107.445844791198</v>
      </c>
      <c r="M341" s="18">
        <v>108.83567612714999</v>
      </c>
      <c r="N341" s="19">
        <v>101.582976605311</v>
      </c>
      <c r="O341" s="18">
        <v>1385156</v>
      </c>
      <c r="P341" s="19">
        <v>0.87682587900723885</v>
      </c>
      <c r="Q341" s="19">
        <v>0.87535844972964127</v>
      </c>
      <c r="R341" s="19">
        <v>0.87682587900723885</v>
      </c>
      <c r="S341" s="18">
        <v>95.712100000000007</v>
      </c>
      <c r="T341" s="18">
        <v>606942.65088407649</v>
      </c>
      <c r="U341" s="18">
        <v>95.712100000000007</v>
      </c>
      <c r="V341" s="19">
        <v>1031.7</v>
      </c>
      <c r="W341" s="19">
        <v>1031592.3423053651</v>
      </c>
      <c r="X341" s="19">
        <v>1031.7</v>
      </c>
      <c r="Y341" s="19">
        <v>92.771251332751774</v>
      </c>
      <c r="Z341" s="18">
        <v>472.83201289182</v>
      </c>
      <c r="AA341" s="18">
        <v>473.60708928114235</v>
      </c>
      <c r="AB341" s="18">
        <v>472.83201289182</v>
      </c>
      <c r="AC341" s="19">
        <v>78.873543478260871</v>
      </c>
      <c r="AD341" s="19">
        <v>78.759265332682659</v>
      </c>
      <c r="AE341" s="19">
        <v>78.873543478260871</v>
      </c>
      <c r="AF341" s="18">
        <v>2.5144787644787598</v>
      </c>
      <c r="AG341" s="18"/>
      <c r="AH341" s="18">
        <f t="shared" si="13"/>
        <v>2.5144787644787598</v>
      </c>
      <c r="AI341" s="18">
        <v>52975.531441988809</v>
      </c>
    </row>
    <row r="342" spans="2:35" x14ac:dyDescent="0.35">
      <c r="B342" s="17">
        <v>43159</v>
      </c>
      <c r="C342" s="18">
        <v>0.49923715710101879</v>
      </c>
      <c r="D342" s="18" t="e">
        <f>VLOOKUP($B342,[1]OIS!$A$6:$B$43,2)</f>
        <v>#N/A</v>
      </c>
      <c r="E342" s="18">
        <f t="shared" si="12"/>
        <v>0.49923715710101879</v>
      </c>
      <c r="F342" s="19">
        <v>105.078935380715</v>
      </c>
      <c r="G342" s="19">
        <v>104.98661760116816</v>
      </c>
      <c r="H342" s="19">
        <v>105.078935380715</v>
      </c>
      <c r="I342" s="18">
        <v>105.20515167587</v>
      </c>
      <c r="J342" s="19">
        <v>106.836983480238</v>
      </c>
      <c r="K342" s="18">
        <v>102.647582203412</v>
      </c>
      <c r="L342" s="19">
        <v>107.77771075356401</v>
      </c>
      <c r="M342" s="18">
        <v>109.22995666713101</v>
      </c>
      <c r="N342" s="19">
        <v>101.471338334278</v>
      </c>
      <c r="O342" s="18">
        <v>1385660</v>
      </c>
      <c r="P342" s="19">
        <v>0.87663529171905263</v>
      </c>
      <c r="Q342" s="19">
        <v>0.87544201530083465</v>
      </c>
      <c r="R342" s="19">
        <v>0.87663529171905263</v>
      </c>
      <c r="S342" s="18">
        <v>95.770300000000006</v>
      </c>
      <c r="T342" s="18">
        <v>606701.17494361755</v>
      </c>
      <c r="U342" s="18">
        <v>95.770300000000006</v>
      </c>
      <c r="V342" s="19">
        <v>1031.9000000000001</v>
      </c>
      <c r="W342" s="19">
        <v>1032307.3973185417</v>
      </c>
      <c r="X342" s="19">
        <v>1031.9000000000001</v>
      </c>
      <c r="Y342" s="19">
        <v>92.809671479794545</v>
      </c>
      <c r="Z342" s="18">
        <v>474.55294060817101</v>
      </c>
      <c r="AA342" s="18">
        <v>474.95618922647481</v>
      </c>
      <c r="AB342" s="18">
        <v>474.55294060817101</v>
      </c>
      <c r="AC342" s="19">
        <v>79.000259999999997</v>
      </c>
      <c r="AD342" s="19">
        <v>79.060855747512491</v>
      </c>
      <c r="AE342" s="19">
        <v>79.000259999999997</v>
      </c>
      <c r="AF342" s="18">
        <v>2.4489795918367299</v>
      </c>
      <c r="AG342" s="18"/>
      <c r="AH342" s="18">
        <f t="shared" si="13"/>
        <v>2.4489795918367299</v>
      </c>
      <c r="AI342" s="18">
        <v>52997.433234539982</v>
      </c>
    </row>
    <row r="343" spans="2:35" x14ac:dyDescent="0.35">
      <c r="B343" s="17">
        <v>43190</v>
      </c>
      <c r="C343" s="18">
        <v>0.54033677827169713</v>
      </c>
      <c r="D343" s="18" t="e">
        <f>VLOOKUP($B343,[1]OIS!$A$6:$B$43,2)</f>
        <v>#N/A</v>
      </c>
      <c r="E343" s="18">
        <f t="shared" si="12"/>
        <v>0.54033677827169713</v>
      </c>
      <c r="F343" s="19">
        <v>105.178296350259</v>
      </c>
      <c r="G343" s="19">
        <v>105.16905323611222</v>
      </c>
      <c r="H343" s="19">
        <v>105.178296350259</v>
      </c>
      <c r="I343" s="18">
        <v>105.304761001293</v>
      </c>
      <c r="J343" s="19">
        <v>107.00558444889801</v>
      </c>
      <c r="K343" s="18">
        <v>102.670262858393</v>
      </c>
      <c r="L343" s="19">
        <v>107.722645464995</v>
      </c>
      <c r="M343" s="18">
        <v>108.865810073858</v>
      </c>
      <c r="N343" s="19">
        <v>101.97247228197899</v>
      </c>
      <c r="O343" s="18">
        <v>1388847</v>
      </c>
      <c r="P343" s="19">
        <v>0.87815235430021799</v>
      </c>
      <c r="Q343" s="19">
        <v>0.87532225759931381</v>
      </c>
      <c r="R343" s="19">
        <v>0.87815235430021799</v>
      </c>
      <c r="S343" s="18">
        <v>95.690299999999993</v>
      </c>
      <c r="T343" s="18">
        <v>606703.06198297883</v>
      </c>
      <c r="U343" s="18">
        <v>95.690299999999993</v>
      </c>
      <c r="V343" s="19">
        <v>1029.5999999999999</v>
      </c>
      <c r="W343" s="19">
        <v>1031791.3990125051</v>
      </c>
      <c r="X343" s="19">
        <v>1029.5999999999999</v>
      </c>
      <c r="Y343" s="19">
        <v>92.93929681429681</v>
      </c>
      <c r="Z343" s="18">
        <v>476.93321675162201</v>
      </c>
      <c r="AA343" s="18">
        <v>475.77264623494199</v>
      </c>
      <c r="AB343" s="18">
        <v>476.93321675162201</v>
      </c>
      <c r="AC343" s="19">
        <v>79.231659090909091</v>
      </c>
      <c r="AD343" s="19">
        <v>79.283727535804871</v>
      </c>
      <c r="AE343" s="19">
        <v>79.231659090909091</v>
      </c>
      <c r="AF343" s="18">
        <v>2.35557768924303</v>
      </c>
      <c r="AG343" s="18"/>
      <c r="AH343" s="18">
        <f t="shared" si="13"/>
        <v>2.35557768924303</v>
      </c>
      <c r="AI343" s="18">
        <v>53019.019686808198</v>
      </c>
    </row>
    <row r="344" spans="2:35" x14ac:dyDescent="0.35">
      <c r="B344" s="17">
        <v>43220</v>
      </c>
      <c r="C344" s="18">
        <v>0.58122170429921649</v>
      </c>
      <c r="D344" s="18" t="e">
        <f>VLOOKUP($B344,[1]OIS!$A$6:$B$43,2)</f>
        <v>#N/A</v>
      </c>
      <c r="E344" s="18">
        <f t="shared" si="12"/>
        <v>0.58122170429921649</v>
      </c>
      <c r="F344" s="19">
        <v>105.36284897546</v>
      </c>
      <c r="G344" s="19">
        <v>105.38255057490839</v>
      </c>
      <c r="H344" s="19">
        <v>105.36284897546</v>
      </c>
      <c r="I344" s="18">
        <v>105.486813820793</v>
      </c>
      <c r="J344" s="19">
        <v>107.051616290398</v>
      </c>
      <c r="K344" s="18">
        <v>103.076855359547</v>
      </c>
      <c r="L344" s="19">
        <v>108.14673263351099</v>
      </c>
      <c r="M344" s="18">
        <v>109.40721582925001</v>
      </c>
      <c r="N344" s="19">
        <v>101.95661523356</v>
      </c>
      <c r="O344" s="18">
        <v>1388096</v>
      </c>
      <c r="P344" s="19">
        <v>0.87171222279525529</v>
      </c>
      <c r="Q344" s="19">
        <v>0.87555478516342566</v>
      </c>
      <c r="R344" s="19">
        <v>0.87171222279525529</v>
      </c>
      <c r="S344" s="18">
        <v>95.652900000000002</v>
      </c>
      <c r="T344" s="18">
        <v>607033.77537901036</v>
      </c>
      <c r="U344" s="18">
        <v>95.652900000000002</v>
      </c>
      <c r="V344" s="19">
        <v>1032.5</v>
      </c>
      <c r="W344" s="19">
        <v>1031319.3155219888</v>
      </c>
      <c r="X344" s="19">
        <v>1032.5</v>
      </c>
      <c r="Y344" s="19">
        <v>92.642033898305087</v>
      </c>
      <c r="Z344" s="18">
        <v>475.85065166370703</v>
      </c>
      <c r="AA344" s="18">
        <v>476.37779507635582</v>
      </c>
      <c r="AB344" s="18">
        <v>475.85065166370703</v>
      </c>
      <c r="AC344" s="19">
        <v>80.199704761904769</v>
      </c>
      <c r="AD344" s="19">
        <v>79.365918739476584</v>
      </c>
      <c r="AE344" s="19">
        <v>80.199704761904769</v>
      </c>
      <c r="AF344" s="18">
        <v>2.3807692307692299</v>
      </c>
      <c r="AG344" s="18"/>
      <c r="AH344" s="18">
        <f t="shared" si="13"/>
        <v>2.3807692307692299</v>
      </c>
      <c r="AI344" s="18">
        <v>53041.458330054797</v>
      </c>
    </row>
    <row r="345" spans="2:35" x14ac:dyDescent="0.35">
      <c r="B345" s="17">
        <v>43251</v>
      </c>
      <c r="C345" s="18">
        <v>0.48412549690193468</v>
      </c>
      <c r="D345" s="18" t="e">
        <f>VLOOKUP($B345,[1]OIS!$A$6:$B$43,2)</f>
        <v>#N/A</v>
      </c>
      <c r="E345" s="18">
        <f t="shared" si="12"/>
        <v>0.48412549690193468</v>
      </c>
      <c r="F345" s="19">
        <v>105.59485290309</v>
      </c>
      <c r="G345" s="19">
        <v>105.6016003245809</v>
      </c>
      <c r="H345" s="19">
        <v>105.59485290309</v>
      </c>
      <c r="I345" s="18">
        <v>105.68569821153</v>
      </c>
      <c r="J345" s="19">
        <v>107.471594363788</v>
      </c>
      <c r="K345" s="18">
        <v>102.97115858425499</v>
      </c>
      <c r="L345" s="19">
        <v>108.82381956656798</v>
      </c>
      <c r="M345" s="18">
        <v>109.995296423642</v>
      </c>
      <c r="N345" s="19">
        <v>101.786917661166</v>
      </c>
      <c r="O345" s="18">
        <v>1394301</v>
      </c>
      <c r="P345" s="19">
        <v>0.88511598787399504</v>
      </c>
      <c r="Q345" s="19">
        <v>0.8769461140135868</v>
      </c>
      <c r="R345" s="19">
        <v>0.88511598787399504</v>
      </c>
      <c r="S345" s="18">
        <v>95.866299999999995</v>
      </c>
      <c r="T345" s="18">
        <v>607694.75503367942</v>
      </c>
      <c r="U345" s="18">
        <v>95.866299999999995</v>
      </c>
      <c r="V345" s="19">
        <v>1033.5999999999999</v>
      </c>
      <c r="W345" s="19">
        <v>1032722.4741524594</v>
      </c>
      <c r="X345" s="19">
        <v>1033.5999999999999</v>
      </c>
      <c r="Y345" s="19">
        <v>92.749903250773997</v>
      </c>
      <c r="Z345" s="18">
        <v>477.62671837012999</v>
      </c>
      <c r="AA345" s="18">
        <v>477.21977790192068</v>
      </c>
      <c r="AB345" s="18">
        <v>477.62671837012999</v>
      </c>
      <c r="AC345" s="19">
        <v>78.732965217391296</v>
      </c>
      <c r="AD345" s="19">
        <v>79.194838054387603</v>
      </c>
      <c r="AE345" s="19">
        <v>78.732965217391296</v>
      </c>
      <c r="AF345" s="18">
        <v>2.5029761904761898</v>
      </c>
      <c r="AG345" s="18"/>
      <c r="AH345" s="18">
        <f t="shared" si="13"/>
        <v>2.5029761904761898</v>
      </c>
      <c r="AI345" s="18">
        <v>53064.661535529616</v>
      </c>
    </row>
    <row r="346" spans="2:35" x14ac:dyDescent="0.35">
      <c r="B346" s="17">
        <v>43281</v>
      </c>
      <c r="C346" s="18">
        <v>0.51906095989369727</v>
      </c>
      <c r="D346" s="18" t="e">
        <f>VLOOKUP($B346,[1]OIS!$A$6:$B$43,2)</f>
        <v>#N/A</v>
      </c>
      <c r="E346" s="18">
        <f t="shared" si="12"/>
        <v>0.51906095989369727</v>
      </c>
      <c r="F346" s="19">
        <v>105.76559324482299</v>
      </c>
      <c r="G346" s="19">
        <v>105.8131506458204</v>
      </c>
      <c r="H346" s="19">
        <v>105.76559324482299</v>
      </c>
      <c r="I346" s="18">
        <v>105.741962052497</v>
      </c>
      <c r="J346" s="19">
        <v>107.70657379066699</v>
      </c>
      <c r="K346" s="18">
        <v>102.735582630068</v>
      </c>
      <c r="L346" s="19">
        <v>110.77729577982998</v>
      </c>
      <c r="M346" s="18">
        <v>110.289849331716</v>
      </c>
      <c r="N346" s="19">
        <v>101.573753577407</v>
      </c>
      <c r="O346" s="18">
        <v>1398330</v>
      </c>
      <c r="P346" s="19">
        <v>0.87313783656729727</v>
      </c>
      <c r="Q346" s="19">
        <v>0.8797973509981134</v>
      </c>
      <c r="R346" s="19">
        <v>0.87313783656729727</v>
      </c>
      <c r="S346" s="18">
        <v>96.215299999999999</v>
      </c>
      <c r="T346" s="18">
        <v>608599.14444652048</v>
      </c>
      <c r="U346" s="18">
        <v>96.215299999999999</v>
      </c>
      <c r="V346" s="19">
        <v>1035.2</v>
      </c>
      <c r="W346" s="19">
        <v>1036845.0658854874</v>
      </c>
      <c r="X346" s="19">
        <v>1035.2</v>
      </c>
      <c r="Y346" s="19">
        <v>92.943682380216387</v>
      </c>
      <c r="Z346" s="18">
        <v>478.731767365135</v>
      </c>
      <c r="AA346" s="18">
        <v>478.61767337850603</v>
      </c>
      <c r="AB346" s="18">
        <v>478.731767365135</v>
      </c>
      <c r="AC346" s="19">
        <v>78.405466666666669</v>
      </c>
      <c r="AD346" s="19">
        <v>78.739199150607391</v>
      </c>
      <c r="AE346" s="19">
        <v>78.405466666666669</v>
      </c>
      <c r="AF346" s="18">
        <v>2.5742857142857098</v>
      </c>
      <c r="AG346" s="18"/>
      <c r="AH346" s="18">
        <f t="shared" si="13"/>
        <v>2.5742857142857098</v>
      </c>
      <c r="AI346" s="18">
        <v>53089.074665460037</v>
      </c>
    </row>
    <row r="347" spans="2:35" x14ac:dyDescent="0.35">
      <c r="B347" s="17">
        <v>43312</v>
      </c>
      <c r="C347" s="18">
        <v>0.61994197179457211</v>
      </c>
      <c r="D347" s="18" t="e">
        <f>VLOOKUP($B347,[1]OIS!$A$6:$B$43,2)</f>
        <v>#N/A</v>
      </c>
      <c r="E347" s="18">
        <f t="shared" si="12"/>
        <v>0.61994197179457211</v>
      </c>
      <c r="F347" s="19">
        <v>105.937788481032</v>
      </c>
      <c r="G347" s="19">
        <v>106.02685136991882</v>
      </c>
      <c r="H347" s="19">
        <v>105.937788481032</v>
      </c>
      <c r="I347" s="18">
        <v>105.812653222192</v>
      </c>
      <c r="J347" s="19">
        <v>107.943406545701</v>
      </c>
      <c r="K347" s="18">
        <v>102.446955085992</v>
      </c>
      <c r="L347" s="19">
        <v>111.71660802144399</v>
      </c>
      <c r="M347" s="18">
        <v>110.30619026266599</v>
      </c>
      <c r="N347" s="19">
        <v>102.03823591179599</v>
      </c>
      <c r="O347" s="18">
        <v>1401826</v>
      </c>
      <c r="P347" s="19">
        <v>0.88489562013917311</v>
      </c>
      <c r="Q347" s="19">
        <v>0.88295321791413983</v>
      </c>
      <c r="R347" s="19">
        <v>0.88489562013917311</v>
      </c>
      <c r="S347" s="18">
        <v>96.012600000000006</v>
      </c>
      <c r="T347" s="18">
        <v>609441.8985123724</v>
      </c>
      <c r="U347" s="18">
        <v>96.012600000000006</v>
      </c>
      <c r="V347" s="19">
        <v>1041.0999999999999</v>
      </c>
      <c r="W347" s="19">
        <v>1041628.3901263123</v>
      </c>
      <c r="X347" s="19">
        <v>1041.0999999999999</v>
      </c>
      <c r="Y347" s="19">
        <v>92.222264912112209</v>
      </c>
      <c r="Z347" s="18">
        <v>480.53370020661902</v>
      </c>
      <c r="AA347" s="18">
        <v>480.38923412503431</v>
      </c>
      <c r="AB347" s="18">
        <v>480.53370020661902</v>
      </c>
      <c r="AC347" s="19">
        <v>78.111468181818182</v>
      </c>
      <c r="AD347" s="19">
        <v>78.167405477782111</v>
      </c>
      <c r="AE347" s="19">
        <v>78.111468181818182</v>
      </c>
      <c r="AF347" s="18">
        <v>2.5225872689938398</v>
      </c>
      <c r="AG347" s="18"/>
      <c r="AH347" s="18">
        <f t="shared" si="13"/>
        <v>2.5225872689938398</v>
      </c>
      <c r="AI347" s="18">
        <v>53114.57858747214</v>
      </c>
    </row>
    <row r="348" spans="2:35" x14ac:dyDescent="0.35">
      <c r="B348" s="17">
        <v>43343</v>
      </c>
      <c r="C348" s="18">
        <v>0.70028588293872351</v>
      </c>
      <c r="D348" s="18" t="e">
        <f>VLOOKUP($B348,[1]OIS!$A$6:$B$43,2)</f>
        <v>#N/A</v>
      </c>
      <c r="E348" s="18">
        <f t="shared" si="12"/>
        <v>0.70028588293872351</v>
      </c>
      <c r="F348" s="19">
        <v>106.35450385641199</v>
      </c>
      <c r="G348" s="19">
        <v>106.2636555042979</v>
      </c>
      <c r="H348" s="19">
        <v>106.35450385641199</v>
      </c>
      <c r="I348" s="18">
        <v>106.280357958197</v>
      </c>
      <c r="J348" s="19">
        <v>108.401300413394</v>
      </c>
      <c r="K348" s="18">
        <v>103.034844278645</v>
      </c>
      <c r="L348" s="19">
        <v>112.343761576144</v>
      </c>
      <c r="M348" s="18">
        <v>111.044257985138</v>
      </c>
      <c r="N348" s="19">
        <v>101.906725653468</v>
      </c>
      <c r="O348" s="18">
        <v>1405691</v>
      </c>
      <c r="P348" s="19">
        <v>0.89424138154904886</v>
      </c>
      <c r="Q348" s="19">
        <v>0.88478050174643597</v>
      </c>
      <c r="R348" s="19">
        <v>0.89424138154904886</v>
      </c>
      <c r="S348" s="18">
        <v>96.275499999999994</v>
      </c>
      <c r="T348" s="18">
        <v>609848.89816702716</v>
      </c>
      <c r="U348" s="18">
        <v>96.275499999999994</v>
      </c>
      <c r="V348" s="19">
        <v>1042.7</v>
      </c>
      <c r="W348" s="19">
        <v>1044046.6679213592</v>
      </c>
      <c r="X348" s="19">
        <v>1042.7</v>
      </c>
      <c r="Y348" s="19">
        <v>92.332885777308903</v>
      </c>
      <c r="Z348" s="18">
        <v>482.52615111410898</v>
      </c>
      <c r="AA348" s="18">
        <v>482.20548767423526</v>
      </c>
      <c r="AB348" s="18">
        <v>482.52615111410898</v>
      </c>
      <c r="AC348" s="19">
        <v>77.299943478260872</v>
      </c>
      <c r="AD348" s="19">
        <v>77.712171103995331</v>
      </c>
      <c r="AE348" s="19">
        <v>77.299943478260872</v>
      </c>
      <c r="AF348" s="18">
        <v>2.6536926147704598</v>
      </c>
      <c r="AG348" s="18"/>
      <c r="AH348" s="18">
        <f t="shared" si="13"/>
        <v>2.6536926147704598</v>
      </c>
      <c r="AI348" s="18">
        <v>53141.274433579427</v>
      </c>
    </row>
    <row r="349" spans="2:35" x14ac:dyDescent="0.35">
      <c r="B349" s="17">
        <v>43373</v>
      </c>
      <c r="C349" s="18">
        <v>0.70544030306018146</v>
      </c>
      <c r="D349" s="18" t="e">
        <f>VLOOKUP($B349,[1]OIS!$A$6:$B$43,2)</f>
        <v>#N/A</v>
      </c>
      <c r="E349" s="18">
        <f t="shared" si="12"/>
        <v>0.70544030306018146</v>
      </c>
      <c r="F349" s="19">
        <v>106.417544188237</v>
      </c>
      <c r="G349" s="19">
        <v>106.51616142823363</v>
      </c>
      <c r="H349" s="19">
        <v>106.417544188237</v>
      </c>
      <c r="I349" s="18">
        <v>106.287786930834</v>
      </c>
      <c r="J349" s="19">
        <v>108.385421050893</v>
      </c>
      <c r="K349" s="18">
        <v>103.094443047176</v>
      </c>
      <c r="L349" s="19">
        <v>113.42399094304599</v>
      </c>
      <c r="M349" s="18">
        <v>111.45092134593099</v>
      </c>
      <c r="N349" s="19">
        <v>101.964359322169</v>
      </c>
      <c r="O349" s="18">
        <v>1407649</v>
      </c>
      <c r="P349" s="19">
        <v>0.8770809762405043</v>
      </c>
      <c r="Q349" s="19">
        <v>0.88431751713567941</v>
      </c>
      <c r="R349" s="19">
        <v>0.8770809762405043</v>
      </c>
      <c r="S349" s="18">
        <v>96.454999999999998</v>
      </c>
      <c r="T349" s="18">
        <v>609668.71023360279</v>
      </c>
      <c r="U349" s="18">
        <v>96.454999999999998</v>
      </c>
      <c r="V349" s="19">
        <v>1044.8</v>
      </c>
      <c r="W349" s="19">
        <v>1042456.074934967</v>
      </c>
      <c r="X349" s="19">
        <v>1044.8</v>
      </c>
      <c r="Y349" s="19">
        <v>92.31910413476264</v>
      </c>
      <c r="Z349" s="18">
        <v>483.247781253212</v>
      </c>
      <c r="AA349" s="18">
        <v>483.76658980447576</v>
      </c>
      <c r="AB349" s="18">
        <v>483.247781253212</v>
      </c>
      <c r="AC349" s="19">
        <v>78.077855</v>
      </c>
      <c r="AD349" s="19">
        <v>77.553947878054771</v>
      </c>
      <c r="AE349" s="19">
        <v>78.077855</v>
      </c>
      <c r="AF349" s="18">
        <v>2.8515283842794799</v>
      </c>
      <c r="AG349" s="18"/>
      <c r="AH349" s="18">
        <f t="shared" si="13"/>
        <v>2.8515283842794799</v>
      </c>
      <c r="AI349" s="18">
        <v>53167.962601008396</v>
      </c>
    </row>
    <row r="350" spans="2:35" x14ac:dyDescent="0.35">
      <c r="B350" s="17">
        <v>43404</v>
      </c>
      <c r="C350" s="18">
        <v>0.71055427228004175</v>
      </c>
      <c r="D350" s="18" t="e">
        <f>VLOOKUP($B350,[1]OIS!$A$6:$B$43,2)</f>
        <v>#N/A</v>
      </c>
      <c r="E350" s="18">
        <f t="shared" si="12"/>
        <v>0.71055427228004175</v>
      </c>
      <c r="F350" s="19">
        <v>106.64014920683999</v>
      </c>
      <c r="G350" s="19">
        <v>106.73826986734137</v>
      </c>
      <c r="H350" s="19">
        <v>106.64014920683999</v>
      </c>
      <c r="I350" s="18">
        <v>106.396118542754</v>
      </c>
      <c r="J350" s="19">
        <v>108.616112763568</v>
      </c>
      <c r="K350" s="18">
        <v>103.03413817924999</v>
      </c>
      <c r="L350" s="19">
        <v>115.62303693938901</v>
      </c>
      <c r="M350" s="18">
        <v>111.364422637134</v>
      </c>
      <c r="N350" s="19">
        <v>101.858445864809</v>
      </c>
      <c r="O350" s="18">
        <v>1411833</v>
      </c>
      <c r="P350" s="19">
        <v>0.86895919303071989</v>
      </c>
      <c r="Q350" s="19">
        <v>0.88292406541456792</v>
      </c>
      <c r="R350" s="19">
        <v>0.86895919303071989</v>
      </c>
      <c r="S350" s="18">
        <v>96.350499999999997</v>
      </c>
      <c r="T350" s="18">
        <v>609483.3316439573</v>
      </c>
      <c r="U350" s="18">
        <v>96.350499999999997</v>
      </c>
      <c r="V350" s="19">
        <v>1040.0999999999999</v>
      </c>
      <c r="W350" s="19">
        <v>1039741.7383021141</v>
      </c>
      <c r="X350" s="19">
        <v>1040.0999999999999</v>
      </c>
      <c r="Y350" s="19">
        <v>92.635804249591388</v>
      </c>
      <c r="Z350" s="18">
        <v>485.61548142904502</v>
      </c>
      <c r="AA350" s="18">
        <v>485.20489979821906</v>
      </c>
      <c r="AB350" s="18">
        <v>485.61548142904502</v>
      </c>
      <c r="AC350" s="19">
        <v>78.557786956521753</v>
      </c>
      <c r="AD350" s="19">
        <v>77.634557495023614</v>
      </c>
      <c r="AE350" s="19">
        <v>78.557786956521753</v>
      </c>
      <c r="AF350" s="18">
        <v>2.5554298642533899</v>
      </c>
      <c r="AG350" s="18"/>
      <c r="AH350" s="18">
        <f t="shared" si="13"/>
        <v>2.5554298642533899</v>
      </c>
      <c r="AI350" s="18">
        <v>53194.705606059717</v>
      </c>
    </row>
    <row r="351" spans="2:35" x14ac:dyDescent="0.35">
      <c r="B351" s="17">
        <v>43434</v>
      </c>
      <c r="C351" s="18">
        <v>0.70787961981512637</v>
      </c>
      <c r="D351" s="18" t="e">
        <f>VLOOKUP($B351,[1]OIS!$A$6:$B$43,2)</f>
        <v>#N/A</v>
      </c>
      <c r="E351" s="18">
        <f t="shared" si="12"/>
        <v>0.70787961981512637</v>
      </c>
      <c r="F351" s="19">
        <v>106.82808401347199</v>
      </c>
      <c r="G351" s="19">
        <v>106.86584101336599</v>
      </c>
      <c r="H351" s="19">
        <v>106.82808401347199</v>
      </c>
      <c r="I351" s="18">
        <v>106.611879563792</v>
      </c>
      <c r="J351" s="19">
        <v>108.863012854462</v>
      </c>
      <c r="K351" s="18">
        <v>103.177853910076</v>
      </c>
      <c r="L351" s="19">
        <v>114.73603645072598</v>
      </c>
      <c r="M351" s="18">
        <v>113.033280472193</v>
      </c>
      <c r="N351" s="19">
        <v>101.777788667927</v>
      </c>
      <c r="O351" s="18">
        <v>1414439</v>
      </c>
      <c r="P351" s="19">
        <v>0.88126240079365081</v>
      </c>
      <c r="Q351" s="19">
        <v>0.88261840188252239</v>
      </c>
      <c r="R351" s="19">
        <v>0.88126240079365081</v>
      </c>
      <c r="S351" s="18">
        <v>96.507199999999997</v>
      </c>
      <c r="T351" s="18">
        <v>610080.08471412584</v>
      </c>
      <c r="U351" s="18">
        <v>96.507199999999997</v>
      </c>
      <c r="V351" s="19">
        <v>1042</v>
      </c>
      <c r="W351" s="19">
        <v>1040095.2109646976</v>
      </c>
      <c r="X351" s="19">
        <v>1042</v>
      </c>
      <c r="Y351" s="19">
        <v>92.617274472168901</v>
      </c>
      <c r="Z351" s="18">
        <v>486.69649239018997</v>
      </c>
      <c r="AA351" s="18">
        <v>486.73208680681239</v>
      </c>
      <c r="AB351" s="18">
        <v>486.69649239018997</v>
      </c>
      <c r="AC351" s="19">
        <v>78.234263636363636</v>
      </c>
      <c r="AD351" s="19">
        <v>77.832540530882284</v>
      </c>
      <c r="AE351" s="19">
        <v>78.234263636363636</v>
      </c>
      <c r="AF351" s="18">
        <v>2.68674698795181</v>
      </c>
      <c r="AG351" s="18"/>
      <c r="AH351" s="18">
        <f t="shared" si="13"/>
        <v>2.68674698795181</v>
      </c>
      <c r="AI351" s="18">
        <v>53221.136536829712</v>
      </c>
    </row>
    <row r="352" spans="2:35" x14ac:dyDescent="0.35">
      <c r="B352" s="17">
        <v>43465</v>
      </c>
      <c r="C352" s="18">
        <v>0.70559687763062229</v>
      </c>
      <c r="D352" s="18" t="e">
        <f>VLOOKUP($B352,[1]OIS!$A$6:$B$43,2)</f>
        <v>#N/A</v>
      </c>
      <c r="E352" s="18">
        <f t="shared" si="12"/>
        <v>0.70559687763062229</v>
      </c>
      <c r="F352" s="19">
        <v>106.947098968354</v>
      </c>
      <c r="G352" s="19">
        <v>106.87109557275816</v>
      </c>
      <c r="H352" s="19">
        <v>106.947098968354</v>
      </c>
      <c r="I352" s="18">
        <v>106.844278693703</v>
      </c>
      <c r="J352" s="19">
        <v>109.176861674126</v>
      </c>
      <c r="K352" s="18">
        <v>103.327113311546</v>
      </c>
      <c r="L352" s="19">
        <v>112.35539395645901</v>
      </c>
      <c r="M352" s="18">
        <v>112.97932096155699</v>
      </c>
      <c r="N352" s="19">
        <v>102.24857269867699</v>
      </c>
      <c r="O352" s="18">
        <v>1419917</v>
      </c>
      <c r="P352" s="19">
        <v>0.88835195970407677</v>
      </c>
      <c r="Q352" s="19">
        <v>0.88459582341405651</v>
      </c>
      <c r="R352" s="19">
        <v>0.88835195970407677</v>
      </c>
      <c r="S352" s="18">
        <v>96.246700000000004</v>
      </c>
      <c r="T352" s="18">
        <v>611866.65107059886</v>
      </c>
      <c r="U352" s="18">
        <v>96.246700000000004</v>
      </c>
      <c r="V352" s="19">
        <v>1047.5</v>
      </c>
      <c r="W352" s="19">
        <v>1045997.6638893335</v>
      </c>
      <c r="X352" s="19">
        <v>1047.5</v>
      </c>
      <c r="Y352" s="19">
        <v>91.882291169451065</v>
      </c>
      <c r="Z352" s="18">
        <v>488.103866207034</v>
      </c>
      <c r="AA352" s="18">
        <v>488.47649264843585</v>
      </c>
      <c r="AB352" s="18">
        <v>488.103866207034</v>
      </c>
      <c r="AC352" s="19">
        <v>76.651390476190471</v>
      </c>
      <c r="AD352" s="19">
        <v>78.062648273210385</v>
      </c>
      <c r="AE352" s="19">
        <v>76.651390476190471</v>
      </c>
      <c r="AF352" s="18">
        <v>2.9</v>
      </c>
      <c r="AG352" s="18"/>
      <c r="AH352" s="18">
        <f t="shared" si="13"/>
        <v>2.9</v>
      </c>
      <c r="AI352" s="18">
        <v>53247.15002991043</v>
      </c>
    </row>
    <row r="353" spans="2:35" x14ac:dyDescent="0.35">
      <c r="B353" s="17">
        <v>43496</v>
      </c>
      <c r="C353" s="18">
        <v>0.71194817780474906</v>
      </c>
      <c r="D353" s="18" t="e">
        <f>VLOOKUP($B353,[1]OIS!$A$6:$B$43,2)</f>
        <v>#N/A</v>
      </c>
      <c r="E353" s="18">
        <f t="shared" si="12"/>
        <v>0.71194817780474906</v>
      </c>
      <c r="F353" s="19">
        <v>106.86345845064299</v>
      </c>
      <c r="G353" s="19">
        <v>106.844156478828</v>
      </c>
      <c r="H353" s="19">
        <v>106.86345845064299</v>
      </c>
      <c r="I353" s="18">
        <v>107.00821577835301</v>
      </c>
      <c r="J353" s="19">
        <v>109.356527701422</v>
      </c>
      <c r="K353" s="18">
        <v>103.431449455257</v>
      </c>
      <c r="L353" s="19">
        <v>108.65854796125097</v>
      </c>
      <c r="M353" s="18">
        <v>113.417338997637</v>
      </c>
      <c r="N353" s="19">
        <v>102.48125404797899</v>
      </c>
      <c r="O353" s="18">
        <v>1422833</v>
      </c>
      <c r="P353" s="19">
        <v>0.88569222701316863</v>
      </c>
      <c r="Q353" s="19">
        <v>0.88749341833947237</v>
      </c>
      <c r="R353" s="19">
        <v>0.88569222701316863</v>
      </c>
      <c r="S353" s="18">
        <v>96.650700000000001</v>
      </c>
      <c r="T353" s="18">
        <v>614065.2549116083</v>
      </c>
      <c r="U353" s="18">
        <v>96.650700000000001</v>
      </c>
      <c r="V353" s="19">
        <v>1052.9000000000001</v>
      </c>
      <c r="W353" s="19">
        <v>1054594.8934757933</v>
      </c>
      <c r="X353" s="19">
        <v>1052.9000000000001</v>
      </c>
      <c r="Y353" s="19">
        <v>91.794757336879087</v>
      </c>
      <c r="Z353" s="18">
        <v>491.36647014265202</v>
      </c>
      <c r="AA353" s="18">
        <v>490.33292193444652</v>
      </c>
      <c r="AB353" s="18">
        <v>491.36647014265202</v>
      </c>
      <c r="AC353" s="19">
        <v>77.696960869565217</v>
      </c>
      <c r="AD353" s="19">
        <v>78.347140347514653</v>
      </c>
      <c r="AE353" s="19">
        <v>77.696960869565217</v>
      </c>
      <c r="AF353" s="18">
        <v>2.5888324873096402</v>
      </c>
      <c r="AG353" s="18"/>
      <c r="AH353" s="18">
        <f t="shared" si="13"/>
        <v>2.5888324873096402</v>
      </c>
      <c r="AI353" s="18">
        <v>53273.891307068494</v>
      </c>
    </row>
    <row r="354" spans="2:35" x14ac:dyDescent="0.35">
      <c r="B354" s="17">
        <v>43524</v>
      </c>
      <c r="C354" s="18">
        <v>0.7048205163735346</v>
      </c>
      <c r="D354" s="18" t="e">
        <f>VLOOKUP($B354,[1]OIS!$A$6:$B$43,2)</f>
        <v>#N/A</v>
      </c>
      <c r="E354" s="18">
        <f t="shared" si="12"/>
        <v>0.7048205163735346</v>
      </c>
      <c r="F354" s="19">
        <v>107.06269536262801</v>
      </c>
      <c r="G354" s="19">
        <v>106.90723915398324</v>
      </c>
      <c r="H354" s="19">
        <v>107.06269536262801</v>
      </c>
      <c r="I354" s="18">
        <v>107.163880617644</v>
      </c>
      <c r="J354" s="19">
        <v>109.442187246122</v>
      </c>
      <c r="K354" s="18">
        <v>103.554475392493</v>
      </c>
      <c r="L354" s="19">
        <v>109.01179717781199</v>
      </c>
      <c r="M354" s="18">
        <v>114.66824289817001</v>
      </c>
      <c r="N354" s="19">
        <v>102.68950352259</v>
      </c>
      <c r="O354" s="18">
        <v>1428467</v>
      </c>
      <c r="P354" s="19">
        <v>0.88008780361831251</v>
      </c>
      <c r="Q354" s="19">
        <v>0.88899772321527715</v>
      </c>
      <c r="R354" s="19">
        <v>0.88008780361831251</v>
      </c>
      <c r="S354" s="18">
        <v>97.304500000000004</v>
      </c>
      <c r="T354" s="18">
        <v>615400.04587810405</v>
      </c>
      <c r="U354" s="18">
        <v>97.304500000000004</v>
      </c>
      <c r="V354" s="19">
        <v>1059.0999999999999</v>
      </c>
      <c r="W354" s="19">
        <v>1060791.2143147988</v>
      </c>
      <c r="X354" s="19">
        <v>1059.0999999999999</v>
      </c>
      <c r="Y354" s="19">
        <v>91.874704938155048</v>
      </c>
      <c r="Z354" s="18">
        <v>491.18656541279103</v>
      </c>
      <c r="AA354" s="18">
        <v>491.97338907485204</v>
      </c>
      <c r="AB354" s="18">
        <v>491.18656541279103</v>
      </c>
      <c r="AC354" s="19">
        <v>78.747609999999995</v>
      </c>
      <c r="AD354" s="19">
        <v>78.712148413063588</v>
      </c>
      <c r="AE354" s="19">
        <v>78.747609999999995</v>
      </c>
      <c r="AF354" s="18">
        <v>2.8726541554959799</v>
      </c>
      <c r="AG354" s="18"/>
      <c r="AH354" s="18">
        <f t="shared" si="13"/>
        <v>2.8726541554959799</v>
      </c>
      <c r="AI354" s="18">
        <v>53300.51878789936</v>
      </c>
    </row>
    <row r="355" spans="2:35" x14ac:dyDescent="0.35">
      <c r="B355" s="17">
        <v>43555</v>
      </c>
      <c r="C355" s="18">
        <v>0.70177323877420195</v>
      </c>
      <c r="D355" s="18" t="e">
        <f>VLOOKUP($B355,[1]OIS!$A$6:$B$43,2)</f>
        <v>#N/A</v>
      </c>
      <c r="E355" s="18">
        <f t="shared" si="12"/>
        <v>0.70177323877420195</v>
      </c>
      <c r="F355" s="19">
        <v>107.230095344573</v>
      </c>
      <c r="G355" s="19">
        <v>107.13449480393568</v>
      </c>
      <c r="H355" s="19">
        <v>107.230095344573</v>
      </c>
      <c r="I355" s="18">
        <v>107.249132391868</v>
      </c>
      <c r="J355" s="19">
        <v>109.662676983094</v>
      </c>
      <c r="K355" s="18">
        <v>103.599054124002</v>
      </c>
      <c r="L355" s="19">
        <v>110.13846565947298</v>
      </c>
      <c r="M355" s="18">
        <v>114.318288904716</v>
      </c>
      <c r="N355" s="19">
        <v>102.81319720677899</v>
      </c>
      <c r="O355" s="18">
        <v>1431021</v>
      </c>
      <c r="P355" s="19">
        <v>0.86749913284772806</v>
      </c>
      <c r="Q355" s="19">
        <v>0.8882062330001953</v>
      </c>
      <c r="R355" s="19">
        <v>0.86749913284772806</v>
      </c>
      <c r="S355" s="18">
        <v>97.251900000000006</v>
      </c>
      <c r="T355" s="18">
        <v>615387.60678401485</v>
      </c>
      <c r="U355" s="18">
        <v>97.251900000000006</v>
      </c>
      <c r="V355" s="19">
        <v>1060.9000000000001</v>
      </c>
      <c r="W355" s="19">
        <v>1062048.514638033</v>
      </c>
      <c r="X355" s="19">
        <v>1060.9000000000001</v>
      </c>
      <c r="Y355" s="19">
        <v>91.669243095484973</v>
      </c>
      <c r="Z355" s="18">
        <v>493.111742747677</v>
      </c>
      <c r="AA355" s="18">
        <v>493.36670525746825</v>
      </c>
      <c r="AB355" s="18">
        <v>493.111742747677</v>
      </c>
      <c r="AC355" s="19">
        <v>79.844742857142847</v>
      </c>
      <c r="AD355" s="19">
        <v>79.129069709015894</v>
      </c>
      <c r="AE355" s="19">
        <v>79.844742857142847</v>
      </c>
      <c r="AF355" s="18">
        <v>2.7379227053140101</v>
      </c>
      <c r="AG355" s="18"/>
      <c r="AH355" s="18">
        <f t="shared" si="13"/>
        <v>2.7379227053140101</v>
      </c>
      <c r="AI355" s="18">
        <v>53328.572368608096</v>
      </c>
    </row>
    <row r="356" spans="2:35" x14ac:dyDescent="0.35">
      <c r="B356" s="17">
        <v>43585</v>
      </c>
      <c r="C356" s="18">
        <v>0.70389406238145447</v>
      </c>
      <c r="D356" s="18" t="e">
        <f>VLOOKUP($B356,[1]OIS!$A$6:$B$43,2)</f>
        <v>#N/A</v>
      </c>
      <c r="E356" s="18">
        <f t="shared" si="12"/>
        <v>0.70389406238145447</v>
      </c>
      <c r="F356" s="19">
        <v>107.59900831373</v>
      </c>
      <c r="G356" s="19">
        <v>107.47367426074946</v>
      </c>
      <c r="H356" s="19">
        <v>107.59900831373</v>
      </c>
      <c r="I356" s="18">
        <v>107.38392381042399</v>
      </c>
      <c r="J356" s="19">
        <v>110.113720055191</v>
      </c>
      <c r="K356" s="18">
        <v>103.341768845362</v>
      </c>
      <c r="L356" s="19">
        <v>116.279229261414</v>
      </c>
      <c r="M356" s="18">
        <v>113.66957303251399</v>
      </c>
      <c r="N356" s="19">
        <v>102.68083409396201</v>
      </c>
      <c r="O356" s="18">
        <v>1438288</v>
      </c>
      <c r="P356" s="19">
        <v>0.8761652575180402</v>
      </c>
      <c r="Q356" s="19">
        <v>0.88731533526957651</v>
      </c>
      <c r="R356" s="19">
        <v>0.8761652575180402</v>
      </c>
      <c r="S356" s="18">
        <v>97.003200000000007</v>
      </c>
      <c r="T356" s="18">
        <v>615083.50411245518</v>
      </c>
      <c r="U356" s="18">
        <v>97.003200000000007</v>
      </c>
      <c r="V356" s="19">
        <v>1061.2</v>
      </c>
      <c r="W356" s="19">
        <v>1060022.3822754628</v>
      </c>
      <c r="X356" s="19">
        <v>1061.2</v>
      </c>
      <c r="Y356" s="19">
        <v>91.4089709762533</v>
      </c>
      <c r="Z356" s="18">
        <v>494.25804406670602</v>
      </c>
      <c r="AA356" s="18">
        <v>494.69955050811325</v>
      </c>
      <c r="AB356" s="18">
        <v>494.25804406670602</v>
      </c>
      <c r="AC356" s="19">
        <v>79.378949999999989</v>
      </c>
      <c r="AD356" s="19">
        <v>79.287410877815987</v>
      </c>
      <c r="AE356" s="19">
        <v>79.378949999999989</v>
      </c>
      <c r="AF356" s="18">
        <v>2.6726057906458802</v>
      </c>
      <c r="AG356" s="18"/>
      <c r="AH356" s="18">
        <f t="shared" si="13"/>
        <v>2.6726057906458802</v>
      </c>
      <c r="AI356" s="18">
        <v>53357.204464826027</v>
      </c>
    </row>
    <row r="357" spans="2:35" x14ac:dyDescent="0.35">
      <c r="B357" s="17">
        <v>43616</v>
      </c>
      <c r="C357" s="18">
        <v>0.71238960439501131</v>
      </c>
      <c r="D357" s="18" t="e">
        <f>VLOOKUP($B357,[1]OIS!$A$6:$B$43,2)</f>
        <v>#N/A</v>
      </c>
      <c r="E357" s="18">
        <f t="shared" si="12"/>
        <v>0.71238960439501131</v>
      </c>
      <c r="F357" s="19">
        <v>107.709624935013</v>
      </c>
      <c r="G357" s="19">
        <v>107.80786144209263</v>
      </c>
      <c r="H357" s="19">
        <v>107.709624935013</v>
      </c>
      <c r="I357" s="18">
        <v>107.466393549641</v>
      </c>
      <c r="J357" s="19">
        <v>110.20461694887</v>
      </c>
      <c r="K357" s="18">
        <v>103.357567437623</v>
      </c>
      <c r="L357" s="19">
        <v>116.43661294511099</v>
      </c>
      <c r="M357" s="18">
        <v>113.75371005815001</v>
      </c>
      <c r="N357" s="19">
        <v>102.831095931886</v>
      </c>
      <c r="O357" s="18">
        <v>1444683</v>
      </c>
      <c r="P357" s="19">
        <v>0.89172273256566181</v>
      </c>
      <c r="Q357" s="19">
        <v>0.88980021299685474</v>
      </c>
      <c r="R357" s="19">
        <v>0.89172273256566181</v>
      </c>
      <c r="S357" s="18">
        <v>97.358900000000006</v>
      </c>
      <c r="T357" s="18">
        <v>616156.44340654672</v>
      </c>
      <c r="U357" s="18">
        <v>97.358900000000006</v>
      </c>
      <c r="V357" s="19">
        <v>1058.5999999999999</v>
      </c>
      <c r="W357" s="19">
        <v>1057914.5196203659</v>
      </c>
      <c r="X357" s="19">
        <v>1058.5999999999999</v>
      </c>
      <c r="Y357" s="19">
        <v>91.969488003022875</v>
      </c>
      <c r="Z357" s="18">
        <v>495.87378126236098</v>
      </c>
      <c r="AA357" s="18">
        <v>496.15920281661727</v>
      </c>
      <c r="AB357" s="18">
        <v>495.87378126236098</v>
      </c>
      <c r="AC357" s="19">
        <v>78.735869565217399</v>
      </c>
      <c r="AD357" s="19">
        <v>78.735670243529725</v>
      </c>
      <c r="AE357" s="19">
        <v>78.735869565217399</v>
      </c>
      <c r="AF357" s="18">
        <v>2.5539647577092501</v>
      </c>
      <c r="AG357" s="18"/>
      <c r="AH357" s="18">
        <f t="shared" si="13"/>
        <v>2.5539647577092501</v>
      </c>
      <c r="AI357" s="18">
        <v>53382.868732334369</v>
      </c>
    </row>
    <row r="358" spans="2:35" x14ac:dyDescent="0.35">
      <c r="B358" s="17">
        <v>43646</v>
      </c>
      <c r="C358" s="18">
        <v>0.70893246557098544</v>
      </c>
      <c r="D358" s="18" t="e">
        <f>VLOOKUP($B358,[1]OIS!$A$6:$B$43,2)</f>
        <v>#N/A</v>
      </c>
      <c r="E358" s="18">
        <f t="shared" si="12"/>
        <v>0.70893246557098544</v>
      </c>
      <c r="F358" s="19">
        <v>107.85434180980801</v>
      </c>
      <c r="G358" s="19">
        <v>108.04846607772336</v>
      </c>
      <c r="H358" s="19">
        <v>107.85434180980801</v>
      </c>
      <c r="I358" s="18">
        <v>107.60693840534</v>
      </c>
      <c r="J358" s="19">
        <v>110.429696421489</v>
      </c>
      <c r="K358" s="18">
        <v>103.39934504658601</v>
      </c>
      <c r="L358" s="19">
        <v>115.72403385624</v>
      </c>
      <c r="M358" s="18">
        <v>114.292804619115</v>
      </c>
      <c r="N358" s="19">
        <v>103.197697389938</v>
      </c>
      <c r="O358" s="18">
        <v>1448743</v>
      </c>
      <c r="P358" s="19">
        <v>0.88813662409168026</v>
      </c>
      <c r="Q358" s="19">
        <v>0.89730260810936413</v>
      </c>
      <c r="R358" s="19">
        <v>0.88813662409168026</v>
      </c>
      <c r="S358" s="18">
        <v>97.854600000000005</v>
      </c>
      <c r="T358" s="18">
        <v>619342.27399635303</v>
      </c>
      <c r="U358" s="18">
        <v>97.854600000000005</v>
      </c>
      <c r="V358" s="19">
        <v>1053.7</v>
      </c>
      <c r="W358" s="19">
        <v>1057823.1134115304</v>
      </c>
      <c r="X358" s="19">
        <v>1053.7</v>
      </c>
      <c r="Y358" s="19">
        <v>92.867609376482875</v>
      </c>
      <c r="Z358" s="18">
        <v>498.55953990578502</v>
      </c>
      <c r="AA358" s="18">
        <v>497.83498707092599</v>
      </c>
      <c r="AB358" s="18">
        <v>498.55953990578502</v>
      </c>
      <c r="AC358" s="19">
        <v>77.123935000000003</v>
      </c>
      <c r="AD358" s="19">
        <v>77.340291361019325</v>
      </c>
      <c r="AE358" s="19">
        <v>77.123935000000003</v>
      </c>
      <c r="AF358" s="18">
        <v>2.63715710723192</v>
      </c>
      <c r="AG358" s="18"/>
      <c r="AH358" s="18">
        <f t="shared" si="13"/>
        <v>2.63715710723192</v>
      </c>
      <c r="AI358" s="18">
        <v>53403.807878314321</v>
      </c>
    </row>
    <row r="359" spans="2:35" x14ac:dyDescent="0.35">
      <c r="B359" s="17">
        <v>43677</v>
      </c>
      <c r="C359" s="18">
        <v>0.69418856185540678</v>
      </c>
      <c r="D359" s="18" t="e">
        <f>VLOOKUP($B359,[1]OIS!$A$6:$B$43,2)</f>
        <v>#N/A</v>
      </c>
      <c r="E359" s="18">
        <f t="shared" si="12"/>
        <v>0.69418856185540678</v>
      </c>
      <c r="F359" s="19">
        <v>108.082316286444</v>
      </c>
      <c r="G359" s="19">
        <v>108.18253162968477</v>
      </c>
      <c r="H359" s="19">
        <v>108.082316286444</v>
      </c>
      <c r="I359" s="18">
        <v>107.838302118624</v>
      </c>
      <c r="J359" s="19">
        <v>110.655733438431</v>
      </c>
      <c r="K359" s="18">
        <v>103.495576533141</v>
      </c>
      <c r="L359" s="19">
        <v>115.679693202789</v>
      </c>
      <c r="M359" s="18">
        <v>114.473444653413</v>
      </c>
      <c r="N359" s="19">
        <v>103.442640066287</v>
      </c>
      <c r="O359" s="18">
        <v>1453165</v>
      </c>
      <c r="P359" s="19">
        <v>0.89834250658423886</v>
      </c>
      <c r="Q359" s="19">
        <v>0.90602081761716624</v>
      </c>
      <c r="R359" s="19">
        <v>0.89834250658423886</v>
      </c>
      <c r="S359" s="18">
        <v>98.156400000000005</v>
      </c>
      <c r="T359" s="18">
        <v>622520.52896077128</v>
      </c>
      <c r="U359" s="18">
        <v>98.156400000000005</v>
      </c>
      <c r="V359" s="19">
        <v>1049.8</v>
      </c>
      <c r="W359" s="19">
        <v>1057902.2602485162</v>
      </c>
      <c r="X359" s="19">
        <v>1049.8</v>
      </c>
      <c r="Y359" s="19">
        <v>93.500095256239291</v>
      </c>
      <c r="Z359" s="18">
        <v>499.18641846498701</v>
      </c>
      <c r="AA359" s="18">
        <v>499.35992485472195</v>
      </c>
      <c r="AB359" s="18">
        <v>499.18641846498701</v>
      </c>
      <c r="AC359" s="19">
        <v>76.034873913043469</v>
      </c>
      <c r="AD359" s="19">
        <v>75.842983427858087</v>
      </c>
      <c r="AE359" s="19">
        <v>76.034873913043469</v>
      </c>
      <c r="AF359" s="18">
        <v>2.8413597733710998</v>
      </c>
      <c r="AG359" s="18"/>
      <c r="AH359" s="18">
        <f t="shared" si="13"/>
        <v>2.8413597733710998</v>
      </c>
      <c r="AI359" s="18">
        <v>53420.671315403299</v>
      </c>
    </row>
    <row r="360" spans="2:35" x14ac:dyDescent="0.35">
      <c r="B360" s="17">
        <v>43708</v>
      </c>
      <c r="C360" s="18">
        <v>0.68825975487333635</v>
      </c>
      <c r="D360" s="18" t="e">
        <f>VLOOKUP($B360,[1]OIS!$A$6:$B$43,2)</f>
        <v>#N/A</v>
      </c>
      <c r="E360" s="18">
        <f t="shared" si="12"/>
        <v>0.68825975487333635</v>
      </c>
      <c r="F360" s="19">
        <v>108.207211750057</v>
      </c>
      <c r="G360" s="19">
        <v>108.22467183330704</v>
      </c>
      <c r="H360" s="19">
        <v>108.207211750057</v>
      </c>
      <c r="I360" s="18">
        <v>107.89862556051</v>
      </c>
      <c r="J360" s="19">
        <v>110.913348958309</v>
      </c>
      <c r="K360" s="18">
        <v>103.389986170825</v>
      </c>
      <c r="L360" s="19">
        <v>116.03132343445799</v>
      </c>
      <c r="M360" s="18">
        <v>114.790299564124</v>
      </c>
      <c r="N360" s="19">
        <v>103.634602627295</v>
      </c>
      <c r="O360" s="18">
        <v>1458533</v>
      </c>
      <c r="P360" s="19">
        <v>0.90005552470849526</v>
      </c>
      <c r="Q360" s="19">
        <v>0.91033016097152175</v>
      </c>
      <c r="R360" s="19">
        <v>0.90005552470849526</v>
      </c>
      <c r="S360" s="18">
        <v>98.042400000000001</v>
      </c>
      <c r="T360" s="18">
        <v>622599.33313387691</v>
      </c>
      <c r="U360" s="18">
        <v>98.042400000000001</v>
      </c>
      <c r="V360" s="19">
        <v>1053.7</v>
      </c>
      <c r="W360" s="19">
        <v>1054933.3317373267</v>
      </c>
      <c r="X360" s="19">
        <v>1053.7</v>
      </c>
      <c r="Y360" s="19">
        <v>93.045838473948933</v>
      </c>
      <c r="Z360" s="18">
        <v>500.001275503366</v>
      </c>
      <c r="AA360" s="18">
        <v>500.22826738250109</v>
      </c>
      <c r="AB360" s="18">
        <v>500.001275503366</v>
      </c>
      <c r="AC360" s="19">
        <v>74.822154545454552</v>
      </c>
      <c r="AD360" s="19">
        <v>75.281340227338973</v>
      </c>
      <c r="AE360" s="19">
        <v>74.822154545454552</v>
      </c>
      <c r="AF360" s="18">
        <v>3.1652360515021498</v>
      </c>
      <c r="AG360" s="18"/>
      <c r="AH360" s="18">
        <f t="shared" si="13"/>
        <v>3.1652360515021498</v>
      </c>
      <c r="AI360" s="18">
        <v>53435.229906184599</v>
      </c>
    </row>
    <row r="361" spans="2:35" x14ac:dyDescent="0.35">
      <c r="B361" s="17">
        <v>43738</v>
      </c>
      <c r="C361" s="18">
        <v>0.68659627820351432</v>
      </c>
      <c r="D361" s="18" t="e">
        <f>VLOOKUP($B361,[1]OIS!$A$6:$B$43,2)</f>
        <v>#N/A</v>
      </c>
      <c r="E361" s="18">
        <f t="shared" si="12"/>
        <v>0.68659627820351432</v>
      </c>
      <c r="F361" s="19">
        <v>108.25426081667</v>
      </c>
      <c r="G361" s="19">
        <v>108.2027006353015</v>
      </c>
      <c r="H361" s="19">
        <v>108.25426081667</v>
      </c>
      <c r="I361" s="18">
        <v>108.079788361265</v>
      </c>
      <c r="J361" s="19">
        <v>111.114328688423</v>
      </c>
      <c r="K361" s="18">
        <v>103.531452849758</v>
      </c>
      <c r="L361" s="19">
        <v>114.980558297431</v>
      </c>
      <c r="M361" s="18">
        <v>114.878942617128</v>
      </c>
      <c r="N361" s="19">
        <v>103.799456068278</v>
      </c>
      <c r="O361" s="18">
        <v>1464267</v>
      </c>
      <c r="P361" s="19">
        <v>0.89569531322219831</v>
      </c>
      <c r="Q361" s="19">
        <v>0.90668238595974227</v>
      </c>
      <c r="R361" s="19">
        <v>0.89569531322219831</v>
      </c>
      <c r="S361" s="18">
        <v>98.493700000000004</v>
      </c>
      <c r="T361" s="18">
        <v>618472.27854821924</v>
      </c>
      <c r="U361" s="18">
        <v>98.493700000000004</v>
      </c>
      <c r="V361" s="19">
        <v>1054.0999999999999</v>
      </c>
      <c r="W361" s="19">
        <v>1048102.4225152625</v>
      </c>
      <c r="X361" s="19">
        <v>1054.0999999999999</v>
      </c>
      <c r="Y361" s="19">
        <v>93.438668058059008</v>
      </c>
      <c r="Z361" s="18">
        <v>500.641426014042</v>
      </c>
      <c r="AA361" s="18">
        <v>500.25085642083002</v>
      </c>
      <c r="AB361" s="18">
        <v>500.641426014042</v>
      </c>
      <c r="AC361" s="19">
        <v>76.553799999999995</v>
      </c>
      <c r="AD361" s="19">
        <v>76.278488418796229</v>
      </c>
      <c r="AE361" s="19">
        <v>76.553799999999995</v>
      </c>
      <c r="AF361" s="18">
        <v>2.92792792792793</v>
      </c>
      <c r="AG361" s="18"/>
      <c r="AH361" s="18">
        <f t="shared" si="13"/>
        <v>2.92792792792793</v>
      </c>
      <c r="AI361" s="18">
        <v>53448.372737858233</v>
      </c>
    </row>
    <row r="362" spans="2:35" x14ac:dyDescent="0.35">
      <c r="B362" s="17">
        <v>43769</v>
      </c>
      <c r="C362" s="18">
        <v>0.67580306249408262</v>
      </c>
      <c r="D362" s="18" t="e">
        <f>VLOOKUP($B362,[1]OIS!$A$6:$B$43,2)</f>
        <v>#N/A</v>
      </c>
      <c r="E362" s="18">
        <f t="shared" si="12"/>
        <v>0.67580306249408262</v>
      </c>
      <c r="F362" s="19">
        <v>108.155953396284</v>
      </c>
      <c r="G362" s="19">
        <v>108.19134452376808</v>
      </c>
      <c r="H362" s="19">
        <v>108.155953396284</v>
      </c>
      <c r="I362" s="18">
        <v>108.156940278657</v>
      </c>
      <c r="J362" s="19">
        <v>111.310707123149</v>
      </c>
      <c r="K362" s="18">
        <v>103.47036736372699</v>
      </c>
      <c r="L362" s="19">
        <v>112.75424938168499</v>
      </c>
      <c r="M362" s="18">
        <v>115.22028822251301</v>
      </c>
      <c r="N362" s="19">
        <v>103.183194611743</v>
      </c>
      <c r="O362" s="18">
        <v>1469025</v>
      </c>
      <c r="P362" s="19">
        <v>0.89374001673385561</v>
      </c>
      <c r="Q362" s="19">
        <v>0.89844390585689315</v>
      </c>
      <c r="R362" s="19">
        <v>0.89374001673385561</v>
      </c>
      <c r="S362" s="18">
        <v>98.340800000000002</v>
      </c>
      <c r="T362" s="18">
        <v>614909.7270664511</v>
      </c>
      <c r="U362" s="18">
        <v>98.340800000000002</v>
      </c>
      <c r="V362" s="19">
        <v>1054.5</v>
      </c>
      <c r="W362" s="19">
        <v>1043147.5885520296</v>
      </c>
      <c r="X362" s="19">
        <v>1054.5</v>
      </c>
      <c r="Y362" s="19">
        <v>93.25822664770034</v>
      </c>
      <c r="Z362" s="18">
        <v>501.18803504527699</v>
      </c>
      <c r="AA362" s="18">
        <v>500.33966685874719</v>
      </c>
      <c r="AB362" s="18">
        <v>501.18803504527699</v>
      </c>
      <c r="AC362" s="19">
        <v>78.170430434782617</v>
      </c>
      <c r="AD362" s="19">
        <v>78.134834104958344</v>
      </c>
      <c r="AE362" s="19">
        <v>78.170430434782617</v>
      </c>
      <c r="AF362" s="18">
        <v>2.66161616161616</v>
      </c>
      <c r="AG362" s="18"/>
      <c r="AH362" s="18">
        <f t="shared" si="13"/>
        <v>2.66161616161616</v>
      </c>
      <c r="AI362" s="18">
        <v>53461.180505121803</v>
      </c>
    </row>
    <row r="363" spans="2:35" x14ac:dyDescent="0.35">
      <c r="B363" s="17">
        <v>43799</v>
      </c>
      <c r="C363" s="18">
        <v>0.6819221369459213</v>
      </c>
      <c r="D363" s="18" t="e">
        <f>VLOOKUP($B363,[1]OIS!$A$6:$B$43,2)</f>
        <v>#N/A</v>
      </c>
      <c r="E363" s="18">
        <f t="shared" si="12"/>
        <v>0.6819221369459213</v>
      </c>
      <c r="F363" s="19">
        <v>108.385321668727</v>
      </c>
      <c r="G363" s="19">
        <v>108.27672933903744</v>
      </c>
      <c r="H363" s="19">
        <v>108.385321668727</v>
      </c>
      <c r="I363" s="18">
        <v>108.393808435818</v>
      </c>
      <c r="J363" s="19">
        <v>111.480672398919</v>
      </c>
      <c r="K363" s="18">
        <v>103.791147472487</v>
      </c>
      <c r="L363" s="19">
        <v>112.16523019536601</v>
      </c>
      <c r="M363" s="18">
        <v>115.180465441225</v>
      </c>
      <c r="N363" s="19">
        <v>103.917589782101</v>
      </c>
      <c r="O363" s="18">
        <v>1473920</v>
      </c>
      <c r="P363" s="19">
        <v>0.88550320089591661</v>
      </c>
      <c r="Q363" s="19">
        <v>0.89102591880490989</v>
      </c>
      <c r="R363" s="19">
        <v>0.88550320089591661</v>
      </c>
      <c r="S363" s="18">
        <v>98.089500000000001</v>
      </c>
      <c r="T363" s="18">
        <v>618392.26154518104</v>
      </c>
      <c r="U363" s="18">
        <v>98.089500000000001</v>
      </c>
      <c r="V363" s="19">
        <v>1051.4000000000001</v>
      </c>
      <c r="W363" s="19">
        <v>1047776.5514757659</v>
      </c>
      <c r="X363" s="19">
        <v>1051.4000000000001</v>
      </c>
      <c r="Y363" s="19">
        <v>93.294179189651885</v>
      </c>
      <c r="Z363" s="18">
        <v>502.03122717524502</v>
      </c>
      <c r="AA363" s="18">
        <v>501.70202113255993</v>
      </c>
      <c r="AB363" s="18">
        <v>502.03122717524502</v>
      </c>
      <c r="AC363" s="19">
        <v>79.543299999999988</v>
      </c>
      <c r="AD363" s="19">
        <v>79.753195932181825</v>
      </c>
      <c r="AE363" s="19">
        <v>79.543299999999988</v>
      </c>
      <c r="AF363" s="18">
        <v>2.5506329113924102</v>
      </c>
      <c r="AG363" s="18"/>
      <c r="AH363" s="18">
        <f t="shared" si="13"/>
        <v>2.5506329113924102</v>
      </c>
      <c r="AI363" s="18">
        <v>53474.315896774366</v>
      </c>
    </row>
    <row r="364" spans="2:35" x14ac:dyDescent="0.35">
      <c r="B364" s="17">
        <v>43830</v>
      </c>
      <c r="C364" s="18">
        <v>0.68284034123292492</v>
      </c>
      <c r="D364" s="18" t="e">
        <f>VLOOKUP($B364,[1]OIS!$A$6:$B$43,2)</f>
        <v>#N/A</v>
      </c>
      <c r="E364" s="18">
        <f t="shared" si="12"/>
        <v>0.68284034123292492</v>
      </c>
      <c r="F364" s="19">
        <v>108.406921493181</v>
      </c>
      <c r="G364" s="19">
        <v>108.49730409250164</v>
      </c>
      <c r="H364" s="19">
        <v>108.406921493181</v>
      </c>
      <c r="I364" s="18">
        <v>108.359638645102</v>
      </c>
      <c r="J364" s="19">
        <v>111.54394367128999</v>
      </c>
      <c r="K364" s="18">
        <v>103.64371612136</v>
      </c>
      <c r="L364" s="19">
        <v>111.867759200146</v>
      </c>
      <c r="M364" s="18">
        <v>114.599277524934</v>
      </c>
      <c r="N364" s="19">
        <v>104.00885513610601</v>
      </c>
      <c r="O364" s="18">
        <v>1477513</v>
      </c>
      <c r="P364" s="19">
        <v>0.88022442266268142</v>
      </c>
      <c r="Q364" s="19">
        <v>0.88842747069065364</v>
      </c>
      <c r="R364" s="19">
        <v>0.88022442266268142</v>
      </c>
      <c r="S364" s="18">
        <v>98.501300000000001</v>
      </c>
      <c r="T364" s="18">
        <v>630293.51251685806</v>
      </c>
      <c r="U364" s="18">
        <v>98.501300000000001</v>
      </c>
      <c r="V364" s="19">
        <v>1051.5</v>
      </c>
      <c r="W364" s="19">
        <v>1063217.3398438462</v>
      </c>
      <c r="X364" s="19">
        <v>1051.5</v>
      </c>
      <c r="Y364" s="19">
        <v>93.676937708036135</v>
      </c>
      <c r="Z364" s="18">
        <v>503.55631536143102</v>
      </c>
      <c r="AA364" s="18">
        <v>504.71593731712278</v>
      </c>
      <c r="AB364" s="18">
        <v>503.55631536143102</v>
      </c>
      <c r="AC364" s="19">
        <v>80.560581818181831</v>
      </c>
      <c r="AD364" s="19">
        <v>80.33514553437395</v>
      </c>
      <c r="AE364" s="19">
        <v>80.560581818181831</v>
      </c>
      <c r="AF364" s="18">
        <v>2.2977099236641201</v>
      </c>
      <c r="AG364" s="18"/>
      <c r="AH364" s="18">
        <f t="shared" si="13"/>
        <v>2.2977099236641201</v>
      </c>
      <c r="AI364" s="18">
        <v>53488.128240022997</v>
      </c>
    </row>
    <row r="365" spans="2:35" x14ac:dyDescent="0.35">
      <c r="B365" s="17">
        <v>43861</v>
      </c>
      <c r="C365" s="18">
        <v>0.61754082286609324</v>
      </c>
      <c r="D365" s="18" t="e">
        <f>VLOOKUP($B365,[1]OIS!$A$6:$B$43,2)</f>
        <v>#N/A</v>
      </c>
      <c r="E365" s="18">
        <f t="shared" si="12"/>
        <v>0.61754082286609324</v>
      </c>
      <c r="F365" s="19">
        <v>108.74149887369001</v>
      </c>
      <c r="G365" s="19">
        <v>108.74270032168563</v>
      </c>
      <c r="H365" s="19">
        <v>108.74149887369001</v>
      </c>
      <c r="I365" s="18">
        <v>108.716981172484</v>
      </c>
      <c r="J365" s="19">
        <v>111.881934912356</v>
      </c>
      <c r="K365" s="18">
        <v>103.942943636367</v>
      </c>
      <c r="L365" s="19">
        <v>112.976650848783</v>
      </c>
      <c r="M365" s="18">
        <v>115.105628696528</v>
      </c>
      <c r="N365" s="19">
        <v>103.97225739778</v>
      </c>
      <c r="O365" s="18">
        <v>1480109</v>
      </c>
      <c r="P365" s="19">
        <v>0.87840199346299475</v>
      </c>
      <c r="Q365" s="19">
        <v>0.8902702546146859</v>
      </c>
      <c r="R365" s="19">
        <v>0.87840199346299475</v>
      </c>
      <c r="S365" s="18">
        <v>98.571899999999999</v>
      </c>
      <c r="T365" s="18">
        <v>635936.98025865259</v>
      </c>
      <c r="U365" s="18">
        <v>98.571899999999999</v>
      </c>
      <c r="V365" s="19">
        <v>1053.3</v>
      </c>
      <c r="W365" s="19">
        <v>1070286.8946991195</v>
      </c>
      <c r="X365" s="19">
        <v>1053.3</v>
      </c>
      <c r="Y365" s="19">
        <v>93.583879236684709</v>
      </c>
      <c r="Z365" s="18">
        <v>504.81329823557701</v>
      </c>
      <c r="AA365" s="18">
        <v>507.1676767615366</v>
      </c>
      <c r="AB365" s="18">
        <v>504.81329823557701</v>
      </c>
      <c r="AC365" s="19">
        <v>80.313313043478232</v>
      </c>
      <c r="AD365" s="19">
        <v>80.013401724307457</v>
      </c>
      <c r="AE365" s="19">
        <v>80.313313043478232</v>
      </c>
      <c r="AF365" s="18">
        <v>2.5279187817258899</v>
      </c>
      <c r="AG365" s="18"/>
      <c r="AH365" s="18">
        <f t="shared" si="13"/>
        <v>2.5279187817258899</v>
      </c>
      <c r="AI365" s="18">
        <v>53502.224761957659</v>
      </c>
    </row>
    <row r="366" spans="2:35" x14ac:dyDescent="0.35">
      <c r="B366" s="17">
        <v>43890</v>
      </c>
      <c r="C366" s="18">
        <v>0.67717764924625423</v>
      </c>
      <c r="D366" s="18" t="e">
        <f>VLOOKUP($B366,[1]OIS!$A$6:$B$43,2)</f>
        <v>#N/A</v>
      </c>
      <c r="E366" s="18">
        <f t="shared" si="12"/>
        <v>0.67717764924625423</v>
      </c>
      <c r="F366" s="19">
        <v>108.970429418268</v>
      </c>
      <c r="G366" s="19">
        <v>108.84403414767847</v>
      </c>
      <c r="H366" s="19">
        <v>108.970429418268</v>
      </c>
      <c r="I366" s="18">
        <v>109.027739711683</v>
      </c>
      <c r="J366" s="19">
        <v>112.20942332054</v>
      </c>
      <c r="K366" s="18">
        <v>104.042788057116</v>
      </c>
      <c r="L366" s="19">
        <v>111.643340166481</v>
      </c>
      <c r="M366" s="18">
        <v>115.44126830867</v>
      </c>
      <c r="N366" s="19">
        <v>103.961772281929</v>
      </c>
      <c r="O366" s="18">
        <v>1486328</v>
      </c>
      <c r="P366" s="19">
        <v>0.88661109495654422</v>
      </c>
      <c r="Q366" s="19">
        <v>0.89455972310030918</v>
      </c>
      <c r="R366" s="19">
        <v>0.88661109495654422</v>
      </c>
      <c r="S366" s="18">
        <v>98.092799999999997</v>
      </c>
      <c r="T366" s="18">
        <v>616156.50556755613</v>
      </c>
      <c r="U366" s="18">
        <v>98.092799999999997</v>
      </c>
      <c r="V366" s="19">
        <v>1028.9000000000001</v>
      </c>
      <c r="W366" s="19">
        <v>1044131.1971085235</v>
      </c>
      <c r="X366" s="19">
        <v>1028.9000000000001</v>
      </c>
      <c r="Y366" s="19">
        <v>95.337544950918456</v>
      </c>
      <c r="Z366" s="18">
        <v>504.509445688391</v>
      </c>
      <c r="AA366" s="18">
        <v>505.99229418000328</v>
      </c>
      <c r="AB366" s="18">
        <v>504.509445688391</v>
      </c>
      <c r="AC366" s="19">
        <v>80.620584999999991</v>
      </c>
      <c r="AD366" s="19">
        <v>79.255084864370531</v>
      </c>
      <c r="AE366" s="19">
        <v>80.620584999999991</v>
      </c>
      <c r="AF366" s="18">
        <v>2.34577114427861</v>
      </c>
      <c r="AG366" s="18"/>
      <c r="AH366" s="18">
        <f t="shared" si="13"/>
        <v>2.34577114427861</v>
      </c>
      <c r="AI366" s="18">
        <v>53515.030371273569</v>
      </c>
    </row>
    <row r="367" spans="2:35" x14ac:dyDescent="0.35">
      <c r="B367" s="17">
        <v>43921</v>
      </c>
      <c r="C367" s="18">
        <v>0.19608109171099547</v>
      </c>
      <c r="D367" s="18" t="e">
        <f>VLOOKUP($B367,[1]OIS!$A$6:$B$43,2)</f>
        <v>#N/A</v>
      </c>
      <c r="E367" s="18">
        <f t="shared" si="12"/>
        <v>0.19608109171099547</v>
      </c>
      <c r="F367" s="19">
        <v>108.910709156628</v>
      </c>
      <c r="G367" s="19">
        <v>108.72087583328934</v>
      </c>
      <c r="H367" s="19">
        <v>108.910709156628</v>
      </c>
      <c r="I367" s="18">
        <v>108.97412105943199</v>
      </c>
      <c r="J367" s="19">
        <v>112.394054411855</v>
      </c>
      <c r="K367" s="18">
        <v>103.923822784938</v>
      </c>
      <c r="L367" s="19">
        <v>109.195293267713</v>
      </c>
      <c r="M367" s="18">
        <v>115.854314408401</v>
      </c>
      <c r="N367" s="19">
        <v>104.213047425997</v>
      </c>
      <c r="O367" s="18">
        <v>1502911</v>
      </c>
      <c r="P367" s="19">
        <v>0.90992738761709435</v>
      </c>
      <c r="Q367" s="19">
        <v>0.89945170986307099</v>
      </c>
      <c r="R367" s="19">
        <v>0.90992738761709435</v>
      </c>
      <c r="S367" s="18">
        <v>91.039100000000005</v>
      </c>
      <c r="T367" s="18">
        <v>562801.4483366193</v>
      </c>
      <c r="U367" s="18">
        <v>91.039100000000005</v>
      </c>
      <c r="V367" s="19">
        <v>962.2</v>
      </c>
      <c r="W367" s="19">
        <v>973394.83198911883</v>
      </c>
      <c r="X367" s="19">
        <v>962.2</v>
      </c>
      <c r="Y367" s="19">
        <v>94.615568488879646</v>
      </c>
      <c r="Z367" s="18">
        <v>503.59059994139</v>
      </c>
      <c r="AA367" s="18">
        <v>499.86226485873021</v>
      </c>
      <c r="AB367" s="18">
        <v>503.59059994139</v>
      </c>
      <c r="AC367" s="19">
        <v>76.837822727272723</v>
      </c>
      <c r="AD367" s="19">
        <v>78.427647956907009</v>
      </c>
      <c r="AE367" s="19">
        <v>76.837822727272723</v>
      </c>
      <c r="AF367" s="18">
        <v>3.1523809523809501</v>
      </c>
      <c r="AG367" s="18"/>
      <c r="AH367" s="18">
        <f t="shared" si="13"/>
        <v>3.1523809523809501</v>
      </c>
      <c r="AI367" s="18">
        <v>53526.690052273349</v>
      </c>
    </row>
    <row r="368" spans="2:35" x14ac:dyDescent="0.35">
      <c r="B368" s="17">
        <v>43951</v>
      </c>
      <c r="C368" s="18">
        <v>7.2492014810599401E-2</v>
      </c>
      <c r="D368" s="18" t="e">
        <f>VLOOKUP($B368,[1]OIS!$A$6:$B$43,2)</f>
        <v>#N/A</v>
      </c>
      <c r="E368" s="18">
        <f t="shared" si="12"/>
        <v>7.2492014810599401E-2</v>
      </c>
      <c r="F368" s="19">
        <v>108.426883239419</v>
      </c>
      <c r="G368" s="19">
        <v>108.49573130577726</v>
      </c>
      <c r="H368" s="19">
        <v>108.426883239419</v>
      </c>
      <c r="I368" s="18">
        <v>108.928385025277</v>
      </c>
      <c r="J368" s="19">
        <v>112.322720225114</v>
      </c>
      <c r="K368" s="18">
        <v>103.905899696022</v>
      </c>
      <c r="L368" s="19">
        <v>104.16188677057001</v>
      </c>
      <c r="M368" s="18">
        <v>116.48159776792301</v>
      </c>
      <c r="N368" s="19">
        <v>104.082415912505</v>
      </c>
      <c r="O368" s="18">
        <v>1523572</v>
      </c>
      <c r="P368" s="19">
        <v>0.90410736260419322</v>
      </c>
      <c r="Q368" s="19">
        <v>0.90287231552515335</v>
      </c>
      <c r="R368" s="19">
        <v>0.90410736260419322</v>
      </c>
      <c r="S368" s="18">
        <v>73.196899999999999</v>
      </c>
      <c r="T368" s="18">
        <v>499958.96866334346</v>
      </c>
      <c r="U368" s="18">
        <v>73.196899999999999</v>
      </c>
      <c r="V368" s="19">
        <v>874.1</v>
      </c>
      <c r="W368" s="19">
        <v>886183.15928845864</v>
      </c>
      <c r="X368" s="19">
        <v>874.1</v>
      </c>
      <c r="Y368" s="19">
        <v>83.739732296075957</v>
      </c>
      <c r="Z368" s="18">
        <v>489.842318596589</v>
      </c>
      <c r="AA368" s="18">
        <v>492.10691481694744</v>
      </c>
      <c r="AB368" s="18">
        <v>489.842318596589</v>
      </c>
      <c r="AC368" s="19">
        <v>78.111090909090905</v>
      </c>
      <c r="AD368" s="19">
        <v>77.720539909293251</v>
      </c>
      <c r="AE368" s="19">
        <v>78.111090909090905</v>
      </c>
      <c r="AF368" s="18">
        <v>3.1620370370370399</v>
      </c>
      <c r="AG368" s="18"/>
      <c r="AH368" s="18">
        <f t="shared" si="13"/>
        <v>3.1620370370370399</v>
      </c>
      <c r="AI368" s="18">
        <v>53538.89476757947</v>
      </c>
    </row>
    <row r="369" spans="2:35" x14ac:dyDescent="0.35">
      <c r="B369" s="17">
        <v>43982</v>
      </c>
      <c r="C369" s="18">
        <v>6.24531267191797E-2</v>
      </c>
      <c r="D369" s="18" t="e">
        <f>VLOOKUP($B369,[1]OIS!$A$6:$B$43,2)</f>
        <v>#N/A</v>
      </c>
      <c r="E369" s="18">
        <f t="shared" si="12"/>
        <v>6.24531267191797E-2</v>
      </c>
      <c r="F369" s="19">
        <v>108.175986344547</v>
      </c>
      <c r="G369" s="19">
        <v>108.36794587583803</v>
      </c>
      <c r="H369" s="19">
        <v>108.175986344547</v>
      </c>
      <c r="I369" s="18">
        <v>108.76427174825299</v>
      </c>
      <c r="J369" s="19">
        <v>112.323220857246</v>
      </c>
      <c r="K369" s="18">
        <v>103.4526704636</v>
      </c>
      <c r="L369" s="19">
        <v>102.959946960214</v>
      </c>
      <c r="M369" s="18">
        <v>116.81076930966999</v>
      </c>
      <c r="N369" s="19">
        <v>104.662009291224</v>
      </c>
      <c r="O369" s="18">
        <v>1550298</v>
      </c>
      <c r="P369" s="19">
        <v>0.885402328348459</v>
      </c>
      <c r="Q369" s="19">
        <v>0.90243197701161848</v>
      </c>
      <c r="R369" s="19">
        <v>0.885402328348459</v>
      </c>
      <c r="S369" s="18">
        <v>74.696100000000001</v>
      </c>
      <c r="T369" s="18">
        <v>465109.95169684722</v>
      </c>
      <c r="U369" s="18">
        <v>74.696100000000001</v>
      </c>
      <c r="V369" s="19">
        <v>845.9</v>
      </c>
      <c r="W369" s="19">
        <v>827132.4140623908</v>
      </c>
      <c r="X369" s="19">
        <v>845.9</v>
      </c>
      <c r="Y369" s="19">
        <v>88.303700200969388</v>
      </c>
      <c r="Z369" s="18">
        <v>489.01331073847098</v>
      </c>
      <c r="AA369" s="18">
        <v>487.94051849207364</v>
      </c>
      <c r="AB369" s="18">
        <v>489.01331073847098</v>
      </c>
      <c r="AC369" s="19">
        <v>77.165642857142871</v>
      </c>
      <c r="AD369" s="19">
        <v>77.299396358820744</v>
      </c>
      <c r="AE369" s="19">
        <v>77.165642857142871</v>
      </c>
      <c r="AF369" s="18">
        <v>3.0771028037383199</v>
      </c>
      <c r="AG369" s="18"/>
      <c r="AH369" s="18">
        <f t="shared" si="13"/>
        <v>3.0771028037383199</v>
      </c>
      <c r="AI369" s="18">
        <v>53553.593817799723</v>
      </c>
    </row>
    <row r="370" spans="2:35" x14ac:dyDescent="0.35">
      <c r="B370" s="17">
        <v>44012</v>
      </c>
      <c r="C370" s="18">
        <v>6.01203424537309E-2</v>
      </c>
      <c r="D370" s="18" t="e">
        <f>VLOOKUP($B370,[1]OIS!$A$6:$B$43,2)</f>
        <v>#N/A</v>
      </c>
      <c r="E370" s="18">
        <f t="shared" si="12"/>
        <v>6.01203424537309E-2</v>
      </c>
      <c r="F370" s="19">
        <v>108.407461047827</v>
      </c>
      <c r="G370" s="19">
        <v>108.46366442340846</v>
      </c>
      <c r="H370" s="19">
        <v>108.407461047827</v>
      </c>
      <c r="I370" s="18">
        <v>109.099949641769</v>
      </c>
      <c r="J370" s="19">
        <v>112.369316146185</v>
      </c>
      <c r="K370" s="18">
        <v>104.266412030609</v>
      </c>
      <c r="L370" s="19">
        <v>103.109039483891</v>
      </c>
      <c r="M370" s="18">
        <v>116.68802753969599</v>
      </c>
      <c r="N370" s="19">
        <v>104.287538396328</v>
      </c>
      <c r="O370" s="18">
        <v>1562377</v>
      </c>
      <c r="P370" s="19">
        <v>0.8912148389726865</v>
      </c>
      <c r="Q370" s="19">
        <v>0.8973930317908253</v>
      </c>
      <c r="R370" s="19">
        <v>0.8912148389726865</v>
      </c>
      <c r="S370" s="18">
        <v>81.699299999999994</v>
      </c>
      <c r="T370" s="18">
        <v>480793.39704853337</v>
      </c>
      <c r="U370" s="18">
        <v>81.699299999999994</v>
      </c>
      <c r="V370" s="19">
        <v>850.2</v>
      </c>
      <c r="W370" s="19">
        <v>825114.82873250544</v>
      </c>
      <c r="X370" s="19">
        <v>850.2</v>
      </c>
      <c r="Y370" s="19">
        <v>96.094213126323197</v>
      </c>
      <c r="Z370" s="18">
        <v>491.822972868622</v>
      </c>
      <c r="AA370" s="18">
        <v>490.70735323162711</v>
      </c>
      <c r="AB370" s="18">
        <v>491.822972868622</v>
      </c>
      <c r="AC370" s="19">
        <v>76.962795454545457</v>
      </c>
      <c r="AD370" s="19">
        <v>77.234937314179973</v>
      </c>
      <c r="AE370" s="19">
        <v>76.962795454545457</v>
      </c>
      <c r="AF370" s="18">
        <v>2.9968553459119498</v>
      </c>
      <c r="AG370" s="18"/>
      <c r="AH370" s="18">
        <f t="shared" si="13"/>
        <v>2.9968553459119498</v>
      </c>
      <c r="AI370" s="18">
        <v>53572.188221145698</v>
      </c>
    </row>
    <row r="371" spans="2:35" x14ac:dyDescent="0.35">
      <c r="B371" s="17">
        <v>44043</v>
      </c>
      <c r="C371" s="18">
        <v>5.3120197736544854E-2</v>
      </c>
      <c r="D371" s="18" t="e">
        <f>VLOOKUP($B371,[1]OIS!$A$6:$B$43,2)</f>
        <v>#N/A</v>
      </c>
      <c r="E371" s="18">
        <f>_xlfn.IFNA(D371,C371)</f>
        <v>5.3120197736544854E-2</v>
      </c>
      <c r="F371" s="19">
        <v>109.130580021919</v>
      </c>
      <c r="G371" s="19">
        <v>108.69044595799976</v>
      </c>
      <c r="H371" s="19">
        <v>109.130580021919</v>
      </c>
      <c r="I371" s="18">
        <v>109.763256963749</v>
      </c>
      <c r="J371" s="19">
        <v>113.030875486083</v>
      </c>
      <c r="K371" s="18">
        <v>104.703520311837</v>
      </c>
      <c r="L371" s="19">
        <v>105.02289142390499</v>
      </c>
      <c r="M371" s="18">
        <v>117.449700254814</v>
      </c>
      <c r="N371" s="19">
        <v>104.23008664733899</v>
      </c>
      <c r="O371" s="18">
        <v>1569226</v>
      </c>
      <c r="P371" s="19">
        <v>0.87326161610412278</v>
      </c>
      <c r="Q371" s="19">
        <v>0.89149905216460845</v>
      </c>
      <c r="R371" s="19">
        <v>0.87326161610412278</v>
      </c>
      <c r="S371" s="18">
        <v>87.093400000000003</v>
      </c>
      <c r="T371" s="18">
        <v>527656.23773538019</v>
      </c>
      <c r="U371" s="18">
        <v>87.093400000000003</v>
      </c>
      <c r="V371" s="19">
        <v>881.5</v>
      </c>
      <c r="W371" s="19">
        <v>865125.67851169547</v>
      </c>
      <c r="X371" s="19">
        <v>881.5</v>
      </c>
      <c r="Y371" s="19">
        <v>98.801361315938749</v>
      </c>
      <c r="Z371" s="18">
        <v>500.11393956031202</v>
      </c>
      <c r="AA371" s="18">
        <v>498.46257523562571</v>
      </c>
      <c r="AB371" s="18">
        <v>500.11393956031202</v>
      </c>
      <c r="AC371" s="19">
        <v>76.982504347826065</v>
      </c>
      <c r="AD371" s="19">
        <v>77.378115433222362</v>
      </c>
      <c r="AE371" s="19">
        <v>76.982504347826065</v>
      </c>
      <c r="AF371" s="18">
        <v>3.1592920353982299</v>
      </c>
      <c r="AG371" s="18"/>
      <c r="AH371" s="18">
        <f t="shared" si="13"/>
        <v>3.1592920353982299</v>
      </c>
      <c r="AI371" s="18">
        <v>53593.982214635304</v>
      </c>
    </row>
    <row r="372" spans="2:35" x14ac:dyDescent="0.35">
      <c r="B372" s="17">
        <v>44074</v>
      </c>
      <c r="C372" s="18">
        <v>5.475899446613948E-2</v>
      </c>
      <c r="D372" s="18" t="e">
        <f>VLOOKUP($B372,[1]OIS!$A$6:$B$43,2)</f>
        <v>#N/A</v>
      </c>
      <c r="E372" s="18">
        <f t="shared" ref="E372:E435" si="14">_xlfn.IFNA(D372,C372)</f>
        <v>5.475899446613948E-2</v>
      </c>
      <c r="F372" s="19">
        <v>108.51810179272201</v>
      </c>
      <c r="G372" s="19">
        <v>108.88254471970987</v>
      </c>
      <c r="H372" s="19">
        <v>108.51810179272201</v>
      </c>
      <c r="I372" s="18">
        <v>108.829227591955</v>
      </c>
      <c r="J372" s="19">
        <v>111.701300265369</v>
      </c>
      <c r="K372" s="18">
        <v>104.473609745392</v>
      </c>
      <c r="L372" s="19">
        <v>105.64398854911001</v>
      </c>
      <c r="M372" s="18">
        <v>117.071858877268</v>
      </c>
      <c r="N372" s="19">
        <v>103.977207652351</v>
      </c>
      <c r="O372" s="18">
        <v>1573447</v>
      </c>
      <c r="P372" s="19">
        <v>0.87084919777992464</v>
      </c>
      <c r="Q372" s="19">
        <v>0.89003201694269118</v>
      </c>
      <c r="R372" s="19">
        <v>0.87084919777992464</v>
      </c>
      <c r="S372" s="18">
        <v>89.985200000000006</v>
      </c>
      <c r="T372" s="18">
        <v>572248.8521504621</v>
      </c>
      <c r="U372" s="18">
        <v>89.985200000000006</v>
      </c>
      <c r="V372" s="19">
        <v>912.4</v>
      </c>
      <c r="W372" s="19">
        <v>917394.26468900649</v>
      </c>
      <c r="X372" s="19">
        <v>912.4</v>
      </c>
      <c r="Y372" s="19">
        <v>98.624725997369595</v>
      </c>
      <c r="Z372" s="18">
        <v>507.08637254447598</v>
      </c>
      <c r="AA372" s="18">
        <v>507.52492700347381</v>
      </c>
      <c r="AB372" s="18">
        <v>507.08637254447598</v>
      </c>
      <c r="AC372" s="19">
        <v>78.185271428571411</v>
      </c>
      <c r="AD372" s="19">
        <v>77.502865475982773</v>
      </c>
      <c r="AE372" s="19">
        <v>78.185271428571411</v>
      </c>
      <c r="AF372" s="18">
        <v>3.0249999999999999</v>
      </c>
      <c r="AG372" s="18"/>
      <c r="AH372" s="18">
        <f t="shared" si="13"/>
        <v>3.0249999999999999</v>
      </c>
      <c r="AI372" s="18">
        <v>53617.899082029144</v>
      </c>
    </row>
    <row r="373" spans="2:35" x14ac:dyDescent="0.35">
      <c r="B373" s="17">
        <v>44104</v>
      </c>
      <c r="C373" s="18">
        <v>4.9295548706943075E-2</v>
      </c>
      <c r="D373" s="18" t="e">
        <f>VLOOKUP($B373,[1]OIS!$A$6:$B$43,2)</f>
        <v>#N/A</v>
      </c>
      <c r="E373" s="18">
        <f t="shared" si="14"/>
        <v>4.9295548706943075E-2</v>
      </c>
      <c r="F373" s="19">
        <v>108.866908343001</v>
      </c>
      <c r="G373" s="19">
        <v>108.92284276202216</v>
      </c>
      <c r="H373" s="19">
        <v>108.866908343001</v>
      </c>
      <c r="I373" s="18">
        <v>109.46290853073801</v>
      </c>
      <c r="J373" s="19">
        <v>112.710120636426</v>
      </c>
      <c r="K373" s="18">
        <v>104.58363198604501</v>
      </c>
      <c r="L373" s="19">
        <v>105.6929438607</v>
      </c>
      <c r="M373" s="18">
        <v>117.30868627551401</v>
      </c>
      <c r="N373" s="19">
        <v>103.687385941912</v>
      </c>
      <c r="O373" s="18">
        <v>1576978</v>
      </c>
      <c r="P373" s="19">
        <v>0.88526174496644294</v>
      </c>
      <c r="Q373" s="19">
        <v>0.89582982671754818</v>
      </c>
      <c r="R373" s="19">
        <v>0.88526174496644294</v>
      </c>
      <c r="S373" s="18">
        <v>91.282399999999996</v>
      </c>
      <c r="T373" s="18">
        <v>588885.27456587704</v>
      </c>
      <c r="U373" s="18">
        <v>91.282399999999996</v>
      </c>
      <c r="V373" s="19">
        <v>946.6</v>
      </c>
      <c r="W373" s="19">
        <v>956000.38928614103</v>
      </c>
      <c r="X373" s="19">
        <v>946.6</v>
      </c>
      <c r="Y373" s="19">
        <v>96.431861398690046</v>
      </c>
      <c r="Z373" s="18">
        <v>513.163435343267</v>
      </c>
      <c r="AA373" s="18">
        <v>514.62919387815828</v>
      </c>
      <c r="AB373" s="18">
        <v>513.163435343267</v>
      </c>
      <c r="AC373" s="19">
        <v>77.238359090909086</v>
      </c>
      <c r="AD373" s="19">
        <v>77.480498068187686</v>
      </c>
      <c r="AE373" s="19">
        <v>77.238359090909086</v>
      </c>
      <c r="AF373" s="18">
        <v>3.2115384615384599</v>
      </c>
      <c r="AG373" s="18"/>
      <c r="AH373" s="18">
        <f t="shared" si="13"/>
        <v>3.2115384615384599</v>
      </c>
      <c r="AI373" s="18">
        <v>53642.045592461393</v>
      </c>
    </row>
    <row r="374" spans="2:35" x14ac:dyDescent="0.35">
      <c r="B374" s="17">
        <v>44135</v>
      </c>
      <c r="C374" s="18">
        <v>4.9158960728994797E-2</v>
      </c>
      <c r="D374" s="18" t="e">
        <f>VLOOKUP($B374,[1]OIS!$A$6:$B$43,2)</f>
        <v>#N/A</v>
      </c>
      <c r="E374" s="18">
        <f t="shared" si="14"/>
        <v>4.9158960728994797E-2</v>
      </c>
      <c r="F374" s="19">
        <v>108.83467609597901</v>
      </c>
      <c r="G374" s="19">
        <v>108.87383823020046</v>
      </c>
      <c r="H374" s="19">
        <v>108.83467609597901</v>
      </c>
      <c r="I374" s="18">
        <v>109.64442269871</v>
      </c>
      <c r="J374" s="19">
        <v>112.742124230153</v>
      </c>
      <c r="K374" s="18">
        <v>105.039312410214</v>
      </c>
      <c r="L374" s="19">
        <v>101.95823046267</v>
      </c>
      <c r="M374" s="18">
        <v>117.57971034437099</v>
      </c>
      <c r="N374" s="19">
        <v>103.732094906762</v>
      </c>
      <c r="O374" s="18">
        <v>1589676</v>
      </c>
      <c r="P374" s="19">
        <v>0.89528813851322253</v>
      </c>
      <c r="Q374" s="19">
        <v>0.90426679392166165</v>
      </c>
      <c r="R374" s="19">
        <v>0.89528813851322253</v>
      </c>
      <c r="S374" s="18">
        <v>91.650300000000001</v>
      </c>
      <c r="T374" s="18">
        <v>583103.21274379804</v>
      </c>
      <c r="U374" s="18">
        <v>91.650300000000001</v>
      </c>
      <c r="V374" s="19">
        <v>970.3</v>
      </c>
      <c r="W374" s="19">
        <v>976197.48390146263</v>
      </c>
      <c r="X374" s="19">
        <v>970.3</v>
      </c>
      <c r="Y374" s="19">
        <v>94.455632278676703</v>
      </c>
      <c r="Z374" s="18">
        <v>517.92536504619295</v>
      </c>
      <c r="AA374" s="18">
        <v>519.44662348680652</v>
      </c>
      <c r="AB374" s="18">
        <v>517.92536504619295</v>
      </c>
      <c r="AC374" s="19">
        <v>77.451668181818178</v>
      </c>
      <c r="AD374" s="19">
        <v>77.492509267046785</v>
      </c>
      <c r="AE374" s="19">
        <v>77.451668181818178</v>
      </c>
      <c r="AF374" s="18">
        <v>3.2083333333333299</v>
      </c>
      <c r="AG374" s="18"/>
      <c r="AH374" s="18">
        <f t="shared" si="13"/>
        <v>3.2083333333333299</v>
      </c>
      <c r="AI374" s="18">
        <v>53666.684104743705</v>
      </c>
    </row>
    <row r="375" spans="2:35" x14ac:dyDescent="0.35">
      <c r="B375" s="17">
        <v>44165</v>
      </c>
      <c r="C375" s="18">
        <v>4.7149738290251722E-2</v>
      </c>
      <c r="D375" s="18" t="e">
        <f>VLOOKUP($B375,[1]OIS!$A$6:$B$43,2)</f>
        <v>#N/A</v>
      </c>
      <c r="E375" s="18">
        <f t="shared" si="14"/>
        <v>4.7149738290251722E-2</v>
      </c>
      <c r="F375" s="19">
        <v>108.72084261174101</v>
      </c>
      <c r="G375" s="19">
        <v>108.84899806825547</v>
      </c>
      <c r="H375" s="19">
        <v>108.72084261174101</v>
      </c>
      <c r="I375" s="18">
        <v>109.618517696228</v>
      </c>
      <c r="J375" s="19">
        <v>113.013673174947</v>
      </c>
      <c r="K375" s="18">
        <v>104.575476935883</v>
      </c>
      <c r="L375" s="19">
        <v>101.66091191560599</v>
      </c>
      <c r="M375" s="18">
        <v>117.48037185389001</v>
      </c>
      <c r="N375" s="19">
        <v>103.325867171672</v>
      </c>
      <c r="O375" s="18">
        <v>1608236</v>
      </c>
      <c r="P375" s="19">
        <v>0.88257483374794721</v>
      </c>
      <c r="Q375" s="19">
        <v>0.90846953723162971</v>
      </c>
      <c r="R375" s="19">
        <v>0.88257483374794721</v>
      </c>
      <c r="S375" s="18">
        <v>89.748500000000007</v>
      </c>
      <c r="T375" s="18">
        <v>569162.63232141407</v>
      </c>
      <c r="U375" s="18">
        <v>89.748500000000007</v>
      </c>
      <c r="V375" s="19">
        <v>973.8</v>
      </c>
      <c r="W375" s="19">
        <v>978735.9633027931</v>
      </c>
      <c r="X375" s="19">
        <v>973.8</v>
      </c>
      <c r="Y375" s="19">
        <v>92.163175189977409</v>
      </c>
      <c r="Z375" s="18">
        <v>522.17530115687202</v>
      </c>
      <c r="AA375" s="18">
        <v>522.34095058439584</v>
      </c>
      <c r="AB375" s="18">
        <v>522.17530115687202</v>
      </c>
      <c r="AC375" s="19">
        <v>78.277057142857146</v>
      </c>
      <c r="AD375" s="19">
        <v>77.810314023482135</v>
      </c>
      <c r="AE375" s="19">
        <v>78.277057142857146</v>
      </c>
      <c r="AF375" s="18">
        <v>3.2787610619468999</v>
      </c>
      <c r="AG375" s="18"/>
      <c r="AH375" s="18">
        <f t="shared" si="13"/>
        <v>3.2787610619468999</v>
      </c>
      <c r="AI375" s="18">
        <v>53692.00575834747</v>
      </c>
    </row>
    <row r="376" spans="2:35" x14ac:dyDescent="0.35">
      <c r="B376" s="17">
        <v>44196</v>
      </c>
      <c r="C376" s="18">
        <v>3.790602445320633E-2</v>
      </c>
      <c r="D376" s="18" t="e">
        <f>VLOOKUP($B376,[1]OIS!$A$6:$B$43,2)</f>
        <v>#N/A</v>
      </c>
      <c r="E376" s="18">
        <f t="shared" si="14"/>
        <v>3.790602445320633E-2</v>
      </c>
      <c r="F376" s="19">
        <v>109.095905619208</v>
      </c>
      <c r="G376" s="19">
        <v>108.93761907037792</v>
      </c>
      <c r="H376" s="19">
        <v>109.095905619208</v>
      </c>
      <c r="I376" s="18">
        <v>109.90841364454501</v>
      </c>
      <c r="J376" s="19">
        <v>113.272768240007</v>
      </c>
      <c r="K376" s="18">
        <v>104.986977737405</v>
      </c>
      <c r="L376" s="19">
        <v>102.45860938616001</v>
      </c>
      <c r="M376" s="18">
        <v>118.50202501477</v>
      </c>
      <c r="N376" s="19">
        <v>102.53874323216399</v>
      </c>
      <c r="O376" s="18">
        <v>1629718</v>
      </c>
      <c r="P376" s="19">
        <v>0.89121338912133896</v>
      </c>
      <c r="Q376" s="19">
        <v>0.90401563420903253</v>
      </c>
      <c r="R376" s="19">
        <v>0.89121338912133896</v>
      </c>
      <c r="S376" s="18">
        <v>91.103999999999999</v>
      </c>
      <c r="T376" s="18">
        <v>558710.23737549328</v>
      </c>
      <c r="U376" s="18">
        <v>91.103999999999999</v>
      </c>
      <c r="V376" s="19">
        <v>965.5</v>
      </c>
      <c r="W376" s="19">
        <v>966703.03339200944</v>
      </c>
      <c r="X376" s="19">
        <v>965.5</v>
      </c>
      <c r="Y376" s="19">
        <v>94.359399274987055</v>
      </c>
      <c r="Z376" s="18">
        <v>525.43338679027704</v>
      </c>
      <c r="AA376" s="18">
        <v>523.76248789865735</v>
      </c>
      <c r="AB376" s="18">
        <v>525.43338679027704</v>
      </c>
      <c r="AC376" s="19">
        <v>78.15672608695651</v>
      </c>
      <c r="AD376" s="19">
        <v>78.592577643281544</v>
      </c>
      <c r="AE376" s="19">
        <v>78.15672608695651</v>
      </c>
      <c r="AF376" s="18">
        <v>3.7565789473684199</v>
      </c>
      <c r="AG376" s="18"/>
      <c r="AH376" s="18">
        <f t="shared" si="13"/>
        <v>3.7565789473684199</v>
      </c>
      <c r="AI376" s="18">
        <v>53717.951354597622</v>
      </c>
    </row>
    <row r="377" spans="2:35" x14ac:dyDescent="0.35">
      <c r="B377" s="17">
        <v>44227</v>
      </c>
      <c r="C377" s="18">
        <v>3.3607909146889443E-2</v>
      </c>
      <c r="D377" s="18" t="e">
        <f>VLOOKUP($B377,[1]OIS!$A$6:$B$43,2)</f>
        <v>#N/A</v>
      </c>
      <c r="E377" s="18">
        <f t="shared" si="14"/>
        <v>3.3607909146889443E-2</v>
      </c>
      <c r="F377" s="19">
        <v>109.534200612341</v>
      </c>
      <c r="G377" s="19">
        <v>109.15579354957869</v>
      </c>
      <c r="H377" s="19">
        <v>109.534200612341</v>
      </c>
      <c r="I377" s="18">
        <v>110.355076907322</v>
      </c>
      <c r="J377" s="19">
        <v>113.89177388517</v>
      </c>
      <c r="K377" s="18">
        <v>105.23935792118399</v>
      </c>
      <c r="L377" s="19">
        <v>103.54973317138101</v>
      </c>
      <c r="M377" s="18">
        <v>118.82812219592</v>
      </c>
      <c r="N377" s="19">
        <v>103.292006526234</v>
      </c>
      <c r="O377" s="18">
        <v>1647804</v>
      </c>
      <c r="P377" s="19">
        <v>0.88555144229007077</v>
      </c>
      <c r="Q377" s="19">
        <v>0.89416162040756819</v>
      </c>
      <c r="R377" s="19">
        <v>0.88555144229007077</v>
      </c>
      <c r="S377" s="18">
        <v>88.146600000000007</v>
      </c>
      <c r="T377" s="18">
        <v>555776.47685907059</v>
      </c>
      <c r="U377" s="18">
        <v>88.146600000000007</v>
      </c>
      <c r="V377" s="19">
        <v>963.9</v>
      </c>
      <c r="W377" s="19">
        <v>951218.34832816746</v>
      </c>
      <c r="X377" s="19">
        <v>963.9</v>
      </c>
      <c r="Y377" s="19">
        <v>91.447868036103344</v>
      </c>
      <c r="Z377" s="18">
        <v>524.79941587244298</v>
      </c>
      <c r="AA377" s="18">
        <v>524.56093115955264</v>
      </c>
      <c r="AB377" s="18">
        <v>524.79941587244298</v>
      </c>
      <c r="AC377" s="19">
        <v>79.036338095238094</v>
      </c>
      <c r="AD377" s="19">
        <v>79.645818682116584</v>
      </c>
      <c r="AE377" s="19">
        <v>79.036338095238094</v>
      </c>
      <c r="AF377" s="18">
        <v>3.3072727272727298</v>
      </c>
      <c r="AG377" s="18"/>
      <c r="AH377" s="18">
        <f t="shared" si="13"/>
        <v>3.3072727272727298</v>
      </c>
      <c r="AI377" s="18">
        <v>53744.055490488521</v>
      </c>
    </row>
    <row r="378" spans="2:35" x14ac:dyDescent="0.35">
      <c r="B378" s="17">
        <v>44255</v>
      </c>
      <c r="C378" s="18">
        <v>4.9129714924448446E-2</v>
      </c>
      <c r="D378" s="18" t="e">
        <f>VLOOKUP($B378,[1]OIS!$A$6:$B$43,2)</f>
        <v>#N/A</v>
      </c>
      <c r="E378" s="18">
        <f t="shared" si="14"/>
        <v>4.9129714924448446E-2</v>
      </c>
      <c r="F378" s="19">
        <v>109.56149589004301</v>
      </c>
      <c r="G378" s="19">
        <v>109.47069627670371</v>
      </c>
      <c r="H378" s="19">
        <v>109.56149589004301</v>
      </c>
      <c r="I378" s="18">
        <v>110.083153499687</v>
      </c>
      <c r="J378" s="19">
        <v>113.953162402454</v>
      </c>
      <c r="K378" s="18">
        <v>104.341411645996</v>
      </c>
      <c r="L378" s="19">
        <v>105.02222245191</v>
      </c>
      <c r="M378" s="18">
        <v>118.856684219775</v>
      </c>
      <c r="N378" s="19">
        <v>103.36951058881699</v>
      </c>
      <c r="O378" s="18">
        <v>1666624</v>
      </c>
      <c r="P378" s="19">
        <v>0.86359101386451986</v>
      </c>
      <c r="Q378" s="19">
        <v>0.8853374029998613</v>
      </c>
      <c r="R378" s="19">
        <v>0.86359101386451986</v>
      </c>
      <c r="S378" s="18">
        <v>89.364699999999999</v>
      </c>
      <c r="T378" s="18">
        <v>561536.84187840414</v>
      </c>
      <c r="U378" s="18">
        <v>89.364699999999999</v>
      </c>
      <c r="V378" s="19">
        <v>952.6</v>
      </c>
      <c r="W378" s="19">
        <v>946341.92529321974</v>
      </c>
      <c r="X378" s="19">
        <v>952.6</v>
      </c>
      <c r="Y378" s="19">
        <v>93.811358387570849</v>
      </c>
      <c r="Z378" s="18">
        <v>525.23964685168301</v>
      </c>
      <c r="AA378" s="18">
        <v>525.59764347763871</v>
      </c>
      <c r="AB378" s="18">
        <v>525.23964685168301</v>
      </c>
      <c r="AC378" s="19">
        <v>80.619864999999976</v>
      </c>
      <c r="AD378" s="19">
        <v>80.583612920116906</v>
      </c>
      <c r="AE378" s="19">
        <v>80.619864999999976</v>
      </c>
      <c r="AF378" s="18">
        <v>2.8994845360824701</v>
      </c>
      <c r="AG378" s="18"/>
      <c r="AH378" s="18">
        <f t="shared" si="13"/>
        <v>2.8994845360824701</v>
      </c>
      <c r="AI378" s="18">
        <v>53767.589841258683</v>
      </c>
    </row>
    <row r="379" spans="2:35" x14ac:dyDescent="0.35">
      <c r="B379" s="17">
        <v>44286</v>
      </c>
      <c r="C379" s="18">
        <v>5.017420020816804E-2</v>
      </c>
      <c r="D379" s="18" t="e">
        <f>VLOOKUP($B379,[1]OIS!$A$6:$B$43,2)</f>
        <v>#N/A</v>
      </c>
      <c r="E379" s="18">
        <f t="shared" si="14"/>
        <v>5.017420020816804E-2</v>
      </c>
      <c r="F379" s="19">
        <v>109.77000007577099</v>
      </c>
      <c r="G379" s="19">
        <v>109.86705631961577</v>
      </c>
      <c r="H379" s="19">
        <v>109.77000007577099</v>
      </c>
      <c r="I379" s="18">
        <v>110.238844457426</v>
      </c>
      <c r="J379" s="19">
        <v>114.09792688247499</v>
      </c>
      <c r="K379" s="18">
        <v>104.69821492893099</v>
      </c>
      <c r="L379" s="19">
        <v>106.45625039634901</v>
      </c>
      <c r="M379" s="18">
        <v>118.461447748756</v>
      </c>
      <c r="N379" s="19">
        <v>102.82653278347399</v>
      </c>
      <c r="O379" s="18">
        <v>1684308</v>
      </c>
      <c r="P379" s="19">
        <v>0.86349961519624996</v>
      </c>
      <c r="Q379" s="19">
        <v>0.88116700785045698</v>
      </c>
      <c r="R379" s="19">
        <v>0.86349961519624996</v>
      </c>
      <c r="S379" s="18">
        <v>92.0381</v>
      </c>
      <c r="T379" s="18">
        <v>575641.54145657725</v>
      </c>
      <c r="U379" s="18">
        <v>92.0381</v>
      </c>
      <c r="V379" s="19">
        <v>971.2</v>
      </c>
      <c r="W379" s="19">
        <v>959504.18346761528</v>
      </c>
      <c r="X379" s="19">
        <v>971.2</v>
      </c>
      <c r="Y379" s="19">
        <v>94.767401153212518</v>
      </c>
      <c r="Z379" s="18">
        <v>527.62126727012401</v>
      </c>
      <c r="AA379" s="18">
        <v>527.47377373064683</v>
      </c>
      <c r="AB379" s="18">
        <v>527.62126727012401</v>
      </c>
      <c r="AC379" s="19">
        <v>81.664178260869548</v>
      </c>
      <c r="AD379" s="19">
        <v>81.228525169423364</v>
      </c>
      <c r="AE379" s="19">
        <v>81.664178260869548</v>
      </c>
      <c r="AF379" s="18">
        <v>2.73978494623656</v>
      </c>
      <c r="AG379" s="18"/>
      <c r="AH379" s="18">
        <f t="shared" si="13"/>
        <v>2.73978494623656</v>
      </c>
      <c r="AI379" s="18">
        <v>53789.533684550945</v>
      </c>
    </row>
    <row r="380" spans="2:35" x14ac:dyDescent="0.35">
      <c r="B380" s="17">
        <v>44316</v>
      </c>
      <c r="C380" s="18">
        <v>4.9489061636388859E-2</v>
      </c>
      <c r="D380" s="18" t="e">
        <f>VLOOKUP($B380,[1]OIS!$A$6:$B$43,2)</f>
        <v>#N/A</v>
      </c>
      <c r="E380" s="18">
        <f t="shared" si="14"/>
        <v>4.9489061636388859E-2</v>
      </c>
      <c r="F380" s="19">
        <v>110.00467966783</v>
      </c>
      <c r="G380" s="19">
        <v>110.29180303086814</v>
      </c>
      <c r="H380" s="19">
        <v>110.00467966783</v>
      </c>
      <c r="I380" s="18">
        <v>110.24728891481701</v>
      </c>
      <c r="J380" s="19">
        <v>114.063727395803</v>
      </c>
      <c r="K380" s="18">
        <v>104.92223194704999</v>
      </c>
      <c r="L380" s="19">
        <v>111.947673967249</v>
      </c>
      <c r="M380" s="18">
        <v>118.915809565987</v>
      </c>
      <c r="N380" s="19">
        <v>103.622393233247</v>
      </c>
      <c r="O380" s="18">
        <v>1700258</v>
      </c>
      <c r="P380" s="19">
        <v>0.87645400070497004</v>
      </c>
      <c r="Q380" s="19">
        <v>0.8811140629773071</v>
      </c>
      <c r="R380" s="19">
        <v>0.87645400070497004</v>
      </c>
      <c r="S380" s="18">
        <v>95.057199999999995</v>
      </c>
      <c r="T380" s="18">
        <v>593590.29053837142</v>
      </c>
      <c r="U380" s="18">
        <v>95.057199999999995</v>
      </c>
      <c r="V380" s="19">
        <v>990.4</v>
      </c>
      <c r="W380" s="19">
        <v>984672.68046904355</v>
      </c>
      <c r="X380" s="19">
        <v>990.4</v>
      </c>
      <c r="Y380" s="19">
        <v>95.97859450726979</v>
      </c>
      <c r="Z380" s="18">
        <v>531.07148443710003</v>
      </c>
      <c r="AA380" s="18">
        <v>529.82507083149471</v>
      </c>
      <c r="AB380" s="18">
        <v>531.07148443710003</v>
      </c>
      <c r="AC380" s="19">
        <v>81.413686363636387</v>
      </c>
      <c r="AD380" s="19">
        <v>81.615879266153925</v>
      </c>
      <c r="AE380" s="19">
        <v>81.413686363636387</v>
      </c>
      <c r="AF380" s="18">
        <v>2.7667436489607402</v>
      </c>
      <c r="AG380" s="18"/>
      <c r="AH380" s="18">
        <f t="shared" si="13"/>
        <v>2.7667436489607402</v>
      </c>
      <c r="AI380" s="18">
        <v>53812.769632655734</v>
      </c>
    </row>
    <row r="381" spans="2:35" x14ac:dyDescent="0.35">
      <c r="B381" s="17">
        <v>44347</v>
      </c>
      <c r="C381" s="18">
        <v>5.0497974059678194E-2</v>
      </c>
      <c r="D381" s="18" t="e">
        <f>VLOOKUP($B381,[1]OIS!$A$6:$B$43,2)</f>
        <v>#N/A</v>
      </c>
      <c r="E381" s="18">
        <f t="shared" si="14"/>
        <v>5.0497974059678194E-2</v>
      </c>
      <c r="F381" s="19">
        <v>110.35809780872501</v>
      </c>
      <c r="G381" s="19">
        <v>110.64790126295321</v>
      </c>
      <c r="H381" s="19">
        <v>110.35809780872501</v>
      </c>
      <c r="I381" s="18">
        <v>110.91464377971</v>
      </c>
      <c r="J381" s="19">
        <v>114.416733734188</v>
      </c>
      <c r="K381" s="18">
        <v>105.810113145229</v>
      </c>
      <c r="L381" s="19">
        <v>112.67999022936399</v>
      </c>
      <c r="M381" s="18">
        <v>118.741664714176</v>
      </c>
      <c r="N381" s="19">
        <v>103.31387179587</v>
      </c>
      <c r="O381" s="18">
        <v>1707042</v>
      </c>
      <c r="P381" s="19">
        <v>0.8677788403641129</v>
      </c>
      <c r="Q381" s="19">
        <v>0.88338480895816973</v>
      </c>
      <c r="R381" s="19">
        <v>0.8677788403641129</v>
      </c>
      <c r="S381" s="18">
        <v>96.531800000000004</v>
      </c>
      <c r="T381" s="18">
        <v>608039.29777797754</v>
      </c>
      <c r="U381" s="18">
        <v>96.531800000000004</v>
      </c>
      <c r="V381" s="19">
        <v>1006.5</v>
      </c>
      <c r="W381" s="19">
        <v>1009598.2692370979</v>
      </c>
      <c r="X381" s="19">
        <v>1006.5</v>
      </c>
      <c r="Y381" s="19">
        <v>95.908395429706914</v>
      </c>
      <c r="Z381" s="18">
        <v>531.22120149333296</v>
      </c>
      <c r="AA381" s="18">
        <v>531.8012633734528</v>
      </c>
      <c r="AB381" s="18">
        <v>531.22120149333296</v>
      </c>
      <c r="AC381" s="19">
        <v>81.930238095238096</v>
      </c>
      <c r="AD381" s="19">
        <v>81.819661985350962</v>
      </c>
      <c r="AE381" s="19">
        <v>81.930238095238096</v>
      </c>
      <c r="AF381" s="18">
        <v>2.7112676056337999</v>
      </c>
      <c r="AG381" s="18"/>
      <c r="AH381" s="18">
        <f t="shared" si="13"/>
        <v>2.7112676056337999</v>
      </c>
      <c r="AI381" s="18">
        <v>53839.636797265775</v>
      </c>
    </row>
    <row r="382" spans="2:35" x14ac:dyDescent="0.35">
      <c r="B382" s="17">
        <v>44377</v>
      </c>
      <c r="C382" s="18">
        <v>5.1717257661610221E-2</v>
      </c>
      <c r="D382" s="18" t="e">
        <f>VLOOKUP($B382,[1]OIS!$A$6:$B$43,2)</f>
        <v>#N/A</v>
      </c>
      <c r="E382" s="18">
        <f t="shared" si="14"/>
        <v>5.1717257661610221E-2</v>
      </c>
      <c r="F382" s="19">
        <v>110.985285980079</v>
      </c>
      <c r="G382" s="19">
        <v>110.90557052060824</v>
      </c>
      <c r="H382" s="19">
        <v>110.985285980079</v>
      </c>
      <c r="I382" s="18">
        <v>111.525406785097</v>
      </c>
      <c r="J382" s="19">
        <v>114.687757693634</v>
      </c>
      <c r="K382" s="18">
        <v>106.95542954081201</v>
      </c>
      <c r="L382" s="19">
        <v>113.739574748255</v>
      </c>
      <c r="M382" s="18">
        <v>119.518810768046</v>
      </c>
      <c r="N382" s="19">
        <v>103.66322444508501</v>
      </c>
      <c r="O382" s="18">
        <v>1716819</v>
      </c>
      <c r="P382" s="19">
        <v>0.8785382709155003</v>
      </c>
      <c r="Q382" s="19">
        <v>0.88652200767146838</v>
      </c>
      <c r="R382" s="19">
        <v>0.8785382709155003</v>
      </c>
      <c r="S382" s="18">
        <v>97.311099999999996</v>
      </c>
      <c r="T382" s="18">
        <v>614339.86941179307</v>
      </c>
      <c r="U382" s="18">
        <v>97.311099999999996</v>
      </c>
      <c r="V382" s="19">
        <v>1019.7</v>
      </c>
      <c r="W382" s="19">
        <v>1025189.6454750947</v>
      </c>
      <c r="X382" s="19">
        <v>1019.7</v>
      </c>
      <c r="Y382" s="19">
        <v>95.431107188388722</v>
      </c>
      <c r="Z382" s="18">
        <v>532.25972307431005</v>
      </c>
      <c r="AA382" s="18">
        <v>532.91661452185815</v>
      </c>
      <c r="AB382" s="18">
        <v>532.25972307431005</v>
      </c>
      <c r="AC382" s="19">
        <v>82.004086363636361</v>
      </c>
      <c r="AD382" s="19">
        <v>81.922634130206376</v>
      </c>
      <c r="AE382" s="19">
        <v>82.004086363636361</v>
      </c>
      <c r="AF382" s="18">
        <v>2.8181818181818201</v>
      </c>
      <c r="AG382" s="18"/>
      <c r="AH382" s="18">
        <f t="shared" si="13"/>
        <v>2.8181818181818201</v>
      </c>
      <c r="AI382" s="18">
        <v>53872.161745345285</v>
      </c>
    </row>
    <row r="383" spans="2:35" x14ac:dyDescent="0.35">
      <c r="B383" s="17">
        <v>44408</v>
      </c>
      <c r="C383" s="18">
        <v>5.2822120935677688E-2</v>
      </c>
      <c r="D383" s="18" t="e">
        <f>VLOOKUP($B383,[1]OIS!$A$6:$B$43,2)</f>
        <v>#N/A</v>
      </c>
      <c r="E383" s="18">
        <f t="shared" si="14"/>
        <v>5.2822120935677688E-2</v>
      </c>
      <c r="F383" s="19">
        <v>111.315001723366</v>
      </c>
      <c r="G383" s="19">
        <v>111.19972660339923</v>
      </c>
      <c r="H383" s="19">
        <v>111.315001723366</v>
      </c>
      <c r="I383" s="18">
        <v>111.723214549514</v>
      </c>
      <c r="J383" s="19">
        <v>114.815793960862</v>
      </c>
      <c r="K383" s="18">
        <v>107.17086932639199</v>
      </c>
      <c r="L383" s="19">
        <v>114.819242072335</v>
      </c>
      <c r="M383" s="18">
        <v>119.306505094418</v>
      </c>
      <c r="N383" s="19">
        <v>103.52696303172701</v>
      </c>
      <c r="O383" s="18">
        <v>1721201</v>
      </c>
      <c r="P383" s="19">
        <v>0.90411860473171912</v>
      </c>
      <c r="Q383" s="19">
        <v>0.89116786622623856</v>
      </c>
      <c r="R383" s="19">
        <v>0.90411860473171912</v>
      </c>
      <c r="S383" s="18">
        <v>97.001900000000006</v>
      </c>
      <c r="T383" s="18">
        <v>614898.43615610641</v>
      </c>
      <c r="U383" s="18">
        <v>97.001900000000006</v>
      </c>
      <c r="V383" s="19">
        <v>1025.3</v>
      </c>
      <c r="W383" s="19">
        <v>1032074.5296332195</v>
      </c>
      <c r="X383" s="19">
        <v>1025.3</v>
      </c>
      <c r="Y383" s="19">
        <v>94.608309762996214</v>
      </c>
      <c r="Z383" s="18">
        <v>533.59062481720798</v>
      </c>
      <c r="AA383" s="18">
        <v>533.64854835689619</v>
      </c>
      <c r="AB383" s="18">
        <v>533.59062481720798</v>
      </c>
      <c r="AC383" s="19">
        <v>81.803795454545451</v>
      </c>
      <c r="AD383" s="19">
        <v>81.925195240751705</v>
      </c>
      <c r="AE383" s="19">
        <v>81.803795454545451</v>
      </c>
      <c r="AF383" s="18">
        <v>3.0938566552901001</v>
      </c>
      <c r="AG383" s="18"/>
      <c r="AH383" s="18">
        <f t="shared" si="13"/>
        <v>3.0938566552901001</v>
      </c>
      <c r="AI383" s="18">
        <v>53909.340584144651</v>
      </c>
    </row>
    <row r="384" spans="2:35" x14ac:dyDescent="0.35">
      <c r="B384" s="17">
        <v>44439</v>
      </c>
      <c r="C384" s="18">
        <v>5.4039458810385313E-2</v>
      </c>
      <c r="D384" s="18" t="e">
        <f>VLOOKUP($B384,[1]OIS!$A$6:$B$43,2)</f>
        <v>#N/A</v>
      </c>
      <c r="E384" s="18">
        <f t="shared" si="14"/>
        <v>5.4039458810385313E-2</v>
      </c>
      <c r="F384" s="19">
        <v>112.043924147333</v>
      </c>
      <c r="G384" s="19">
        <v>111.72983908523602</v>
      </c>
      <c r="H384" s="19">
        <v>112.043924147333</v>
      </c>
      <c r="I384" s="18">
        <v>112.237619929419</v>
      </c>
      <c r="J384" s="19">
        <v>115.166921817082</v>
      </c>
      <c r="K384" s="18">
        <v>107.843057257973</v>
      </c>
      <c r="L384" s="19">
        <v>115.49966669150901</v>
      </c>
      <c r="M384" s="18">
        <v>119.901074240352</v>
      </c>
      <c r="N384" s="19">
        <v>104.274822503522</v>
      </c>
      <c r="O384" s="18">
        <v>1727285</v>
      </c>
      <c r="P384" s="19">
        <v>0.89296471973132985</v>
      </c>
      <c r="Q384" s="19">
        <v>0.89875707146472716</v>
      </c>
      <c r="R384" s="19">
        <v>0.89296471973132985</v>
      </c>
      <c r="S384" s="18">
        <v>97.860799999999998</v>
      </c>
      <c r="T384" s="18">
        <v>614601.62882741378</v>
      </c>
      <c r="U384" s="18">
        <v>97.860799999999998</v>
      </c>
      <c r="V384" s="19">
        <v>1033.8</v>
      </c>
      <c r="W384" s="19">
        <v>1034301.6420437668</v>
      </c>
      <c r="X384" s="19">
        <v>1033.8</v>
      </c>
      <c r="Y384" s="19">
        <v>94.661249758173739</v>
      </c>
      <c r="Z384" s="18">
        <v>535.15698102685406</v>
      </c>
      <c r="AA384" s="18">
        <v>534.82867165541529</v>
      </c>
      <c r="AB384" s="18">
        <v>535.15698102685406</v>
      </c>
      <c r="AC384" s="19">
        <v>81.95923181818182</v>
      </c>
      <c r="AD384" s="19">
        <v>81.801004809066271</v>
      </c>
      <c r="AE384" s="19">
        <v>81.95923181818182</v>
      </c>
      <c r="AF384" s="18">
        <v>3.1</v>
      </c>
      <c r="AG384" s="18"/>
      <c r="AH384" s="18">
        <f t="shared" si="13"/>
        <v>3.1</v>
      </c>
      <c r="AI384" s="18">
        <v>53949.711325552322</v>
      </c>
    </row>
    <row r="385" spans="2:35" x14ac:dyDescent="0.35">
      <c r="B385" s="17">
        <v>44469</v>
      </c>
      <c r="C385" s="18">
        <v>6.2003047127841084E-2</v>
      </c>
      <c r="D385" s="18" t="e">
        <f>VLOOKUP($B385,[1]OIS!$A$6:$B$43,2)</f>
        <v>#N/A</v>
      </c>
      <c r="E385" s="18">
        <f t="shared" si="14"/>
        <v>6.2003047127841084E-2</v>
      </c>
      <c r="F385" s="19">
        <v>112.29841455138801</v>
      </c>
      <c r="G385" s="19">
        <v>112.57140465112032</v>
      </c>
      <c r="H385" s="19">
        <v>112.29841455138801</v>
      </c>
      <c r="I385" s="18">
        <v>112.630082025473</v>
      </c>
      <c r="J385" s="19">
        <v>115.60229023516101</v>
      </c>
      <c r="K385" s="18">
        <v>108.095405990713</v>
      </c>
      <c r="L385" s="19">
        <v>115.720936606848</v>
      </c>
      <c r="M385" s="18">
        <v>120.416077855974</v>
      </c>
      <c r="N385" s="19">
        <v>104.49563199703699</v>
      </c>
      <c r="O385" s="18">
        <v>1733372</v>
      </c>
      <c r="P385" s="19">
        <v>0.90776882181444007</v>
      </c>
      <c r="Q385" s="19">
        <v>0.9093739768282959</v>
      </c>
      <c r="R385" s="19">
        <v>0.90776882181444007</v>
      </c>
      <c r="S385" s="18">
        <v>98.505700000000004</v>
      </c>
      <c r="T385" s="18">
        <v>616924.19239356345</v>
      </c>
      <c r="U385" s="18">
        <v>98.505700000000004</v>
      </c>
      <c r="V385" s="19">
        <v>1032.2</v>
      </c>
      <c r="W385" s="19">
        <v>1035102.892558969</v>
      </c>
      <c r="X385" s="19">
        <v>1032.2</v>
      </c>
      <c r="Y385" s="19">
        <v>95.43276496802946</v>
      </c>
      <c r="Z385" s="18">
        <v>536.65907697093496</v>
      </c>
      <c r="AA385" s="18">
        <v>536.98926060198107</v>
      </c>
      <c r="AB385" s="18">
        <v>536.65907697093496</v>
      </c>
      <c r="AC385" s="19">
        <v>81.535259090909094</v>
      </c>
      <c r="AD385" s="19">
        <v>81.575595411313955</v>
      </c>
      <c r="AE385" s="19">
        <v>81.535259090909094</v>
      </c>
      <c r="AF385" s="18">
        <v>4.1052631578947398</v>
      </c>
      <c r="AG385" s="18">
        <v>4.5810853968930072</v>
      </c>
      <c r="AH385" s="20">
        <f t="shared" si="13"/>
        <v>4.5810853968930072</v>
      </c>
      <c r="AI385" s="18">
        <v>53990.307424379411</v>
      </c>
    </row>
    <row r="386" spans="2:35" x14ac:dyDescent="0.35">
      <c r="B386" s="17">
        <v>44500</v>
      </c>
      <c r="C386" s="18">
        <v>0.19222366658967513</v>
      </c>
      <c r="D386" s="18" t="e">
        <f>VLOOKUP($B386,[1]OIS!$A$6:$B$43,2)</f>
        <v>#N/A</v>
      </c>
      <c r="E386" s="18">
        <f t="shared" si="14"/>
        <v>0.19222366658967513</v>
      </c>
      <c r="F386" s="19">
        <v>113.379945246254</v>
      </c>
      <c r="G386" s="19">
        <v>113.53620357281201</v>
      </c>
      <c r="H386" s="19">
        <v>113.379945246254</v>
      </c>
      <c r="I386" s="18">
        <v>113.30009307687401</v>
      </c>
      <c r="J386" s="19">
        <v>116.24678653747701</v>
      </c>
      <c r="K386" s="18">
        <v>108.78364101715199</v>
      </c>
      <c r="L386" s="19">
        <v>124.71809109768201</v>
      </c>
      <c r="M386" s="18">
        <v>119.965877569836</v>
      </c>
      <c r="N386" s="19">
        <v>104.99039619483401</v>
      </c>
      <c r="O386" s="18">
        <v>1741536</v>
      </c>
      <c r="P386" s="19">
        <v>0.92082742689137398</v>
      </c>
      <c r="Q386" s="19">
        <v>0.92055207623099733</v>
      </c>
      <c r="R386" s="19">
        <v>0.92082742689137398</v>
      </c>
      <c r="S386" s="18">
        <v>98.821899999999999</v>
      </c>
      <c r="T386" s="18">
        <v>621133.21565221972</v>
      </c>
      <c r="U386" s="18">
        <v>98.821899999999999</v>
      </c>
      <c r="V386" s="19">
        <v>1030.5999999999999</v>
      </c>
      <c r="W386" s="19">
        <v>1035700.0819064177</v>
      </c>
      <c r="X386" s="19">
        <v>1030.5999999999999</v>
      </c>
      <c r="Y386" s="19">
        <v>95.887735299825351</v>
      </c>
      <c r="Z386" s="18">
        <v>540.236290079735</v>
      </c>
      <c r="AA386" s="18">
        <v>540.01024315172469</v>
      </c>
      <c r="AB386" s="18">
        <v>540.236290079735</v>
      </c>
      <c r="AC386" s="19">
        <v>82.019842857142848</v>
      </c>
      <c r="AD386" s="19">
        <v>81.405603091872649</v>
      </c>
      <c r="AE386" s="19">
        <v>82.019842857142848</v>
      </c>
      <c r="AF386" s="18">
        <v>4.4000000000000004</v>
      </c>
      <c r="AG386" s="18">
        <v>5.3216280953395101</v>
      </c>
      <c r="AH386" s="20">
        <f t="shared" si="13"/>
        <v>5.3216280953395101</v>
      </c>
      <c r="AI386" s="18">
        <v>54031.428561689238</v>
      </c>
    </row>
    <row r="387" spans="2:35" x14ac:dyDescent="0.35">
      <c r="B387" s="17">
        <v>44530</v>
      </c>
      <c r="C387" s="18">
        <v>0.17908084828287729</v>
      </c>
      <c r="D387" s="18" t="e">
        <f>VLOOKUP($B387,[1]OIS!$A$6:$B$43,2)</f>
        <v>#N/A</v>
      </c>
      <c r="E387" s="18">
        <f t="shared" si="14"/>
        <v>0.17908084828287729</v>
      </c>
      <c r="F387" s="19">
        <v>114.289186212139</v>
      </c>
      <c r="G387" s="19">
        <v>114.33924002915718</v>
      </c>
      <c r="H387" s="19">
        <v>114.289186212139</v>
      </c>
      <c r="I387" s="18">
        <v>114.020679622591</v>
      </c>
      <c r="J387" s="19">
        <v>116.744638411042</v>
      </c>
      <c r="K387" s="18">
        <v>109.735624695632</v>
      </c>
      <c r="L387" s="19">
        <v>127.646178413632</v>
      </c>
      <c r="M387" s="18">
        <v>123.04402389911</v>
      </c>
      <c r="N387" s="19">
        <v>105.935531096258</v>
      </c>
      <c r="O387" s="18">
        <v>1745411</v>
      </c>
      <c r="P387" s="19">
        <v>0.92593401057845692</v>
      </c>
      <c r="Q387" s="19">
        <v>0.92883713522737787</v>
      </c>
      <c r="R387" s="19">
        <v>0.92593401057845692</v>
      </c>
      <c r="S387" s="18">
        <v>99.287899999999993</v>
      </c>
      <c r="T387" s="18">
        <v>625156.79705151019</v>
      </c>
      <c r="U387" s="18">
        <v>99.287899999999993</v>
      </c>
      <c r="V387" s="19">
        <v>1036.8</v>
      </c>
      <c r="W387" s="19">
        <v>1036573.9182728785</v>
      </c>
      <c r="X387" s="19">
        <v>1036.8</v>
      </c>
      <c r="Y387" s="19">
        <v>95.763792438271608</v>
      </c>
      <c r="Z387" s="18">
        <v>542.81810435042996</v>
      </c>
      <c r="AA387" s="18">
        <v>543.51869912423422</v>
      </c>
      <c r="AB387" s="18">
        <v>542.81810435042996</v>
      </c>
      <c r="AC387" s="19">
        <v>81.44162272727273</v>
      </c>
      <c r="AD387" s="19">
        <v>81.48818379046962</v>
      </c>
      <c r="AE387" s="19">
        <v>81.44162272727273</v>
      </c>
      <c r="AF387" s="18">
        <v>4.0349206349206304</v>
      </c>
      <c r="AG387" s="18">
        <v>5.6783207445491799</v>
      </c>
      <c r="AH387" s="20">
        <f t="shared" si="13"/>
        <v>5.6783207445491799</v>
      </c>
      <c r="AI387" s="18">
        <v>54073.144486888581</v>
      </c>
    </row>
    <row r="388" spans="2:35" x14ac:dyDescent="0.35">
      <c r="B388" s="17">
        <v>44561</v>
      </c>
      <c r="C388" s="18">
        <v>0.23633779355107901</v>
      </c>
      <c r="D388" s="18" t="e">
        <f>VLOOKUP($B388,[1]OIS!$A$6:$B$43,2)</f>
        <v>#N/A</v>
      </c>
      <c r="E388" s="18">
        <f t="shared" si="14"/>
        <v>0.23633779355107901</v>
      </c>
      <c r="F388" s="19">
        <v>115.00528731010699</v>
      </c>
      <c r="G388" s="19">
        <v>114.83516835267592</v>
      </c>
      <c r="H388" s="19">
        <v>115.00528731010699</v>
      </c>
      <c r="I388" s="18">
        <v>114.56768009433</v>
      </c>
      <c r="J388" s="19">
        <v>117.148162746784</v>
      </c>
      <c r="K388" s="18">
        <v>110.561805631572</v>
      </c>
      <c r="L388" s="19">
        <v>127.610707522263</v>
      </c>
      <c r="M388" s="18">
        <v>122.997005154692</v>
      </c>
      <c r="N388" s="19">
        <v>106.858234551968</v>
      </c>
      <c r="O388" s="18">
        <v>1748281</v>
      </c>
      <c r="P388" s="19">
        <v>0.93993219217729262</v>
      </c>
      <c r="Q388" s="19">
        <v>0.93248120166592552</v>
      </c>
      <c r="R388" s="19">
        <v>0.93993219217729262</v>
      </c>
      <c r="S388" s="18">
        <v>99.159099999999995</v>
      </c>
      <c r="T388" s="18">
        <v>627504.20633024734</v>
      </c>
      <c r="U388" s="18">
        <v>99.159099999999995</v>
      </c>
      <c r="V388" s="19">
        <v>1036.2</v>
      </c>
      <c r="W388" s="19">
        <v>1038059.3262084903</v>
      </c>
      <c r="X388" s="19">
        <v>1036.2</v>
      </c>
      <c r="Y388" s="19">
        <v>95.694943061185086</v>
      </c>
      <c r="Z388" s="18">
        <v>547.65410572718201</v>
      </c>
      <c r="AA388" s="18">
        <v>547.17791924932726</v>
      </c>
      <c r="AB388" s="18">
        <v>547.65410572718201</v>
      </c>
      <c r="AC388" s="19">
        <v>81.375091304347819</v>
      </c>
      <c r="AD388" s="19">
        <v>81.906558389934887</v>
      </c>
      <c r="AE388" s="19">
        <v>81.375091304347819</v>
      </c>
      <c r="AF388" s="18">
        <v>4.0140350877193001</v>
      </c>
      <c r="AG388" s="18">
        <v>5.88383108861614</v>
      </c>
      <c r="AH388" s="20">
        <f t="shared" si="13"/>
        <v>5.88383108861614</v>
      </c>
      <c r="AI388" s="18">
        <v>54115.366449827627</v>
      </c>
    </row>
    <row r="389" spans="2:35" x14ac:dyDescent="0.35">
      <c r="B389" s="17">
        <v>44592</v>
      </c>
      <c r="C389" s="18">
        <v>0.42352663109797295</v>
      </c>
      <c r="D389" s="18" t="e">
        <f>VLOOKUP($B389,[1]OIS!$A$6:$B$43,2)</f>
        <v>#N/A</v>
      </c>
      <c r="E389" s="18">
        <f t="shared" si="14"/>
        <v>0.42352663109797295</v>
      </c>
      <c r="F389" s="19">
        <v>115.60478925487701</v>
      </c>
      <c r="G389" s="19">
        <v>115.32623487004429</v>
      </c>
      <c r="H389" s="19">
        <v>115.60478925487701</v>
      </c>
      <c r="I389" s="18">
        <v>115.290558037813</v>
      </c>
      <c r="J389" s="19">
        <v>117.696993806848</v>
      </c>
      <c r="K389" s="18">
        <v>111.40340683204499</v>
      </c>
      <c r="L389" s="19">
        <v>127.597370848333</v>
      </c>
      <c r="M389" s="18">
        <v>122.764812057518</v>
      </c>
      <c r="N389" s="19">
        <v>107.796411018844</v>
      </c>
      <c r="O389" s="18">
        <v>1754523</v>
      </c>
      <c r="P389" s="19">
        <v>0.93842932897290521</v>
      </c>
      <c r="Q389" s="19">
        <v>0.93521618566676956</v>
      </c>
      <c r="R389" s="19">
        <v>0.93842932897290521</v>
      </c>
      <c r="S389" s="18">
        <v>99.388000000000005</v>
      </c>
      <c r="T389" s="18">
        <v>628521.92578379216</v>
      </c>
      <c r="U389" s="18">
        <v>99.388000000000005</v>
      </c>
      <c r="V389" s="19">
        <v>1041.5999999999999</v>
      </c>
      <c r="W389" s="19">
        <v>1040087.5155119805</v>
      </c>
      <c r="X389" s="19">
        <v>1041.5999999999999</v>
      </c>
      <c r="Y389" s="19">
        <v>95.418586789554539</v>
      </c>
      <c r="Z389" s="18">
        <v>552.52547619217103</v>
      </c>
      <c r="AA389" s="18">
        <v>550.78739841517324</v>
      </c>
      <c r="AB389" s="18">
        <v>552.52547619217103</v>
      </c>
      <c r="AC389" s="19">
        <v>82.693299999999994</v>
      </c>
      <c r="AD389" s="19">
        <v>82.384475443301042</v>
      </c>
      <c r="AE389" s="19">
        <v>82.693299999999994</v>
      </c>
      <c r="AF389" s="18">
        <v>4.81737588652482</v>
      </c>
      <c r="AG389" s="18">
        <v>6.6732619097852766</v>
      </c>
      <c r="AH389" s="20">
        <f t="shared" si="13"/>
        <v>6.6732619097852766</v>
      </c>
      <c r="AI389" s="18">
        <v>54158.150652767341</v>
      </c>
    </row>
    <row r="390" spans="2:35" x14ac:dyDescent="0.35">
      <c r="B390" s="17">
        <v>44620</v>
      </c>
      <c r="C390" s="18">
        <v>0.70906908005221259</v>
      </c>
      <c r="D390" s="18" t="e">
        <f>VLOOKUP($B390,[1]OIS!$A$6:$B$43,2)</f>
        <v>#N/A</v>
      </c>
      <c r="E390" s="18">
        <f t="shared" si="14"/>
        <v>0.70906908005221259</v>
      </c>
      <c r="F390" s="19">
        <v>116.431909341218</v>
      </c>
      <c r="G390" s="19">
        <v>116.18433482451341</v>
      </c>
      <c r="H390" s="19">
        <v>116.431909341218</v>
      </c>
      <c r="I390" s="18">
        <v>115.91556667338401</v>
      </c>
      <c r="J390" s="19">
        <v>118.10062546087001</v>
      </c>
      <c r="K390" s="18">
        <v>112.105129023147</v>
      </c>
      <c r="L390" s="19">
        <v>128.90259916848001</v>
      </c>
      <c r="M390" s="18">
        <v>123.209550703887</v>
      </c>
      <c r="N390" s="19">
        <v>108.651562180224</v>
      </c>
      <c r="O390" s="18">
        <v>1760182</v>
      </c>
      <c r="P390" s="19">
        <v>0.93981311274509804</v>
      </c>
      <c r="Q390" s="19">
        <v>0.94194362809248444</v>
      </c>
      <c r="R390" s="19">
        <v>0.93981311274509804</v>
      </c>
      <c r="S390" s="18">
        <v>99.9572</v>
      </c>
      <c r="T390" s="18">
        <v>629074.46246863203</v>
      </c>
      <c r="U390" s="18">
        <v>99.9572</v>
      </c>
      <c r="V390" s="19">
        <v>1042.3</v>
      </c>
      <c r="W390" s="19">
        <v>1042273.6766461912</v>
      </c>
      <c r="X390" s="19">
        <v>1042.3</v>
      </c>
      <c r="Y390" s="19">
        <v>95.900604432505034</v>
      </c>
      <c r="Z390" s="18">
        <v>552.96499595791204</v>
      </c>
      <c r="AA390" s="18">
        <v>553.90837862087051</v>
      </c>
      <c r="AB390" s="18">
        <v>552.96499595791204</v>
      </c>
      <c r="AC390" s="19">
        <v>82.552880000000002</v>
      </c>
      <c r="AD390" s="19">
        <v>82.516788437984417</v>
      </c>
      <c r="AE390" s="19">
        <v>82.552880000000002</v>
      </c>
      <c r="AF390" s="18">
        <v>5.5529801324503296</v>
      </c>
      <c r="AG390" s="18">
        <v>7.4626927309544131</v>
      </c>
      <c r="AH390" s="20">
        <f t="shared" ref="AH390:AH409" si="15">IF(ISNUMBER(AG390),AG390,AF390)</f>
        <v>7.4626927309544131</v>
      </c>
      <c r="AI390" s="18">
        <v>54198.001454164638</v>
      </c>
    </row>
    <row r="391" spans="2:35" x14ac:dyDescent="0.35">
      <c r="B391" s="17">
        <v>44651</v>
      </c>
      <c r="C391" s="18">
        <v>0.86963763111721659</v>
      </c>
      <c r="D391" s="18" t="e">
        <f>VLOOKUP($B391,[1]OIS!$A$6:$B$43,2)</f>
        <v>#N/A</v>
      </c>
      <c r="E391" s="18">
        <f t="shared" si="14"/>
        <v>0.86963763111721659</v>
      </c>
      <c r="F391" s="19">
        <v>117.537111952139</v>
      </c>
      <c r="G391" s="19">
        <v>117.65287674497262</v>
      </c>
      <c r="H391" s="19">
        <v>117.537111952139</v>
      </c>
      <c r="I391" s="18">
        <v>116.590817113518</v>
      </c>
      <c r="J391" s="19">
        <v>118.779190011943</v>
      </c>
      <c r="K391" s="18">
        <v>112.888100091746</v>
      </c>
      <c r="L391" s="19">
        <v>135.867405614039</v>
      </c>
      <c r="M391" s="18">
        <v>124.01609544647</v>
      </c>
      <c r="N391" s="19">
        <v>108.94366834119501</v>
      </c>
      <c r="O391" s="18">
        <v>1767407</v>
      </c>
      <c r="P391" s="19">
        <v>0.95218368314046808</v>
      </c>
      <c r="Q391" s="19">
        <v>0.95587870807130171</v>
      </c>
      <c r="R391" s="19">
        <v>0.95218368314046808</v>
      </c>
      <c r="S391" s="18">
        <v>99.923000000000002</v>
      </c>
      <c r="T391" s="18">
        <v>629843.39955508208</v>
      </c>
      <c r="U391" s="18">
        <v>99.923000000000002</v>
      </c>
      <c r="V391" s="19">
        <v>1045.4000000000001</v>
      </c>
      <c r="W391" s="19">
        <v>1044443.9044883744</v>
      </c>
      <c r="X391" s="19">
        <v>1045.4000000000001</v>
      </c>
      <c r="Y391" s="19">
        <v>95.583508704801986</v>
      </c>
      <c r="Z391" s="18">
        <v>555.78353888686502</v>
      </c>
      <c r="AA391" s="18">
        <v>556.59278653020863</v>
      </c>
      <c r="AB391" s="18">
        <v>555.78353888686502</v>
      </c>
      <c r="AC391" s="19">
        <v>81.775482608695654</v>
      </c>
      <c r="AD391" s="19">
        <v>82.079132303104018</v>
      </c>
      <c r="AE391" s="19">
        <v>81.775482608695654</v>
      </c>
      <c r="AF391" s="18">
        <v>6.0544651619234502</v>
      </c>
      <c r="AG391" s="18">
        <v>8.2521235521235496</v>
      </c>
      <c r="AH391" s="20">
        <f t="shared" si="15"/>
        <v>8.2521235521235496</v>
      </c>
      <c r="AI391" s="18">
        <v>54236.797065528357</v>
      </c>
    </row>
    <row r="392" spans="2:35" x14ac:dyDescent="0.35">
      <c r="B392" s="17">
        <v>44681</v>
      </c>
      <c r="C392" s="18">
        <v>1.0133572876877837</v>
      </c>
      <c r="D392" s="18" t="e">
        <f>VLOOKUP($B392,[1]OIS!$A$6:$B$43,2)</f>
        <v>#N/A</v>
      </c>
      <c r="E392" s="18">
        <f t="shared" si="14"/>
        <v>1.0133572876877837</v>
      </c>
      <c r="F392" s="19">
        <v>119.80757491411499</v>
      </c>
      <c r="G392" s="19">
        <v>119.42850492136596</v>
      </c>
      <c r="H392" s="19">
        <v>119.80757491411499</v>
      </c>
      <c r="I392" s="18">
        <v>116.987646713513</v>
      </c>
      <c r="J392" s="19">
        <v>119.43814771951099</v>
      </c>
      <c r="K392" s="18">
        <v>113.108242566275</v>
      </c>
      <c r="L392" s="19">
        <v>170.253118150239</v>
      </c>
      <c r="M392" s="18">
        <v>124.045370089127</v>
      </c>
      <c r="N392" s="19">
        <v>110.50774739376099</v>
      </c>
      <c r="O392" s="18">
        <v>1772933</v>
      </c>
      <c r="P392" s="19">
        <v>0.97670492910195816</v>
      </c>
      <c r="Q392" s="19">
        <v>0.97449840216147465</v>
      </c>
      <c r="R392" s="19">
        <v>0.97670492910195816</v>
      </c>
      <c r="S392" s="18">
        <v>99.931700000000006</v>
      </c>
      <c r="T392" s="18">
        <v>630750.44429136638</v>
      </c>
      <c r="U392" s="18">
        <v>99.931700000000006</v>
      </c>
      <c r="V392" s="19">
        <v>1047.0999999999999</v>
      </c>
      <c r="W392" s="19">
        <v>1046264.2380672607</v>
      </c>
      <c r="X392" s="19">
        <v>1047.0999999999999</v>
      </c>
      <c r="Y392" s="19">
        <v>95.436634514373054</v>
      </c>
      <c r="Z392" s="18">
        <v>558.18574636798803</v>
      </c>
      <c r="AA392" s="18">
        <v>559.0804148116232</v>
      </c>
      <c r="AB392" s="18">
        <v>558.18574636798803</v>
      </c>
      <c r="AC392" s="19">
        <v>81.311342857142861</v>
      </c>
      <c r="AD392" s="19">
        <v>81.195380702970127</v>
      </c>
      <c r="AE392" s="19">
        <v>81.311342857142861</v>
      </c>
      <c r="AF392" s="18">
        <v>6.00680272108844</v>
      </c>
      <c r="AG392" s="18">
        <v>8.8679536679536657</v>
      </c>
      <c r="AH392" s="20">
        <f t="shared" si="15"/>
        <v>8.8679536679536657</v>
      </c>
      <c r="AI392" s="18">
        <v>54277.382838679994</v>
      </c>
    </row>
    <row r="393" spans="2:35" x14ac:dyDescent="0.35">
      <c r="B393" s="17">
        <v>44712</v>
      </c>
      <c r="C393" s="18">
        <v>1.1919727703683125</v>
      </c>
      <c r="D393" s="18" t="e">
        <f>VLOOKUP($B393,[1]OIS!$A$6:$B$43,2)</f>
        <v>#N/A</v>
      </c>
      <c r="E393" s="18">
        <f t="shared" si="14"/>
        <v>1.1919727703683125</v>
      </c>
      <c r="F393" s="19">
        <v>120.248808613259</v>
      </c>
      <c r="G393" s="19">
        <v>120.89505200486997</v>
      </c>
      <c r="H393" s="19">
        <v>120.248808613259</v>
      </c>
      <c r="I393" s="18">
        <v>117.38358283090901</v>
      </c>
      <c r="J393" s="19">
        <v>119.88313679573101</v>
      </c>
      <c r="K393" s="18">
        <v>113.365679355339</v>
      </c>
      <c r="L393" s="19">
        <v>172.142363196172</v>
      </c>
      <c r="M393" s="18">
        <v>124.51159297458101</v>
      </c>
      <c r="N393" s="19">
        <v>112.19560412603001</v>
      </c>
      <c r="O393" s="18">
        <v>1780220</v>
      </c>
      <c r="P393" s="19">
        <v>0.98337344126011816</v>
      </c>
      <c r="Q393" s="19">
        <v>0.99210993066340281</v>
      </c>
      <c r="R393" s="19">
        <v>0.98337344126011816</v>
      </c>
      <c r="S393" s="18">
        <v>100.45010000000001</v>
      </c>
      <c r="T393" s="18">
        <v>631409.32235348481</v>
      </c>
      <c r="U393" s="18">
        <v>100.45010000000001</v>
      </c>
      <c r="V393" s="19">
        <v>1046.8</v>
      </c>
      <c r="W393" s="19">
        <v>1047185.2168991183</v>
      </c>
      <c r="X393" s="19">
        <v>1046.8</v>
      </c>
      <c r="Y393" s="19">
        <v>95.959209017959509</v>
      </c>
      <c r="Z393" s="18">
        <v>562.39258911759305</v>
      </c>
      <c r="AA393" s="18">
        <v>561.52980968126326</v>
      </c>
      <c r="AB393" s="18">
        <v>562.39258911759305</v>
      </c>
      <c r="AC393" s="19">
        <v>79.907190909090914</v>
      </c>
      <c r="AD393" s="19">
        <v>80.157660445688549</v>
      </c>
      <c r="AE393" s="19">
        <v>79.907190909090914</v>
      </c>
      <c r="AF393" s="18">
        <v>6.1123370110330999</v>
      </c>
      <c r="AG393" s="18">
        <v>9.1142857142857121</v>
      </c>
      <c r="AH393" s="20">
        <f t="shared" si="15"/>
        <v>9.1142857142857121</v>
      </c>
      <c r="AI393" s="18">
        <v>54320.646237234731</v>
      </c>
    </row>
    <row r="394" spans="2:35" x14ac:dyDescent="0.35">
      <c r="B394" s="17">
        <v>44742</v>
      </c>
      <c r="C394" s="18">
        <v>1.461402541756526</v>
      </c>
      <c r="D394" s="18" t="e">
        <f>VLOOKUP($B394,[1]OIS!$A$6:$B$43,2)</f>
        <v>#N/A</v>
      </c>
      <c r="E394" s="18">
        <f t="shared" si="14"/>
        <v>1.461402541756526</v>
      </c>
      <c r="F394" s="19">
        <v>121.309059172362</v>
      </c>
      <c r="G394" s="19">
        <v>121.69867308137833</v>
      </c>
      <c r="H394" s="19">
        <v>121.309059172362</v>
      </c>
      <c r="I394" s="18">
        <v>117.92886637540801</v>
      </c>
      <c r="J394" s="19">
        <v>120.577484701477</v>
      </c>
      <c r="K394" s="18">
        <v>113.812730497893</v>
      </c>
      <c r="L394" s="19">
        <v>178.86617521066199</v>
      </c>
      <c r="M394" s="18">
        <v>125.107227175559</v>
      </c>
      <c r="N394" s="19">
        <v>113.72303902269</v>
      </c>
      <c r="O394" s="18">
        <v>1783458</v>
      </c>
      <c r="P394" s="19">
        <v>1.0027231935633607</v>
      </c>
      <c r="Q394" s="19">
        <v>1.004856378481823</v>
      </c>
      <c r="R394" s="19">
        <v>1.0027231935633607</v>
      </c>
      <c r="S394" s="18">
        <v>99.509799999999998</v>
      </c>
      <c r="T394" s="18">
        <v>631609.18865956587</v>
      </c>
      <c r="U394" s="18">
        <v>99.509799999999998</v>
      </c>
      <c r="V394" s="19">
        <v>1044.4000000000001</v>
      </c>
      <c r="W394" s="19">
        <v>1047010.5518661501</v>
      </c>
      <c r="X394" s="19">
        <v>1044.4000000000001</v>
      </c>
      <c r="Y394" s="19">
        <v>95.279394867866714</v>
      </c>
      <c r="Z394" s="18">
        <v>564.217877230932</v>
      </c>
      <c r="AA394" s="18">
        <v>564.18828564761225</v>
      </c>
      <c r="AB394" s="18">
        <v>564.217877230932</v>
      </c>
      <c r="AC394" s="19">
        <v>79.332827272727272</v>
      </c>
      <c r="AD394" s="19">
        <v>79.219968700396123</v>
      </c>
      <c r="AE394" s="19">
        <v>79.332827272727272</v>
      </c>
      <c r="AF394" s="18">
        <v>6.1069031639501397</v>
      </c>
      <c r="AG394" s="18">
        <v>9.1142857142857121</v>
      </c>
      <c r="AH394" s="20">
        <f t="shared" si="15"/>
        <v>9.1142857142857121</v>
      </c>
      <c r="AI394" s="18">
        <v>54368.052448082359</v>
      </c>
    </row>
    <row r="395" spans="2:35" x14ac:dyDescent="0.35">
      <c r="B395" s="17">
        <v>44773</v>
      </c>
      <c r="C395" s="18">
        <v>1.703394930089525</v>
      </c>
      <c r="D395" s="18" t="e">
        <f>VLOOKUP($B395,[1]OIS!$A$6:$B$43,2)</f>
        <v>#N/A</v>
      </c>
      <c r="E395" s="18">
        <f t="shared" si="14"/>
        <v>1.703394930089525</v>
      </c>
      <c r="F395" s="19">
        <v>122.52220729867101</v>
      </c>
      <c r="G395" s="19">
        <v>122.15825217896561</v>
      </c>
      <c r="H395" s="19">
        <v>122.52220729867101</v>
      </c>
      <c r="I395" s="18">
        <v>118.507987949983</v>
      </c>
      <c r="J395" s="19">
        <v>121.272145501026</v>
      </c>
      <c r="K395" s="18">
        <v>114.25802766666099</v>
      </c>
      <c r="L395" s="19">
        <v>181.234693237567</v>
      </c>
      <c r="M395" s="18">
        <v>125.743570980367</v>
      </c>
      <c r="N395" s="19">
        <v>116.53972346602001</v>
      </c>
      <c r="O395" s="18">
        <v>1788506</v>
      </c>
      <c r="P395" s="19">
        <v>1.0043676946033324</v>
      </c>
      <c r="Q395" s="19">
        <v>1.0135394505634714</v>
      </c>
      <c r="R395" s="19">
        <v>1.0043676946033324</v>
      </c>
      <c r="S395" s="18">
        <v>100.1071</v>
      </c>
      <c r="T395" s="18">
        <v>631607.15540461254</v>
      </c>
      <c r="U395" s="18">
        <v>100.1071</v>
      </c>
      <c r="V395" s="19">
        <v>1052</v>
      </c>
      <c r="W395" s="19">
        <v>1046315.9966658985</v>
      </c>
      <c r="X395" s="19">
        <v>1052</v>
      </c>
      <c r="Y395" s="19">
        <v>95.158840304182519</v>
      </c>
      <c r="Z395" s="18">
        <v>567.71068997621705</v>
      </c>
      <c r="AA395" s="18">
        <v>567.26199458485871</v>
      </c>
      <c r="AB395" s="18">
        <v>567.71068997621705</v>
      </c>
      <c r="AC395" s="19">
        <v>78.947014285714275</v>
      </c>
      <c r="AD395" s="19">
        <v>78.507206340460257</v>
      </c>
      <c r="AE395" s="19">
        <v>78.947014285714275</v>
      </c>
      <c r="AF395" s="18">
        <v>6.0179671457905499</v>
      </c>
      <c r="AG395" s="18">
        <v>8.9911196911196889</v>
      </c>
      <c r="AH395" s="20">
        <f t="shared" si="15"/>
        <v>8.9911196911196889</v>
      </c>
      <c r="AI395" s="18">
        <v>54418.968775805413</v>
      </c>
    </row>
    <row r="396" spans="2:35" x14ac:dyDescent="0.35">
      <c r="B396" s="17">
        <v>44804</v>
      </c>
      <c r="C396" s="18">
        <v>2.1014638554635652</v>
      </c>
      <c r="D396" s="18" t="e">
        <f>VLOOKUP($B396,[1]OIS!$A$6:$B$43,2)</f>
        <v>#N/A</v>
      </c>
      <c r="E396" s="18">
        <f t="shared" si="14"/>
        <v>2.1014638554635652</v>
      </c>
      <c r="F396" s="19">
        <v>123.15881081241101</v>
      </c>
      <c r="G396" s="19">
        <v>122.83806115456805</v>
      </c>
      <c r="H396" s="19">
        <v>123.15881081241101</v>
      </c>
      <c r="I396" s="18">
        <v>119.246708695857</v>
      </c>
      <c r="J396" s="19">
        <v>121.98230808869199</v>
      </c>
      <c r="K396" s="18">
        <v>114.933454776747</v>
      </c>
      <c r="L396" s="19">
        <v>175.56023290022699</v>
      </c>
      <c r="M396" s="18">
        <v>126.388747708986</v>
      </c>
      <c r="N396" s="19">
        <v>117.900995096112</v>
      </c>
      <c r="O396" s="18">
        <v>1793502</v>
      </c>
      <c r="P396" s="19">
        <v>1.0261169565081645</v>
      </c>
      <c r="Q396" s="19">
        <v>1.020708518002523</v>
      </c>
      <c r="R396" s="19">
        <v>1.0261169565081645</v>
      </c>
      <c r="S396" s="18">
        <v>100.15389999999999</v>
      </c>
      <c r="T396" s="18">
        <v>631826.94235413335</v>
      </c>
      <c r="U396" s="18">
        <v>100.15389999999999</v>
      </c>
      <c r="V396" s="19">
        <v>1046.3</v>
      </c>
      <c r="W396" s="19">
        <v>1045948.8022254198</v>
      </c>
      <c r="X396" s="19">
        <v>1046.3</v>
      </c>
      <c r="Y396" s="19">
        <v>95.721972665583479</v>
      </c>
      <c r="Z396" s="18">
        <v>570.93958678934996</v>
      </c>
      <c r="AA396" s="18">
        <v>570.99909562443713</v>
      </c>
      <c r="AB396" s="18">
        <v>570.93958678934996</v>
      </c>
      <c r="AC396" s="19">
        <v>79.137413043478276</v>
      </c>
      <c r="AD396" s="19">
        <v>78.09312698664084</v>
      </c>
      <c r="AE396" s="19">
        <v>79.137413043478276</v>
      </c>
      <c r="AF396" s="18">
        <v>10.3254237288136</v>
      </c>
      <c r="AG396" s="18"/>
      <c r="AH396" s="18">
        <f t="shared" si="15"/>
        <v>10.3254237288136</v>
      </c>
      <c r="AI396" s="18">
        <v>54472.859088556543</v>
      </c>
    </row>
    <row r="397" spans="2:35" x14ac:dyDescent="0.35">
      <c r="B397" s="17">
        <v>44834</v>
      </c>
      <c r="C397" s="18">
        <v>2.7917572461565672</v>
      </c>
      <c r="D397" s="18" t="e">
        <f>VLOOKUP($B397,[1]OIS!$A$6:$B$43,2)</f>
        <v>#N/A</v>
      </c>
      <c r="E397" s="18">
        <f t="shared" si="14"/>
        <v>2.7917572461565672</v>
      </c>
      <c r="F397" s="19">
        <v>123.691788186333</v>
      </c>
      <c r="G397" s="19">
        <v>124.05355856946423</v>
      </c>
      <c r="H397" s="19">
        <v>123.691788186333</v>
      </c>
      <c r="I397" s="18">
        <v>119.966874514468</v>
      </c>
      <c r="J397" s="19">
        <v>122.670928626362</v>
      </c>
      <c r="K397" s="18">
        <v>115.62806321240799</v>
      </c>
      <c r="L397" s="19">
        <v>173.070168083434</v>
      </c>
      <c r="M397" s="18">
        <v>127.008613576128</v>
      </c>
      <c r="N397" s="19">
        <v>119.66512571427801</v>
      </c>
      <c r="O397" s="18">
        <v>1801665</v>
      </c>
      <c r="P397" s="19">
        <v>1.0448133877928993</v>
      </c>
      <c r="Q397" s="19">
        <v>1.0281020680043544</v>
      </c>
      <c r="R397" s="19">
        <v>1.0448133877928993</v>
      </c>
      <c r="S397" s="18">
        <v>99.574600000000004</v>
      </c>
      <c r="T397" s="18">
        <v>632514.23258588952</v>
      </c>
      <c r="U397" s="18">
        <v>99.574600000000004</v>
      </c>
      <c r="V397" s="19">
        <v>1045.4000000000001</v>
      </c>
      <c r="W397" s="19">
        <v>1046560.425737678</v>
      </c>
      <c r="X397" s="19">
        <v>1045.4000000000001</v>
      </c>
      <c r="Y397" s="19">
        <v>95.250239142911795</v>
      </c>
      <c r="Z397" s="18">
        <v>574.775911074286</v>
      </c>
      <c r="AA397" s="18">
        <v>575.29919901435608</v>
      </c>
      <c r="AB397" s="18">
        <v>574.775911074286</v>
      </c>
      <c r="AC397" s="19">
        <v>76.369227272727287</v>
      </c>
      <c r="AD397" s="19">
        <v>78.010607993590142</v>
      </c>
      <c r="AE397" s="19">
        <v>76.369227272727287</v>
      </c>
      <c r="AF397" s="18">
        <v>8.6216216216216193</v>
      </c>
      <c r="AG397" s="18"/>
      <c r="AH397" s="18">
        <f t="shared" si="15"/>
        <v>8.6216216216216193</v>
      </c>
      <c r="AI397" s="18">
        <v>54526.815874457781</v>
      </c>
    </row>
    <row r="398" spans="2:35" x14ac:dyDescent="0.35">
      <c r="B398" s="17">
        <v>44865</v>
      </c>
      <c r="C398" s="18">
        <v>3.2273459036709342</v>
      </c>
      <c r="D398" s="18" t="e">
        <f>VLOOKUP($B398,[1]OIS!$A$6:$B$43,2)</f>
        <v>#N/A</v>
      </c>
      <c r="E398" s="18">
        <f t="shared" si="14"/>
        <v>3.2273459036709342</v>
      </c>
      <c r="F398" s="19">
        <v>125.92265659057</v>
      </c>
      <c r="G398" s="19">
        <v>125.51772478701872</v>
      </c>
      <c r="H398" s="19">
        <v>125.92265659057</v>
      </c>
      <c r="I398" s="18">
        <v>120.630381769404</v>
      </c>
      <c r="J398" s="19">
        <v>123.46889236658799</v>
      </c>
      <c r="K398" s="18">
        <v>116.11170871730999</v>
      </c>
      <c r="L398" s="19">
        <v>198.35062881573899</v>
      </c>
      <c r="M398" s="18">
        <v>127.49612736886399</v>
      </c>
      <c r="N398" s="19">
        <v>122.019345011135</v>
      </c>
      <c r="O398" s="18">
        <v>1806126</v>
      </c>
      <c r="P398" s="19">
        <v>1.0472198983203553</v>
      </c>
      <c r="Q398" s="19">
        <v>1.0364363795065219</v>
      </c>
      <c r="R398" s="19">
        <v>1.0472198983203553</v>
      </c>
      <c r="S398" s="18">
        <v>100.4901</v>
      </c>
      <c r="T398" s="18">
        <v>633433.20129976829</v>
      </c>
      <c r="U398" s="18">
        <v>100.4901</v>
      </c>
      <c r="V398" s="19">
        <v>1044.5</v>
      </c>
      <c r="W398" s="19">
        <v>1048164.4692529094</v>
      </c>
      <c r="X398" s="19">
        <v>1044.5</v>
      </c>
      <c r="Y398" s="19">
        <v>96.208808042125412</v>
      </c>
      <c r="Z398" s="18">
        <v>579.486529078069</v>
      </c>
      <c r="AA398" s="18">
        <v>579.74909862389586</v>
      </c>
      <c r="AB398" s="18">
        <v>579.486529078069</v>
      </c>
      <c r="AC398" s="19">
        <v>77.017338095238088</v>
      </c>
      <c r="AD398" s="19">
        <v>78.09514075708897</v>
      </c>
      <c r="AE398" s="19">
        <v>77.017338095238088</v>
      </c>
      <c r="AF398" s="18">
        <v>8.6753246753246795</v>
      </c>
      <c r="AG398" s="18"/>
      <c r="AH398" s="18">
        <f t="shared" si="15"/>
        <v>8.6753246753246795</v>
      </c>
      <c r="AI398" s="18">
        <v>54581.227624946812</v>
      </c>
    </row>
    <row r="399" spans="2:35" x14ac:dyDescent="0.35">
      <c r="B399" s="17">
        <v>44895</v>
      </c>
      <c r="C399" s="18">
        <v>3.3874909965104347</v>
      </c>
      <c r="D399" s="18" t="e">
        <f>VLOOKUP($B399,[1]OIS!$A$6:$B$43,2)</f>
        <v>#N/A</v>
      </c>
      <c r="E399" s="18">
        <f t="shared" si="14"/>
        <v>3.3874909965104347</v>
      </c>
      <c r="F399" s="19">
        <v>126.544778104876</v>
      </c>
      <c r="G399" s="19">
        <v>126.73460379975177</v>
      </c>
      <c r="H399" s="19">
        <v>126.544778104876</v>
      </c>
      <c r="I399" s="18">
        <v>121.303894691464</v>
      </c>
      <c r="J399" s="19">
        <v>124.179423181046</v>
      </c>
      <c r="K399" s="18">
        <v>116.76564390668</v>
      </c>
      <c r="L399" s="19">
        <v>198.677790365037</v>
      </c>
      <c r="M399" s="18">
        <v>127.966457405132</v>
      </c>
      <c r="N399" s="19">
        <v>123.300904788297</v>
      </c>
      <c r="O399" s="18">
        <v>1811787</v>
      </c>
      <c r="P399" s="19">
        <v>1.0466665636158472</v>
      </c>
      <c r="Q399" s="19">
        <v>1.0458427874373524</v>
      </c>
      <c r="R399" s="19">
        <v>1.0466665636158472</v>
      </c>
      <c r="S399" s="18">
        <v>100.45820000000001</v>
      </c>
      <c r="T399" s="18">
        <v>634190.63524527918</v>
      </c>
      <c r="U399" s="18">
        <v>100.45820000000001</v>
      </c>
      <c r="V399" s="19">
        <v>1050.7</v>
      </c>
      <c r="W399" s="19">
        <v>1050568.658778525</v>
      </c>
      <c r="X399" s="19">
        <v>1050.7</v>
      </c>
      <c r="Y399" s="19">
        <v>95.610735700009528</v>
      </c>
      <c r="Z399" s="18">
        <v>584.27157374154797</v>
      </c>
      <c r="AA399" s="18">
        <v>583.72905073177697</v>
      </c>
      <c r="AB399" s="18">
        <v>584.27157374154797</v>
      </c>
      <c r="AC399" s="19">
        <v>78.144836363636372</v>
      </c>
      <c r="AD399" s="19">
        <v>78.13469583129563</v>
      </c>
      <c r="AE399" s="19">
        <v>78.144836363636372</v>
      </c>
      <c r="AF399" s="18">
        <v>7.2732558139534902</v>
      </c>
      <c r="AG399" s="18"/>
      <c r="AH399" s="18">
        <f t="shared" si="15"/>
        <v>7.2732558139534902</v>
      </c>
      <c r="AI399" s="18">
        <v>54635.84097365848</v>
      </c>
    </row>
    <row r="400" spans="2:35" x14ac:dyDescent="0.35">
      <c r="B400" s="17">
        <v>44926</v>
      </c>
      <c r="C400" s="18">
        <v>3.6502078648248655</v>
      </c>
      <c r="D400" s="18" t="e">
        <f>VLOOKUP($B400,[1]OIS!$A$6:$B$43,2)</f>
        <v>#N/A</v>
      </c>
      <c r="E400" s="18">
        <f t="shared" si="14"/>
        <v>3.6502078648248655</v>
      </c>
      <c r="F400" s="19">
        <v>127.158184676427</v>
      </c>
      <c r="G400" s="19">
        <v>127.38858113748653</v>
      </c>
      <c r="H400" s="19">
        <v>127.158184676427</v>
      </c>
      <c r="I400" s="18">
        <v>121.89191538003899</v>
      </c>
      <c r="J400" s="19">
        <v>125.128277906569</v>
      </c>
      <c r="K400" s="18">
        <v>117.07722933657401</v>
      </c>
      <c r="L400" s="19">
        <v>195.01834074540599</v>
      </c>
      <c r="M400" s="18">
        <v>127.53896199246201</v>
      </c>
      <c r="N400" s="19">
        <v>124.835436929872</v>
      </c>
      <c r="O400" s="18">
        <v>1813974</v>
      </c>
      <c r="P400" s="19">
        <v>1.0454069695850265</v>
      </c>
      <c r="Q400" s="19">
        <v>1.055944650644153</v>
      </c>
      <c r="R400" s="19">
        <v>1.0454069695850265</v>
      </c>
      <c r="S400" s="18">
        <v>100.0564</v>
      </c>
      <c r="T400" s="18">
        <v>634512.89337346714</v>
      </c>
      <c r="U400" s="18">
        <v>100.0564</v>
      </c>
      <c r="V400" s="19">
        <v>1053.2</v>
      </c>
      <c r="W400" s="19">
        <v>1053476.8797566653</v>
      </c>
      <c r="X400" s="19">
        <v>1053.2</v>
      </c>
      <c r="Y400" s="19">
        <v>95.002278769464482</v>
      </c>
      <c r="Z400" s="18">
        <v>586.61534443215203</v>
      </c>
      <c r="AA400" s="18">
        <v>586.90404521772325</v>
      </c>
      <c r="AB400" s="18">
        <v>586.61534443215203</v>
      </c>
      <c r="AC400" s="19">
        <v>79.027263636363642</v>
      </c>
      <c r="AD400" s="19">
        <v>78.009659092903092</v>
      </c>
      <c r="AE400" s="19">
        <v>79.027263636363642</v>
      </c>
      <c r="AF400" s="18">
        <v>5.6899641577060898</v>
      </c>
      <c r="AG400" s="18"/>
      <c r="AH400" s="18">
        <f t="shared" si="15"/>
        <v>5.6899641577060898</v>
      </c>
      <c r="AI400" s="18">
        <v>54690.481110411085</v>
      </c>
    </row>
    <row r="401" spans="2:35" x14ac:dyDescent="0.35">
      <c r="B401" s="17">
        <v>44957</v>
      </c>
      <c r="C401" s="18">
        <v>3.8769152602430794</v>
      </c>
      <c r="D401" s="18" t="e">
        <f>VLOOKUP($B401,[1]OIS!$A$6:$B$43,2)</f>
        <v>#N/A</v>
      </c>
      <c r="E401" s="18">
        <f t="shared" si="14"/>
        <v>3.8769152602430794</v>
      </c>
      <c r="F401" s="19">
        <v>127.28997471038601</v>
      </c>
      <c r="G401" s="19">
        <v>127.74263579228469</v>
      </c>
      <c r="H401" s="19">
        <v>127.28997471038601</v>
      </c>
      <c r="I401" s="18">
        <v>122.086405379147</v>
      </c>
      <c r="J401" s="19">
        <v>124.85259475738199</v>
      </c>
      <c r="K401" s="18">
        <v>117.70345212362101</v>
      </c>
      <c r="L401" s="19">
        <v>192.970805427074</v>
      </c>
      <c r="M401" s="18">
        <v>129.07943730494901</v>
      </c>
      <c r="N401" s="19">
        <v>125.80401302199201</v>
      </c>
      <c r="O401" s="18">
        <v>1815752</v>
      </c>
      <c r="P401" s="19">
        <v>1.0635174304739523</v>
      </c>
      <c r="Q401" s="19">
        <v>1.0648945306617006</v>
      </c>
      <c r="R401" s="19">
        <v>1.0635174304739523</v>
      </c>
      <c r="S401" s="18">
        <v>100.318</v>
      </c>
      <c r="T401" s="18">
        <v>634506.2183607351</v>
      </c>
      <c r="U401" s="18">
        <v>100.318</v>
      </c>
      <c r="V401" s="19">
        <v>1055.0999999999999</v>
      </c>
      <c r="W401" s="19">
        <v>1056264.9148079082</v>
      </c>
      <c r="X401" s="19">
        <v>1055.0999999999999</v>
      </c>
      <c r="Y401" s="19">
        <v>95.079139418064642</v>
      </c>
      <c r="Z401" s="18">
        <v>588.60727455883102</v>
      </c>
      <c r="AA401" s="18">
        <v>589.89311527943744</v>
      </c>
      <c r="AB401" s="18">
        <v>588.60727455883102</v>
      </c>
      <c r="AC401" s="19">
        <v>78.265059090909119</v>
      </c>
      <c r="AD401" s="19">
        <v>77.884127320130645</v>
      </c>
      <c r="AE401" s="19">
        <v>78.265059090909119</v>
      </c>
      <c r="AF401" s="18">
        <v>5.3511450381679397</v>
      </c>
      <c r="AG401" s="18"/>
      <c r="AH401" s="18">
        <f t="shared" si="15"/>
        <v>5.3511450381679397</v>
      </c>
      <c r="AI401" s="18">
        <v>54746.083431157786</v>
      </c>
    </row>
    <row r="402" spans="2:35" x14ac:dyDescent="0.35">
      <c r="B402" s="17">
        <v>44985</v>
      </c>
      <c r="C402" s="18">
        <v>4.0745574091335239</v>
      </c>
      <c r="D402" s="18" t="e">
        <f>VLOOKUP($B402,[1]OIS!$A$6:$B$43,2)</f>
        <v>#N/A</v>
      </c>
      <c r="E402" s="18">
        <f t="shared" si="14"/>
        <v>4.0745574091335239</v>
      </c>
      <c r="F402" s="19">
        <v>128.581686464825</v>
      </c>
      <c r="G402" s="19">
        <v>128.19998964670722</v>
      </c>
      <c r="H402" s="19">
        <v>128.581686464825</v>
      </c>
      <c r="I402" s="18">
        <v>123.216583845626</v>
      </c>
      <c r="J402" s="19">
        <v>126.070610516272</v>
      </c>
      <c r="K402" s="18">
        <v>118.61581350317699</v>
      </c>
      <c r="L402" s="19">
        <v>192.00920613517101</v>
      </c>
      <c r="M402" s="18">
        <v>130.165135469391</v>
      </c>
      <c r="N402" s="19">
        <v>128.293874557381</v>
      </c>
      <c r="O402" s="18">
        <v>1816527</v>
      </c>
      <c r="P402" s="19">
        <v>1.0716874812036026</v>
      </c>
      <c r="Q402" s="19">
        <v>1.0698697453679109</v>
      </c>
      <c r="R402" s="19">
        <v>1.0716874812036026</v>
      </c>
      <c r="S402" s="18">
        <v>100.6724</v>
      </c>
      <c r="T402" s="18">
        <v>634401.90325976349</v>
      </c>
      <c r="U402" s="18">
        <v>100.6724</v>
      </c>
      <c r="V402" s="19">
        <v>1057.5</v>
      </c>
      <c r="W402" s="19">
        <v>1058036.405095699</v>
      </c>
      <c r="X402" s="19">
        <v>1057.5</v>
      </c>
      <c r="Y402" s="19">
        <v>95.198486997635925</v>
      </c>
      <c r="Z402" s="18">
        <v>594.58795376796502</v>
      </c>
      <c r="AA402" s="18">
        <v>593.31352601754372</v>
      </c>
      <c r="AB402" s="18">
        <v>594.58795376796502</v>
      </c>
      <c r="AC402" s="19">
        <v>77.815280000000001</v>
      </c>
      <c r="AD402" s="19">
        <v>78.00546670458796</v>
      </c>
      <c r="AE402" s="19">
        <v>77.815280000000001</v>
      </c>
      <c r="AF402" s="18">
        <v>5.6055363321799296</v>
      </c>
      <c r="AG402" s="18"/>
      <c r="AH402" s="18">
        <f t="shared" si="15"/>
        <v>5.6055363321799296</v>
      </c>
      <c r="AI402" s="18">
        <v>54799.158047006546</v>
      </c>
    </row>
    <row r="403" spans="2:35" x14ac:dyDescent="0.35">
      <c r="B403" s="17">
        <v>45016</v>
      </c>
      <c r="C403" s="18">
        <v>4.1840191927170416</v>
      </c>
      <c r="D403" s="18" t="e">
        <f>VLOOKUP($B403,[1]OIS!$A$6:$B$43,2)</f>
        <v>#N/A</v>
      </c>
      <c r="E403" s="18">
        <f t="shared" si="14"/>
        <v>4.1840191927170416</v>
      </c>
      <c r="F403" s="19">
        <v>129.37540826941</v>
      </c>
      <c r="G403" s="19">
        <v>129.0383629555173</v>
      </c>
      <c r="H403" s="19">
        <v>129.37540826941</v>
      </c>
      <c r="I403" s="18">
        <v>123.894676083492</v>
      </c>
      <c r="J403" s="19">
        <v>126.791447112417</v>
      </c>
      <c r="K403" s="18">
        <v>119.280532340541</v>
      </c>
      <c r="L403" s="19">
        <v>190.955157465041</v>
      </c>
      <c r="M403" s="18">
        <v>130.45282569279999</v>
      </c>
      <c r="N403" s="19">
        <v>129.87800313755901</v>
      </c>
      <c r="O403" s="18">
        <v>1812513</v>
      </c>
      <c r="P403" s="19">
        <v>1.0692271515911584</v>
      </c>
      <c r="Q403" s="19">
        <v>1.0698008675487687</v>
      </c>
      <c r="R403" s="19">
        <v>1.0692271515911584</v>
      </c>
      <c r="S403" s="18">
        <v>100.3822</v>
      </c>
      <c r="T403" s="18">
        <v>634373.35289638105</v>
      </c>
      <c r="U403" s="18">
        <v>100.3822</v>
      </c>
      <c r="V403" s="19">
        <v>1067</v>
      </c>
      <c r="W403" s="19">
        <v>1058391.2815701307</v>
      </c>
      <c r="X403" s="19">
        <v>1067</v>
      </c>
      <c r="Y403" s="19">
        <v>94.078912839737583</v>
      </c>
      <c r="Z403" s="18">
        <v>597.83679021199896</v>
      </c>
      <c r="AA403" s="18">
        <v>597.79017000295062</v>
      </c>
      <c r="AB403" s="18">
        <v>597.83679021199896</v>
      </c>
      <c r="AC403" s="19">
        <v>78.315547826086956</v>
      </c>
      <c r="AD403" s="19">
        <v>78.530540063165731</v>
      </c>
      <c r="AE403" s="19">
        <v>78.315547826086956</v>
      </c>
      <c r="AF403" s="18">
        <v>5.3923611111111098</v>
      </c>
      <c r="AG403" s="18"/>
      <c r="AH403" s="18">
        <f t="shared" si="15"/>
        <v>5.3923611111111098</v>
      </c>
      <c r="AI403" s="18">
        <v>54852.441558832528</v>
      </c>
    </row>
    <row r="404" spans="2:35" x14ac:dyDescent="0.35">
      <c r="B404" s="17">
        <v>45046</v>
      </c>
      <c r="C404" s="18">
        <v>4.383346900450281</v>
      </c>
      <c r="D404" s="18" t="e">
        <f>VLOOKUP($B404,[1]OIS!$A$6:$B$43,2)</f>
        <v>#N/A</v>
      </c>
      <c r="E404" s="18">
        <f t="shared" si="14"/>
        <v>4.383346900450281</v>
      </c>
      <c r="F404" s="19">
        <v>130.040526833884</v>
      </c>
      <c r="G404" s="19">
        <v>130.07472744913116</v>
      </c>
      <c r="H404" s="19">
        <v>130.040526833884</v>
      </c>
      <c r="I404" s="18">
        <v>124.822910811979</v>
      </c>
      <c r="J404" s="19">
        <v>127.695020797429</v>
      </c>
      <c r="K404" s="18">
        <v>120.34905703174201</v>
      </c>
      <c r="L404" s="19">
        <v>188.561313788034</v>
      </c>
      <c r="M404" s="18">
        <v>135.30858837309901</v>
      </c>
      <c r="N404" s="19">
        <v>131.50936053064501</v>
      </c>
      <c r="O404" s="18">
        <v>1815993</v>
      </c>
      <c r="P404" s="19">
        <v>1.0642604095508921</v>
      </c>
      <c r="Q404" s="19">
        <v>1.0656729775788567</v>
      </c>
      <c r="R404" s="19">
        <v>1.0642604095508921</v>
      </c>
      <c r="S404" s="18">
        <v>100.48560000000001</v>
      </c>
      <c r="T404" s="18">
        <v>634463.7849316207</v>
      </c>
      <c r="U404" s="18">
        <v>100.48560000000001</v>
      </c>
      <c r="V404" s="19">
        <v>1061</v>
      </c>
      <c r="W404" s="19">
        <v>1057386.7738544026</v>
      </c>
      <c r="X404" s="19">
        <v>1061</v>
      </c>
      <c r="Y404" s="19">
        <v>94.708388312912348</v>
      </c>
      <c r="Z404" s="18">
        <v>603.40962539904694</v>
      </c>
      <c r="AA404" s="18">
        <v>602.9603664396609</v>
      </c>
      <c r="AB404" s="18">
        <v>603.40962539904694</v>
      </c>
      <c r="AC404" s="19">
        <v>79.340559999999996</v>
      </c>
      <c r="AD404" s="19">
        <v>79.402458135274131</v>
      </c>
      <c r="AE404" s="19">
        <v>79.340559999999996</v>
      </c>
      <c r="AF404" s="18">
        <v>5.1995708154506399</v>
      </c>
      <c r="AG404" s="18"/>
      <c r="AH404" s="18">
        <f t="shared" si="15"/>
        <v>5.1995708154506399</v>
      </c>
      <c r="AI404" s="18">
        <v>54907.615119636204</v>
      </c>
    </row>
    <row r="405" spans="2:35" x14ac:dyDescent="0.35">
      <c r="B405" s="17">
        <v>45077</v>
      </c>
      <c r="C405" s="18">
        <v>4.5804980722526096</v>
      </c>
      <c r="D405" s="18" t="e">
        <f>VLOOKUP($B405,[1]OIS!$A$6:$B$43,2)</f>
        <v>#N/A</v>
      </c>
      <c r="E405" s="18">
        <f t="shared" si="14"/>
        <v>4.5804980722526096</v>
      </c>
      <c r="F405" s="19">
        <v>130.61853426050001</v>
      </c>
      <c r="G405" s="19">
        <v>130.89736180924851</v>
      </c>
      <c r="H405" s="19">
        <v>130.61853426050001</v>
      </c>
      <c r="I405" s="18">
        <v>125.642581560369</v>
      </c>
      <c r="J405" s="19">
        <v>128.580823897843</v>
      </c>
      <c r="K405" s="18">
        <v>121.015856459831</v>
      </c>
      <c r="L405" s="19">
        <v>186.60182574841599</v>
      </c>
      <c r="M405" s="18">
        <v>135.949813795007</v>
      </c>
      <c r="N405" s="19">
        <v>132.701109786258</v>
      </c>
      <c r="O405" s="18">
        <v>1814011</v>
      </c>
      <c r="P405" s="19">
        <v>1.060493308527876</v>
      </c>
      <c r="Q405" s="19">
        <v>1.0593741053658992</v>
      </c>
      <c r="R405" s="19">
        <v>1.060493308527876</v>
      </c>
      <c r="S405" s="18">
        <v>100.06529999999999</v>
      </c>
      <c r="T405" s="18">
        <v>634676.12465958309</v>
      </c>
      <c r="U405" s="18">
        <v>100.06529999999999</v>
      </c>
      <c r="V405" s="19">
        <v>1055</v>
      </c>
      <c r="W405" s="19">
        <v>1055255.4093585291</v>
      </c>
      <c r="X405" s="19">
        <v>1055</v>
      </c>
      <c r="Y405" s="19">
        <v>94.848625592417051</v>
      </c>
      <c r="Z405" s="18">
        <v>608.07784035153202</v>
      </c>
      <c r="AA405" s="18">
        <v>607.79131307802777</v>
      </c>
      <c r="AB405" s="18">
        <v>608.07784035153202</v>
      </c>
      <c r="AC405" s="19">
        <v>80.132230434782599</v>
      </c>
      <c r="AD405" s="19">
        <v>80.443660748286447</v>
      </c>
      <c r="AE405" s="19">
        <v>80.132230434782599</v>
      </c>
      <c r="AF405" s="18">
        <v>4.7368421052631602</v>
      </c>
      <c r="AG405" s="18"/>
      <c r="AH405" s="18">
        <f t="shared" si="15"/>
        <v>4.7368421052631602</v>
      </c>
      <c r="AI405" s="18">
        <v>54962.682357991376</v>
      </c>
    </row>
    <row r="406" spans="2:35" x14ac:dyDescent="0.35">
      <c r="B406" s="17">
        <v>45107</v>
      </c>
      <c r="C406" s="18">
        <v>4.9481655054432752</v>
      </c>
      <c r="D406" s="18" t="e">
        <f>VLOOKUP($B406,[1]OIS!$A$6:$B$43,2)</f>
        <v>#N/A</v>
      </c>
      <c r="E406" s="18">
        <f t="shared" si="14"/>
        <v>4.9481655054432752</v>
      </c>
      <c r="F406" s="19">
        <v>130.88339758062301</v>
      </c>
      <c r="G406" s="19">
        <v>131.24660146962799</v>
      </c>
      <c r="H406" s="19">
        <v>130.88339758062301</v>
      </c>
      <c r="I406" s="18">
        <v>125.96135483660601</v>
      </c>
      <c r="J406" s="19">
        <v>129.11913513276099</v>
      </c>
      <c r="K406" s="18">
        <v>121.010622313406</v>
      </c>
      <c r="L406" s="19">
        <v>184.61621642499301</v>
      </c>
      <c r="M406" s="18">
        <v>136.685387303998</v>
      </c>
      <c r="N406" s="19">
        <v>133.37175419467499</v>
      </c>
      <c r="O406" s="18">
        <v>1816359</v>
      </c>
      <c r="P406" s="19">
        <v>1.0534158851558468</v>
      </c>
      <c r="Q406" s="19">
        <v>1.0529145979423207</v>
      </c>
      <c r="R406" s="19">
        <v>1.0534158851558468</v>
      </c>
      <c r="S406" s="18">
        <v>100.8142</v>
      </c>
      <c r="T406" s="18">
        <v>634942.6860384444</v>
      </c>
      <c r="U406" s="18">
        <v>100.8142</v>
      </c>
      <c r="V406" s="19">
        <v>1050</v>
      </c>
      <c r="W406" s="19">
        <v>1052460.257836744</v>
      </c>
      <c r="X406" s="19">
        <v>1050</v>
      </c>
      <c r="Y406" s="19">
        <v>96.013523809523804</v>
      </c>
      <c r="Z406" s="18">
        <v>610.86417623739101</v>
      </c>
      <c r="AA406" s="18">
        <v>611.58860363811743</v>
      </c>
      <c r="AB406" s="18">
        <v>610.86417623739101</v>
      </c>
      <c r="AC406" s="19">
        <v>81.748449999999991</v>
      </c>
      <c r="AD406" s="19">
        <v>81.460617701861665</v>
      </c>
      <c r="AE406" s="19">
        <v>81.748449999999991</v>
      </c>
      <c r="AF406" s="18">
        <v>4.9612903225806404</v>
      </c>
      <c r="AG406" s="18"/>
      <c r="AH406" s="18">
        <f t="shared" si="15"/>
        <v>4.9612903225806404</v>
      </c>
      <c r="AI406" s="18">
        <v>55017.502810702834</v>
      </c>
    </row>
    <row r="407" spans="2:35" x14ac:dyDescent="0.35">
      <c r="B407" s="17">
        <v>45138</v>
      </c>
      <c r="C407" s="18">
        <v>5.332224847738547</v>
      </c>
      <c r="D407" s="18" t="e">
        <f>VLOOKUP($B407,[1]OIS!$A$6:$B$43,2)</f>
        <v>#N/A</v>
      </c>
      <c r="E407" s="18">
        <f t="shared" si="14"/>
        <v>5.332224847738547</v>
      </c>
      <c r="F407" s="19">
        <v>130.90704257534699</v>
      </c>
      <c r="G407" s="19">
        <v>131.25568371176269</v>
      </c>
      <c r="H407" s="19">
        <v>130.90704257534699</v>
      </c>
      <c r="I407" s="18">
        <v>126.56226899376099</v>
      </c>
      <c r="J407" s="19">
        <v>130.17753118873</v>
      </c>
      <c r="K407" s="18">
        <v>120.987811276046</v>
      </c>
      <c r="L407" s="19">
        <v>167.076780157549</v>
      </c>
      <c r="M407" s="18">
        <v>137.572620460606</v>
      </c>
      <c r="N407" s="19">
        <v>133.76589023137899</v>
      </c>
      <c r="O407" s="18">
        <v>1817658</v>
      </c>
      <c r="P407" s="19">
        <v>1.0460719980375321</v>
      </c>
      <c r="Q407" s="19">
        <v>1.0481263588592187</v>
      </c>
      <c r="R407" s="19">
        <v>1.0460719980375321</v>
      </c>
      <c r="S407" s="18">
        <v>100.3721</v>
      </c>
      <c r="T407" s="18">
        <v>635000.71767556621</v>
      </c>
      <c r="U407" s="18">
        <v>100.3721</v>
      </c>
      <c r="V407" s="19">
        <v>1046.2</v>
      </c>
      <c r="W407" s="19">
        <v>1049930.1843312837</v>
      </c>
      <c r="X407" s="19">
        <v>1046.2</v>
      </c>
      <c r="Y407" s="19">
        <v>95.939686484419809</v>
      </c>
      <c r="Z407" s="18">
        <v>612.91645811021704</v>
      </c>
      <c r="AA407" s="18">
        <v>614.28185032510385</v>
      </c>
      <c r="AB407" s="18">
        <v>612.91645811021704</v>
      </c>
      <c r="AC407" s="19">
        <v>82.659261904761905</v>
      </c>
      <c r="AD407" s="19">
        <v>82.200940921731572</v>
      </c>
      <c r="AE407" s="19">
        <v>82.659261904761905</v>
      </c>
      <c r="AF407" s="18">
        <v>4.3388888888888903</v>
      </c>
      <c r="AG407" s="18"/>
      <c r="AH407" s="18">
        <f t="shared" si="15"/>
        <v>4.3388888888888903</v>
      </c>
      <c r="AI407" s="18">
        <v>55072.09405660411</v>
      </c>
    </row>
    <row r="408" spans="2:35" x14ac:dyDescent="0.35">
      <c r="B408" s="17">
        <v>45169</v>
      </c>
      <c r="C408" s="18">
        <v>5.3683606572477665</v>
      </c>
      <c r="D408" s="18" t="e">
        <f>VLOOKUP($B408,[1]OIS!$A$6:$B$43,2)</f>
        <v>#N/A</v>
      </c>
      <c r="E408" s="18">
        <f t="shared" si="14"/>
        <v>5.3683606572477665</v>
      </c>
      <c r="F408" s="19">
        <v>131.32779519799499</v>
      </c>
      <c r="G408" s="19">
        <v>131.19584389611859</v>
      </c>
      <c r="H408" s="19">
        <v>131.32779519799499</v>
      </c>
      <c r="I408" s="18">
        <v>126.65053105022</v>
      </c>
      <c r="J408" s="19">
        <v>130.26287267520601</v>
      </c>
      <c r="K408" s="18">
        <v>120.933018766495</v>
      </c>
      <c r="L408" s="19">
        <v>169.98864699231899</v>
      </c>
      <c r="M408" s="18">
        <v>139.67906901786799</v>
      </c>
      <c r="N408" s="19">
        <v>133.932887721068</v>
      </c>
      <c r="O408" s="18">
        <v>1818703</v>
      </c>
      <c r="P408" s="19">
        <v>1.0506697819314641</v>
      </c>
      <c r="Q408" s="19">
        <v>1.0467624641077333</v>
      </c>
      <c r="R408" s="19">
        <v>1.0506697819314641</v>
      </c>
      <c r="S408" s="18">
        <v>100.3759</v>
      </c>
      <c r="T408" s="18">
        <v>634515.73449595633</v>
      </c>
      <c r="U408" s="18">
        <v>100.3759</v>
      </c>
      <c r="V408" s="19">
        <v>1049.4000000000001</v>
      </c>
      <c r="W408" s="19">
        <v>1048743.7635422575</v>
      </c>
      <c r="X408" s="19">
        <v>1049.4000000000001</v>
      </c>
      <c r="Y408" s="19">
        <v>95.650752811130161</v>
      </c>
      <c r="Z408" s="18">
        <v>616.76225300452495</v>
      </c>
      <c r="AA408" s="18">
        <v>616.05573837240433</v>
      </c>
      <c r="AB408" s="18">
        <v>616.76225300452495</v>
      </c>
      <c r="AC408" s="19">
        <v>82.387943478260866</v>
      </c>
      <c r="AD408" s="19">
        <v>82.396872367935941</v>
      </c>
      <c r="AE408" s="19">
        <v>82.387943478260866</v>
      </c>
      <c r="AF408" s="18">
        <v>4.3696808510638299</v>
      </c>
      <c r="AG408" s="18"/>
      <c r="AH408" s="18">
        <f t="shared" si="15"/>
        <v>4.3696808510638299</v>
      </c>
      <c r="AI408" s="18">
        <v>55127.422857254765</v>
      </c>
    </row>
    <row r="409" spans="2:35" x14ac:dyDescent="0.35">
      <c r="B409" s="17">
        <v>45199</v>
      </c>
      <c r="C409" s="18">
        <v>5.3551892985467004</v>
      </c>
      <c r="D409" s="18" t="e">
        <f>VLOOKUP($B409,[1]OIS!$A$6:$B$43,2)</f>
        <v>#N/A</v>
      </c>
      <c r="E409" s="18">
        <f t="shared" si="14"/>
        <v>5.3551892985467004</v>
      </c>
      <c r="F409" s="19">
        <v>131.96359495631901</v>
      </c>
      <c r="G409" s="19">
        <v>131.27596538064742</v>
      </c>
      <c r="H409" s="19">
        <v>131.96359495631901</v>
      </c>
      <c r="I409" s="18">
        <v>127.227235427523</v>
      </c>
      <c r="J409" s="19">
        <v>131.11501015429499</v>
      </c>
      <c r="K409" s="18">
        <v>121.12213811795</v>
      </c>
      <c r="L409" s="19">
        <v>172.740479277015</v>
      </c>
      <c r="M409" s="18">
        <v>141.24614118098501</v>
      </c>
      <c r="N409" s="19">
        <v>134.14559945387899</v>
      </c>
      <c r="O409" s="18">
        <v>1818295</v>
      </c>
      <c r="P409" s="19">
        <v>1.0477075588599751</v>
      </c>
      <c r="Q409" s="19">
        <v>1.0495841640148451</v>
      </c>
      <c r="R409" s="19">
        <v>1.0477075588599751</v>
      </c>
      <c r="S409" s="18">
        <v>100.374</v>
      </c>
      <c r="T409" s="18">
        <v>633435.79976118228</v>
      </c>
      <c r="U409" s="18">
        <v>100.374</v>
      </c>
      <c r="V409" s="19">
        <v>1050.8</v>
      </c>
      <c r="W409" s="19">
        <v>1049678.7912690903</v>
      </c>
      <c r="X409" s="19">
        <v>1050.8</v>
      </c>
      <c r="Y409" s="19">
        <v>95.521507422915874</v>
      </c>
      <c r="Z409" s="18">
        <v>617.71830611703501</v>
      </c>
      <c r="AA409" s="18">
        <v>617.10144257529259</v>
      </c>
      <c r="AB409" s="18">
        <v>617.71830611703501</v>
      </c>
      <c r="AC409" s="19">
        <v>81.48457619047619</v>
      </c>
      <c r="AD409" s="19">
        <v>81.945737890389225</v>
      </c>
      <c r="AE409" s="19">
        <v>81.48457619047619</v>
      </c>
      <c r="AF409" s="18">
        <v>4.1936274509803901</v>
      </c>
      <c r="AG409" s="18"/>
      <c r="AH409" s="18">
        <f t="shared" si="15"/>
        <v>4.1936274509803901</v>
      </c>
      <c r="AI409" s="18">
        <v>55181.762788922497</v>
      </c>
    </row>
    <row r="410" spans="2:35" x14ac:dyDescent="0.35">
      <c r="B410" s="17">
        <v>45230</v>
      </c>
      <c r="C410" s="18">
        <v>5.2443862016269414</v>
      </c>
      <c r="D410" s="18" t="e">
        <f>VLOOKUP($B410,[1]OIS!$A$6:$B$60,2)</f>
        <v>#N/A</v>
      </c>
      <c r="E410" s="18">
        <f t="shared" si="14"/>
        <v>5.2443862016269414</v>
      </c>
      <c r="F410" s="19">
        <v>131.77153119259299</v>
      </c>
      <c r="G410" s="19">
        <v>131.51080550524043</v>
      </c>
      <c r="H410" s="19">
        <v>131.77153119259299</v>
      </c>
      <c r="I410" s="18">
        <v>127.47481628987499</v>
      </c>
      <c r="J410" s="19">
        <v>131.55439091786999</v>
      </c>
      <c r="K410" s="18">
        <v>121.093249327699</v>
      </c>
      <c r="L410" s="19">
        <v>167.11404712568</v>
      </c>
      <c r="M410" s="18">
        <v>141.77234659831399</v>
      </c>
      <c r="N410" s="19">
        <v>134.33979531203701</v>
      </c>
      <c r="O410" s="18">
        <v>1822095</v>
      </c>
      <c r="P410" s="19">
        <v>1.0553148139701074</v>
      </c>
      <c r="Q410" s="19">
        <v>1.0541907200007921</v>
      </c>
      <c r="R410" s="19">
        <v>1.0553148139701074</v>
      </c>
      <c r="S410" s="18">
        <v>99.9816</v>
      </c>
      <c r="T410" s="18">
        <v>632450.4522192335</v>
      </c>
      <c r="U410" s="18">
        <v>99.9816</v>
      </c>
      <c r="V410" s="19">
        <v>1056.3</v>
      </c>
      <c r="W410" s="19">
        <v>1052416.2663572829</v>
      </c>
      <c r="X410" s="19">
        <v>1056.3</v>
      </c>
      <c r="Y410" s="19">
        <v>94.652655495597855</v>
      </c>
      <c r="Z410" s="18">
        <v>615.05745284659702</v>
      </c>
      <c r="AA410" s="18">
        <v>617.96778393298428</v>
      </c>
      <c r="AB410" s="18">
        <v>615.05745284659702</v>
      </c>
      <c r="AC410" s="19">
        <v>80.570395454545462</v>
      </c>
      <c r="AD410" s="19">
        <v>81.267092770135051</v>
      </c>
      <c r="AE410" s="19">
        <v>80.570395454545462</v>
      </c>
      <c r="AF410" s="18">
        <v>4.2093023255814002</v>
      </c>
      <c r="AG410" s="18"/>
      <c r="AH410" s="18">
        <f>IF(ISNUMBER(AF410),AF410," ")</f>
        <v>4.2093023255814002</v>
      </c>
      <c r="AI410" s="18">
        <v>55236.017164901423</v>
      </c>
    </row>
    <row r="411" spans="2:35" x14ac:dyDescent="0.35">
      <c r="B411" s="17">
        <v>45260</v>
      </c>
      <c r="C411" s="18">
        <v>5.2053834116001676</v>
      </c>
      <c r="D411" s="18" t="e">
        <f>VLOOKUP($B411,[1]OIS!$A$6:$B$60,2)</f>
        <v>#N/A</v>
      </c>
      <c r="E411" s="18">
        <f t="shared" si="14"/>
        <v>5.2053834116001676</v>
      </c>
      <c r="F411" s="19">
        <v>131.641851330316</v>
      </c>
      <c r="G411" s="19">
        <v>131.85262133069128</v>
      </c>
      <c r="H411" s="19">
        <v>131.641851330316</v>
      </c>
      <c r="I411" s="18">
        <v>127.558368635238</v>
      </c>
      <c r="J411" s="19">
        <v>132.040031224091</v>
      </c>
      <c r="K411" s="18">
        <v>120.712111233204</v>
      </c>
      <c r="L411" s="19">
        <v>165.16940049677001</v>
      </c>
      <c r="M411" s="18">
        <v>140.88795124446</v>
      </c>
      <c r="N411" s="19">
        <v>134.66328327469299</v>
      </c>
      <c r="O411" s="18">
        <v>1826128</v>
      </c>
      <c r="P411" s="19">
        <v>1.0549028822055138</v>
      </c>
      <c r="Q411" s="19">
        <v>1.0572557234103963</v>
      </c>
      <c r="R411" s="19">
        <v>1.0549028822055138</v>
      </c>
      <c r="S411" s="18">
        <v>100.2761</v>
      </c>
      <c r="T411" s="18">
        <v>632481.74804977619</v>
      </c>
      <c r="U411" s="18">
        <v>100.2761</v>
      </c>
      <c r="V411" s="19">
        <v>1056.5</v>
      </c>
      <c r="W411" s="19">
        <v>1056308.5378393992</v>
      </c>
      <c r="X411" s="19">
        <v>1056.5</v>
      </c>
      <c r="Y411" s="19">
        <v>94.913487931850455</v>
      </c>
      <c r="Z411" s="18">
        <v>620.72096209647304</v>
      </c>
      <c r="AA411" s="18">
        <v>619.25118454574806</v>
      </c>
      <c r="AB411" s="18">
        <v>620.72096209647304</v>
      </c>
      <c r="AC411" s="19">
        <v>81.124322727272727</v>
      </c>
      <c r="AD411" s="19">
        <v>80.932762602989158</v>
      </c>
      <c r="AE411" s="19">
        <v>81.124322727272727</v>
      </c>
      <c r="AF411" s="18">
        <v>3.8855140186915902</v>
      </c>
      <c r="AG411" s="18"/>
      <c r="AH411" s="18">
        <f t="shared" ref="AH411:AH448" si="16">IF(ISNUMBER(AF411),AF411," ")</f>
        <v>3.8855140186915902</v>
      </c>
      <c r="AI411" s="18">
        <v>55290.183173259677</v>
      </c>
    </row>
    <row r="412" spans="2:35" x14ac:dyDescent="0.35">
      <c r="B412" s="17">
        <v>45291</v>
      </c>
      <c r="C412" s="18">
        <v>5.1871730789769028</v>
      </c>
      <c r="D412" s="18" t="e">
        <f>VLOOKUP($B412,[1]OIS!$A$6:$B$60,2)</f>
        <v>#N/A</v>
      </c>
      <c r="E412" s="18">
        <f t="shared" si="14"/>
        <v>5.1871730789769028</v>
      </c>
      <c r="F412" s="19">
        <v>132.26076728438801</v>
      </c>
      <c r="G412" s="19">
        <v>132.25176740572192</v>
      </c>
      <c r="H412" s="19">
        <v>132.26076728438801</v>
      </c>
      <c r="I412" s="18">
        <v>128.21447839068099</v>
      </c>
      <c r="J412" s="19">
        <v>133.164941488436</v>
      </c>
      <c r="K412" s="18">
        <v>120.837040296803</v>
      </c>
      <c r="L412" s="19">
        <v>161.34255538714399</v>
      </c>
      <c r="M412" s="18">
        <v>144.000549828278</v>
      </c>
      <c r="N412" s="19">
        <v>134.878221542685</v>
      </c>
      <c r="O412" s="21">
        <v>1832664</v>
      </c>
      <c r="P412" s="19">
        <v>1.0578026481715006</v>
      </c>
      <c r="Q412" s="19">
        <v>1.0565842625193307</v>
      </c>
      <c r="R412" s="19">
        <v>1.0578026481715006</v>
      </c>
      <c r="S412" s="18">
        <v>100.2354</v>
      </c>
      <c r="T412" s="18">
        <v>634083.72768598818</v>
      </c>
      <c r="U412" s="18">
        <v>100.2354</v>
      </c>
      <c r="V412" s="19">
        <v>1062.5</v>
      </c>
      <c r="W412" s="19">
        <v>1060657.8738264099</v>
      </c>
      <c r="X412" s="19">
        <v>1062.5</v>
      </c>
      <c r="Y412" s="19">
        <v>94.339199999999991</v>
      </c>
      <c r="Z412" s="18">
        <v>622.86190391000605</v>
      </c>
      <c r="AA412" s="18">
        <v>621.4118159008957</v>
      </c>
      <c r="AB412" s="18">
        <v>622.86190391000605</v>
      </c>
      <c r="AC412" s="19">
        <v>81.847523809523793</v>
      </c>
      <c r="AD412" s="19">
        <v>81.303943813477318</v>
      </c>
      <c r="AE412" s="19">
        <v>81.847523809523793</v>
      </c>
      <c r="AF412" s="18">
        <v>3.48</v>
      </c>
      <c r="AG412" s="18"/>
      <c r="AH412" s="18">
        <f t="shared" si="16"/>
        <v>3.48</v>
      </c>
      <c r="AI412" s="18">
        <v>55344.321957949382</v>
      </c>
    </row>
    <row r="413" spans="2:35" x14ac:dyDescent="0.35">
      <c r="B413" s="17">
        <v>45322</v>
      </c>
      <c r="C413" s="18">
        <v>5.172813500762234</v>
      </c>
      <c r="D413" s="18" t="e">
        <f>VLOOKUP($B413,[1]OIS!$A$6:$B$60,2)</f>
        <v>#N/A</v>
      </c>
      <c r="E413" s="18">
        <f t="shared" si="14"/>
        <v>5.172813500762234</v>
      </c>
      <c r="F413" s="19">
        <v>132.38573917292501</v>
      </c>
      <c r="G413" s="19">
        <v>132.65285943302587</v>
      </c>
      <c r="H413" s="19">
        <v>132.38573917292501</v>
      </c>
      <c r="I413" s="18">
        <v>128.31985533500301</v>
      </c>
      <c r="J413" s="19">
        <v>133.14502270345201</v>
      </c>
      <c r="K413" s="18">
        <v>120.8140070314</v>
      </c>
      <c r="L413" s="19">
        <v>164.23041208927299</v>
      </c>
      <c r="M413" s="18">
        <v>145.05832161013299</v>
      </c>
      <c r="N413" s="19">
        <v>134.56099533721201</v>
      </c>
      <c r="O413" s="18">
        <v>1843384</v>
      </c>
      <c r="P413" s="19">
        <v>1.0536222469685721</v>
      </c>
      <c r="Q413" s="19">
        <v>1.0535129590499717</v>
      </c>
      <c r="R413" s="19">
        <v>1.0536222469685721</v>
      </c>
      <c r="S413" s="18">
        <v>100.7388</v>
      </c>
      <c r="T413" s="18">
        <v>636648.51832883898</v>
      </c>
      <c r="U413" s="18">
        <v>100.7388</v>
      </c>
      <c r="V413" s="19">
        <v>1068.0999999999999</v>
      </c>
      <c r="W413" s="19">
        <v>1064594.5715041857</v>
      </c>
      <c r="X413" s="19">
        <v>1068.0999999999999</v>
      </c>
      <c r="Y413" s="19">
        <v>94.315888025465796</v>
      </c>
      <c r="Z413" s="18">
        <v>623.02828780871198</v>
      </c>
      <c r="AA413" s="18">
        <v>624.51345504349581</v>
      </c>
      <c r="AB413" s="18">
        <v>623.02828780871198</v>
      </c>
      <c r="AC413" s="19">
        <v>82.332143478260861</v>
      </c>
      <c r="AD413" s="19">
        <v>82.083730941166863</v>
      </c>
      <c r="AE413" s="19">
        <v>82.332143478260861</v>
      </c>
      <c r="AF413" s="18">
        <v>3.9</v>
      </c>
      <c r="AG413" s="18"/>
      <c r="AH413" s="18">
        <f t="shared" si="16"/>
        <v>3.9</v>
      </c>
      <c r="AI413" s="18">
        <v>55399.58855909144</v>
      </c>
    </row>
    <row r="414" spans="2:35" x14ac:dyDescent="0.35">
      <c r="B414" s="17">
        <v>45351</v>
      </c>
      <c r="C414" s="18">
        <v>5.1747944544267357</v>
      </c>
      <c r="D414" s="18" t="e">
        <f>VLOOKUP($B414,[1]OIS!$A$6:$B$60,2)</f>
        <v>#N/A</v>
      </c>
      <c r="E414" s="18">
        <f t="shared" si="14"/>
        <v>5.1747944544267357</v>
      </c>
      <c r="F414" s="19">
        <v>132.90059493563999</v>
      </c>
      <c r="G414" s="19">
        <v>132.97432073440689</v>
      </c>
      <c r="H414" s="19">
        <v>132.90059493563999</v>
      </c>
      <c r="I414" s="18">
        <v>128.81073795090501</v>
      </c>
      <c r="J414" s="19">
        <v>133.86784135375001</v>
      </c>
      <c r="K414" s="18">
        <v>120.94644808659</v>
      </c>
      <c r="L414" s="19">
        <v>165.602970375696</v>
      </c>
      <c r="M414" s="18">
        <v>145.54404908337301</v>
      </c>
      <c r="N414" s="19">
        <v>134.66871527219899</v>
      </c>
      <c r="O414" s="18">
        <v>1850715</v>
      </c>
      <c r="P414" s="19">
        <v>1.0503582679597256</v>
      </c>
      <c r="Q414" s="19">
        <v>1.0506993440975843</v>
      </c>
      <c r="R414" s="19">
        <v>1.0503582679597256</v>
      </c>
      <c r="S414" s="18">
        <v>100.9559</v>
      </c>
      <c r="T414" s="18">
        <v>639032.24063584395</v>
      </c>
      <c r="U414" s="18">
        <v>100.9559</v>
      </c>
      <c r="V414" s="19">
        <v>1066.4000000000001</v>
      </c>
      <c r="W414" s="19">
        <v>1066986.9010531928</v>
      </c>
      <c r="X414" s="19">
        <v>1066.4000000000001</v>
      </c>
      <c r="Y414" s="19">
        <v>94.669823705926461</v>
      </c>
      <c r="Z414" s="18">
        <v>628.594282975753</v>
      </c>
      <c r="AA414" s="18">
        <v>628.2535889285997</v>
      </c>
      <c r="AB414" s="18">
        <v>628.594282975753</v>
      </c>
      <c r="AC414" s="19">
        <v>82.492947619047598</v>
      </c>
      <c r="AD414" s="19">
        <v>82.718686346373389</v>
      </c>
      <c r="AE414" s="19">
        <v>82.492947619047598</v>
      </c>
      <c r="AF414" s="18">
        <v>3.6408730158730198</v>
      </c>
      <c r="AG414" s="18"/>
      <c r="AH414" s="18">
        <f t="shared" si="16"/>
        <v>3.6408730158730198</v>
      </c>
      <c r="AI414" s="18">
        <v>55453.615010614631</v>
      </c>
    </row>
    <row r="415" spans="2:35" x14ac:dyDescent="0.35">
      <c r="B415" s="17">
        <v>45382</v>
      </c>
      <c r="C415" s="18">
        <v>5.1631622912907815</v>
      </c>
      <c r="D415" s="18" t="e">
        <f>VLOOKUP($B415,[1]OIS!$A$6:$B$60,2)</f>
        <v>#N/A</v>
      </c>
      <c r="E415" s="18">
        <f t="shared" si="14"/>
        <v>5.1631622912907815</v>
      </c>
      <c r="F415" s="19">
        <v>133.51976877928701</v>
      </c>
      <c r="G415" s="19">
        <v>133.18754990669512</v>
      </c>
      <c r="H415" s="19">
        <v>133.51976877928701</v>
      </c>
      <c r="I415" s="18">
        <v>129.18737444633399</v>
      </c>
      <c r="J415" s="19">
        <v>134.455898904869</v>
      </c>
      <c r="K415" s="18">
        <v>120.99988641257301</v>
      </c>
      <c r="L415" s="19">
        <v>166.77438152845701</v>
      </c>
      <c r="M415" s="18">
        <v>146.063874364615</v>
      </c>
      <c r="N415" s="19">
        <v>135.150903905115</v>
      </c>
      <c r="O415" s="18">
        <v>1860503</v>
      </c>
      <c r="P415" s="19">
        <v>1.0500481082591018</v>
      </c>
      <c r="Q415" s="19">
        <v>1.0497792053926631</v>
      </c>
      <c r="R415" s="19">
        <v>1.0500481082591018</v>
      </c>
      <c r="S415" s="18">
        <v>101.5295</v>
      </c>
      <c r="T415" s="18">
        <v>640575.7073369975</v>
      </c>
      <c r="U415" s="18">
        <v>101.5295</v>
      </c>
      <c r="V415" s="19">
        <v>1064.2</v>
      </c>
      <c r="W415" s="19">
        <v>1067626.2283054707</v>
      </c>
      <c r="X415" s="19">
        <v>1064.2</v>
      </c>
      <c r="Y415" s="19">
        <v>95.40452922383011</v>
      </c>
      <c r="Z415" s="18">
        <v>633.64933547301302</v>
      </c>
      <c r="AA415" s="18">
        <v>632.49386965837755</v>
      </c>
      <c r="AB415" s="18">
        <v>633.64933547301302</v>
      </c>
      <c r="AC415" s="19">
        <v>82.884809523809523</v>
      </c>
      <c r="AD415" s="19">
        <v>82.895596788764593</v>
      </c>
      <c r="AE415" s="19">
        <v>82.884809523809523</v>
      </c>
      <c r="AF415" s="18">
        <v>3.3357400722021699</v>
      </c>
      <c r="AG415" s="18"/>
      <c r="AH415" s="18">
        <f t="shared" si="16"/>
        <v>3.3357400722021699</v>
      </c>
      <c r="AI415" s="18">
        <v>55508.246140013158</v>
      </c>
    </row>
    <row r="416" spans="2:35" x14ac:dyDescent="0.35">
      <c r="B416" s="17">
        <v>45412</v>
      </c>
      <c r="C416" s="18">
        <v>5.1438049820322505</v>
      </c>
      <c r="D416" s="18" t="e">
        <f>VLOOKUP($B416,[1]OIS!$A$6:$B$60,2)</f>
        <v>#N/A</v>
      </c>
      <c r="E416" s="18">
        <f t="shared" si="14"/>
        <v>5.1438049820322505</v>
      </c>
      <c r="F416" s="19">
        <v>132.98475479392701</v>
      </c>
      <c r="G416" s="19">
        <v>133.31919039800263</v>
      </c>
      <c r="H416" s="19">
        <v>132.98475479392701</v>
      </c>
      <c r="I416" s="18">
        <v>129.58695605322299</v>
      </c>
      <c r="J416" s="19">
        <v>135.13723844951201</v>
      </c>
      <c r="K416" s="18">
        <v>121.02532282134899</v>
      </c>
      <c r="L416" s="19">
        <v>157.06238898708199</v>
      </c>
      <c r="M416" s="18">
        <v>146.19294643530901</v>
      </c>
      <c r="N416" s="19">
        <v>135.30109715935299</v>
      </c>
      <c r="O416" s="18">
        <v>1869641</v>
      </c>
      <c r="P416" s="19">
        <v>1.052272859384991</v>
      </c>
      <c r="Q416" s="19">
        <v>1.0502015976030432</v>
      </c>
      <c r="R416" s="19">
        <v>1.052272859384991</v>
      </c>
      <c r="S416" s="18">
        <v>101.39060000000001</v>
      </c>
      <c r="T416" s="18">
        <v>641372.68910173001</v>
      </c>
      <c r="U416" s="18">
        <v>101.39060000000001</v>
      </c>
      <c r="V416" s="19">
        <v>1069.8</v>
      </c>
      <c r="W416" s="19">
        <v>1068095.5179740028</v>
      </c>
      <c r="X416" s="19">
        <v>1069.8</v>
      </c>
      <c r="Y416" s="19">
        <v>94.775285100018706</v>
      </c>
      <c r="Z416" s="18">
        <v>636.811115406211</v>
      </c>
      <c r="AA416" s="18">
        <v>636.74227106319154</v>
      </c>
      <c r="AB416" s="18">
        <v>636.811115406211</v>
      </c>
      <c r="AC416" s="19">
        <v>82.463304545454562</v>
      </c>
      <c r="AD416" s="19">
        <v>82.807474189321056</v>
      </c>
      <c r="AE416" s="19">
        <v>82.463304545454562</v>
      </c>
      <c r="AF416" s="18">
        <v>3.2843866171003699</v>
      </c>
      <c r="AG416" s="18"/>
      <c r="AH416" s="18">
        <f t="shared" si="16"/>
        <v>3.2843866171003699</v>
      </c>
      <c r="AI416" s="18">
        <v>55563.681638135487</v>
      </c>
    </row>
    <row r="417" spans="2:35" x14ac:dyDescent="0.35">
      <c r="B417" s="17">
        <v>45443</v>
      </c>
      <c r="C417" s="18">
        <v>5.1294646763634901</v>
      </c>
      <c r="D417" s="18" t="e">
        <f>VLOOKUP($B417,[1]OIS!$A$6:$B$60,2)</f>
        <v>#N/A</v>
      </c>
      <c r="E417" s="18">
        <f t="shared" si="14"/>
        <v>5.1294646763634901</v>
      </c>
      <c r="F417" s="19">
        <v>133.228599186872</v>
      </c>
      <c r="G417" s="19">
        <v>133.40988900925211</v>
      </c>
      <c r="H417" s="19">
        <v>133.228599186872</v>
      </c>
      <c r="I417" s="18">
        <v>129.95777719116899</v>
      </c>
      <c r="J417" s="19">
        <v>135.81568691599099</v>
      </c>
      <c r="K417" s="18">
        <v>120.886911082802</v>
      </c>
      <c r="L417" s="19">
        <v>157.019026937071</v>
      </c>
      <c r="M417" s="18">
        <v>146.58645323129801</v>
      </c>
      <c r="N417" s="19">
        <v>134.93764881817299</v>
      </c>
      <c r="O417" s="18">
        <v>1875518</v>
      </c>
      <c r="P417" s="19">
        <v>1.0492542699061824</v>
      </c>
      <c r="Q417" s="19">
        <v>1.0506922008383552</v>
      </c>
      <c r="R417" s="19">
        <v>1.0492542699061824</v>
      </c>
      <c r="S417" s="18">
        <v>101.66</v>
      </c>
      <c r="T417" s="18">
        <v>641726.69726287248</v>
      </c>
      <c r="U417" s="18">
        <v>101.66</v>
      </c>
      <c r="V417" s="19">
        <v>1071.7</v>
      </c>
      <c r="W417" s="19">
        <v>1070625.6898629863</v>
      </c>
      <c r="X417" s="19">
        <v>1071.7</v>
      </c>
      <c r="Y417" s="19">
        <v>94.858635812260886</v>
      </c>
      <c r="Z417" s="18">
        <v>639.709503127635</v>
      </c>
      <c r="AA417" s="18">
        <v>640.24310111993248</v>
      </c>
      <c r="AB417" s="18">
        <v>639.709503127635</v>
      </c>
      <c r="AC417" s="19">
        <v>82.84714347826089</v>
      </c>
      <c r="AD417" s="19">
        <v>82.81882785471565</v>
      </c>
      <c r="AE417" s="19">
        <v>82.84714347826089</v>
      </c>
      <c r="AF417" s="18">
        <v>3.0616740088105701</v>
      </c>
      <c r="AG417" s="18"/>
      <c r="AH417" s="18">
        <f t="shared" si="16"/>
        <v>3.0616740088105701</v>
      </c>
      <c r="AI417" s="18">
        <v>55618.021326695409</v>
      </c>
    </row>
    <row r="418" spans="2:35" x14ac:dyDescent="0.35">
      <c r="B418" s="17">
        <v>45473</v>
      </c>
      <c r="C418" s="18">
        <v>5.1329620744064917</v>
      </c>
      <c r="D418" s="18" t="e">
        <f>VLOOKUP($B418,[1]OIS!$A$6:$B$60,2)</f>
        <v>#N/A</v>
      </c>
      <c r="E418" s="18">
        <f t="shared" si="14"/>
        <v>5.1329620744064917</v>
      </c>
      <c r="F418" s="19">
        <v>133.475890856294</v>
      </c>
      <c r="G418" s="19">
        <v>133.50506937998361</v>
      </c>
      <c r="H418" s="19">
        <v>133.475890856294</v>
      </c>
      <c r="I418" s="18">
        <v>130.33384159496799</v>
      </c>
      <c r="J418" s="19">
        <v>136.42631255569199</v>
      </c>
      <c r="K418" s="18">
        <v>120.83925412817899</v>
      </c>
      <c r="L418" s="19">
        <v>155.093968279683</v>
      </c>
      <c r="M418" s="18">
        <v>146.681307459582</v>
      </c>
      <c r="N418" s="19">
        <v>135.38054295803201</v>
      </c>
      <c r="O418" s="18">
        <v>1884047</v>
      </c>
      <c r="P418" s="19">
        <v>1.0495419758812616</v>
      </c>
      <c r="Q418" s="19">
        <v>1.0502011515525635</v>
      </c>
      <c r="R418" s="19">
        <v>1.0495419758812616</v>
      </c>
      <c r="S418" s="18">
        <v>101.5107</v>
      </c>
      <c r="T418" s="18">
        <v>641908.72426662664</v>
      </c>
      <c r="U418" s="18">
        <v>101.5107</v>
      </c>
      <c r="V418" s="19">
        <v>1070.7</v>
      </c>
      <c r="W418" s="19">
        <v>1076284.7739581594</v>
      </c>
      <c r="X418" s="19">
        <v>1070.7</v>
      </c>
      <c r="Y418" s="19">
        <v>94.807789296721765</v>
      </c>
      <c r="Z418" s="18">
        <v>643.12858755380898</v>
      </c>
      <c r="AA418" s="18">
        <v>642.65183340721399</v>
      </c>
      <c r="AB418" s="18">
        <v>643.12858755380898</v>
      </c>
      <c r="AC418" s="19">
        <v>83.55338500000002</v>
      </c>
      <c r="AD418" s="19">
        <v>83.181156807462173</v>
      </c>
      <c r="AE418" s="19">
        <v>83.55338500000002</v>
      </c>
      <c r="AF418" s="18">
        <v>2.5920000000000001</v>
      </c>
      <c r="AG418" s="18"/>
      <c r="AH418" s="18">
        <f t="shared" si="16"/>
        <v>2.5920000000000001</v>
      </c>
      <c r="AI418" s="18">
        <v>55670.558225648267</v>
      </c>
    </row>
    <row r="419" spans="2:35" x14ac:dyDescent="0.35">
      <c r="B419" s="17">
        <v>45504</v>
      </c>
      <c r="C419" s="18">
        <v>5.0635162187745699</v>
      </c>
      <c r="D419" s="18" t="e">
        <f>VLOOKUP($B419,[1]OIS!$A$6:$B$60,2)</f>
        <v>#N/A</v>
      </c>
      <c r="E419" s="18">
        <f>_xlfn.IFNA(D419,C419)</f>
        <v>5.0635162187745699</v>
      </c>
      <c r="F419" s="19">
        <v>133.82020844016699</v>
      </c>
      <c r="G419" s="19">
        <v>133.64641709255434</v>
      </c>
      <c r="H419" s="19">
        <v>133.82020844016699</v>
      </c>
      <c r="I419" s="18">
        <v>130.64540957264001</v>
      </c>
      <c r="J419" s="19">
        <v>136.81933044494301</v>
      </c>
      <c r="K419" s="18">
        <v>121.10046994357501</v>
      </c>
      <c r="L419" s="19">
        <v>148.893248326952</v>
      </c>
      <c r="M419" s="18">
        <v>147.49763968683601</v>
      </c>
      <c r="N419" s="19">
        <v>135.70648655291001</v>
      </c>
      <c r="O419" s="18">
        <v>1890589</v>
      </c>
      <c r="P419" s="19">
        <v>1.0534390413653281</v>
      </c>
      <c r="Q419" s="19">
        <v>1.0485069270117024</v>
      </c>
      <c r="R419" s="19">
        <v>1.0534390413653281</v>
      </c>
      <c r="S419" s="18">
        <v>101.4012</v>
      </c>
      <c r="T419" s="18">
        <v>641932.07551418571</v>
      </c>
      <c r="U419" s="18">
        <v>101.4012</v>
      </c>
      <c r="V419" s="19">
        <v>1076.5999999999999</v>
      </c>
      <c r="W419" s="19">
        <v>1082649.756688785</v>
      </c>
      <c r="X419" s="19">
        <v>1076.5999999999999</v>
      </c>
      <c r="Y419" s="19">
        <v>94.186513096786186</v>
      </c>
      <c r="Z419" s="18">
        <v>644.85384713569704</v>
      </c>
      <c r="AA419" s="18">
        <v>644.6169498196864</v>
      </c>
      <c r="AB419" s="18">
        <v>644.85384713569704</v>
      </c>
      <c r="AC419" s="19">
        <v>84.29439130434784</v>
      </c>
      <c r="AD419" s="19">
        <v>83.778395380373112</v>
      </c>
      <c r="AE419" s="19">
        <v>84.29439130434784</v>
      </c>
      <c r="AF419" s="18">
        <v>2.6644204851751998</v>
      </c>
      <c r="AG419" s="18"/>
      <c r="AH419" s="18">
        <f t="shared" si="16"/>
        <v>2.6644204851751998</v>
      </c>
      <c r="AI419" s="18">
        <v>55721.373036912373</v>
      </c>
    </row>
    <row r="420" spans="2:35" x14ac:dyDescent="0.35">
      <c r="B420" s="17">
        <v>45535</v>
      </c>
      <c r="C420" s="18">
        <v>4.8718665475832843</v>
      </c>
      <c r="D420" s="18" t="e">
        <f>VLOOKUP($B420,[1]OIS!$A$6:$B$60,2)</f>
        <v>#N/A</v>
      </c>
      <c r="E420" s="18">
        <f>_xlfn.IFNA(D420,C420)</f>
        <v>4.8718665475832843</v>
      </c>
      <c r="F420" s="19">
        <v>134.19728031084799</v>
      </c>
      <c r="G420" s="19">
        <v>133.878153598719</v>
      </c>
      <c r="H420" s="19">
        <v>134.19728031084799</v>
      </c>
      <c r="I420" s="18">
        <v>131.13926733183601</v>
      </c>
      <c r="J420" s="19">
        <v>137.42335068806301</v>
      </c>
      <c r="K420" s="18">
        <v>121.29700971811199</v>
      </c>
      <c r="L420" s="19">
        <v>147.631222449196</v>
      </c>
      <c r="M420" s="18">
        <v>147.79831132227801</v>
      </c>
      <c r="N420" s="19">
        <v>135.75770309469999</v>
      </c>
      <c r="O420" s="18">
        <v>1898813</v>
      </c>
      <c r="P420" s="19">
        <v>1.0482809734847911</v>
      </c>
      <c r="Q420" s="19">
        <v>1.0456394615471942</v>
      </c>
      <c r="R420" s="19">
        <v>1.0482809734847911</v>
      </c>
      <c r="S420" s="18">
        <v>101.6104</v>
      </c>
      <c r="T420" s="18">
        <v>641726.51710973331</v>
      </c>
      <c r="U420" s="18">
        <v>101.6104</v>
      </c>
      <c r="V420" s="19">
        <v>1084.4000000000001</v>
      </c>
      <c r="W420" s="19">
        <v>1086142.1215351182</v>
      </c>
      <c r="X420" s="19">
        <v>1084.4000000000001</v>
      </c>
      <c r="Y420" s="19">
        <v>93.701954998155642</v>
      </c>
      <c r="Z420" s="18">
        <v>646.89928425548101</v>
      </c>
      <c r="AA420" s="18">
        <v>647.17601953520648</v>
      </c>
      <c r="AB420" s="18">
        <v>646.89928425548101</v>
      </c>
      <c r="AC420" s="19">
        <v>83.706577272727273</v>
      </c>
      <c r="AD420" s="19">
        <v>84.375661265411807</v>
      </c>
      <c r="AE420" s="19">
        <v>83.706577272727273</v>
      </c>
      <c r="AF420" s="18">
        <v>3.0573770491803298</v>
      </c>
      <c r="AG420" s="18"/>
      <c r="AH420" s="18">
        <f t="shared" si="16"/>
        <v>3.0573770491803298</v>
      </c>
      <c r="AI420" s="18">
        <v>55771.653369600725</v>
      </c>
    </row>
    <row r="421" spans="2:35" x14ac:dyDescent="0.35">
      <c r="B421" s="17">
        <v>45565</v>
      </c>
      <c r="C421" s="18">
        <v>4.8107470110855166</v>
      </c>
      <c r="D421" s="18" t="e">
        <f>VLOOKUP($B421,[1]OIS!$A$6:$B$60,2)</f>
        <v>#N/A</v>
      </c>
      <c r="E421" s="18">
        <f t="shared" si="14"/>
        <v>4.8107470110855166</v>
      </c>
      <c r="F421" s="19">
        <v>134.221098908714</v>
      </c>
      <c r="G421" s="19">
        <v>134.21807143628084</v>
      </c>
      <c r="H421" s="19">
        <v>134.221098908714</v>
      </c>
      <c r="I421" s="18">
        <v>131.26422819202401</v>
      </c>
      <c r="J421" s="19">
        <v>137.60889613027601</v>
      </c>
      <c r="K421" s="18">
        <v>121.377181604141</v>
      </c>
      <c r="L421" s="19">
        <v>144.787220018982</v>
      </c>
      <c r="M421" s="18">
        <v>148.29071555216899</v>
      </c>
      <c r="N421" s="19">
        <v>136.61403228408599</v>
      </c>
      <c r="O421" s="18">
        <v>1907928</v>
      </c>
      <c r="P421" s="19">
        <v>1.0344982774139484</v>
      </c>
      <c r="Q421" s="19">
        <v>1.0422450162058525</v>
      </c>
      <c r="R421" s="19">
        <v>1.0344982774139484</v>
      </c>
      <c r="S421" s="18">
        <v>101.5534</v>
      </c>
      <c r="T421" s="18">
        <v>641356.12104888714</v>
      </c>
      <c r="U421" s="18">
        <v>101.5534</v>
      </c>
      <c r="V421" s="19">
        <v>1084.3</v>
      </c>
      <c r="W421" s="19">
        <v>1084494.0739364566</v>
      </c>
      <c r="X421" s="19">
        <v>1084.3</v>
      </c>
      <c r="Y421" s="19">
        <v>93.658028220972056</v>
      </c>
      <c r="Z421" s="18">
        <v>650.74127193172205</v>
      </c>
      <c r="AA421" s="18">
        <v>650.80820846570771</v>
      </c>
      <c r="AB421" s="18">
        <v>650.74127193172205</v>
      </c>
      <c r="AC421" s="19">
        <v>84.922666666666672</v>
      </c>
      <c r="AD421" s="19">
        <v>84.755775777692136</v>
      </c>
      <c r="AE421" s="19">
        <v>84.922666666666672</v>
      </c>
      <c r="AF421" s="18">
        <v>3.1933962264150901</v>
      </c>
      <c r="AG421" s="18"/>
      <c r="AH421" s="18">
        <f t="shared" si="16"/>
        <v>3.1933962264150901</v>
      </c>
      <c r="AI421" s="18">
        <v>55820.23831345309</v>
      </c>
    </row>
    <row r="422" spans="2:35" x14ac:dyDescent="0.35">
      <c r="B422" s="17">
        <v>45596</v>
      </c>
      <c r="C422" s="18">
        <v>4.7265945342046276</v>
      </c>
      <c r="D422" s="18" t="e">
        <f>VLOOKUP($B422,[1]OIS!$A$6:$B$60,2)</f>
        <v>#N/A</v>
      </c>
      <c r="E422" s="18">
        <f t="shared" si="14"/>
        <v>4.7265945342046276</v>
      </c>
      <c r="F422" s="19">
        <v>134.810570232152</v>
      </c>
      <c r="G422" s="19">
        <v>134.65114633601024</v>
      </c>
      <c r="H422" s="19">
        <v>134.810570232152</v>
      </c>
      <c r="I422" s="18">
        <v>131.70464747117799</v>
      </c>
      <c r="J422" s="19">
        <v>138.17913418859899</v>
      </c>
      <c r="K422" s="18">
        <v>121.65271668272899</v>
      </c>
      <c r="L422" s="19">
        <v>150.29004147509301</v>
      </c>
      <c r="M422" s="18">
        <v>149.41043433148201</v>
      </c>
      <c r="N422" s="19">
        <v>136.86378035763701</v>
      </c>
      <c r="O422" s="18">
        <v>1926896</v>
      </c>
      <c r="P422" s="19">
        <v>1.0479834972644921</v>
      </c>
      <c r="Q422" s="19">
        <v>1.0402469156929828</v>
      </c>
      <c r="R422" s="19">
        <v>1.0479834972644921</v>
      </c>
      <c r="S422" s="18">
        <v>101.36450000000001</v>
      </c>
      <c r="T422" s="18">
        <v>641247.22961154801</v>
      </c>
      <c r="U422" s="18">
        <v>101.36450000000001</v>
      </c>
      <c r="V422" s="19">
        <v>1077.8</v>
      </c>
      <c r="W422" s="19">
        <v>1079950.8516043602</v>
      </c>
      <c r="X422" s="19">
        <v>1077.8</v>
      </c>
      <c r="Y422" s="19">
        <v>94.047596956763783</v>
      </c>
      <c r="Z422" s="18">
        <v>655.79814242471195</v>
      </c>
      <c r="AA422" s="18">
        <v>654.83869553631359</v>
      </c>
      <c r="AB422" s="18">
        <v>655.79814242471195</v>
      </c>
      <c r="AC422" s="19">
        <v>84.898343478260855</v>
      </c>
      <c r="AD422" s="19">
        <v>84.866596643871844</v>
      </c>
      <c r="AE422" s="19">
        <v>84.898343478260855</v>
      </c>
      <c r="AF422" s="18">
        <v>3.2710280373831799</v>
      </c>
      <c r="AG422" s="18"/>
      <c r="AH422" s="18">
        <f t="shared" si="16"/>
        <v>3.2710280373831799</v>
      </c>
      <c r="AI422" s="18">
        <v>55868.652789089931</v>
      </c>
    </row>
    <row r="423" spans="2:35" x14ac:dyDescent="0.35">
      <c r="B423" s="17">
        <v>45626</v>
      </c>
      <c r="C423" s="18">
        <v>4.6514126643612359</v>
      </c>
      <c r="D423" s="18" t="e">
        <f>VLOOKUP($B423,[1]OIS!$A$6:$B$60,2)</f>
        <v>#N/A</v>
      </c>
      <c r="E423" s="18">
        <f t="shared" si="14"/>
        <v>4.6514126643612359</v>
      </c>
      <c r="F423" s="19">
        <v>135.187609974607</v>
      </c>
      <c r="G423" s="19">
        <v>135.14390200248084</v>
      </c>
      <c r="H423" s="19">
        <v>135.187609974607</v>
      </c>
      <c r="I423" s="18">
        <v>132.11327720767201</v>
      </c>
      <c r="J423" s="19">
        <v>138.69664028905899</v>
      </c>
      <c r="K423" s="18">
        <v>122.029456918176</v>
      </c>
      <c r="L423" s="19">
        <v>150.71591390524699</v>
      </c>
      <c r="M423" s="18">
        <v>150.429821152523</v>
      </c>
      <c r="N423" s="19">
        <v>137.37926828341401</v>
      </c>
      <c r="O423" s="18">
        <v>1929302</v>
      </c>
      <c r="P423" s="19">
        <v>1.0407913165266107</v>
      </c>
      <c r="Q423" s="19">
        <v>1.0419946867146876</v>
      </c>
      <c r="R423" s="19">
        <v>1.0407913165266107</v>
      </c>
      <c r="S423" s="18">
        <v>101.4706</v>
      </c>
      <c r="T423" s="18">
        <v>641933.23777145869</v>
      </c>
      <c r="U423" s="18">
        <v>101.4706</v>
      </c>
      <c r="V423" s="19">
        <v>1077.2</v>
      </c>
      <c r="W423" s="19">
        <v>1076068.6109432462</v>
      </c>
      <c r="X423" s="19">
        <v>1077.2</v>
      </c>
      <c r="Y423" s="19">
        <v>94.198477534348314</v>
      </c>
      <c r="Z423" s="18">
        <v>656.98860329356705</v>
      </c>
      <c r="AA423" s="18">
        <v>658.15764387991749</v>
      </c>
      <c r="AB423" s="18">
        <v>656.98860329356705</v>
      </c>
      <c r="AC423" s="19">
        <v>84.393947619047623</v>
      </c>
      <c r="AD423" s="19">
        <v>84.695173417222577</v>
      </c>
      <c r="AE423" s="19">
        <v>84.393947619047623</v>
      </c>
      <c r="AF423" s="18">
        <v>3.4809160305343498</v>
      </c>
      <c r="AG423" s="18"/>
      <c r="AH423" s="18">
        <f t="shared" si="16"/>
        <v>3.4809160305343498</v>
      </c>
      <c r="AI423" s="18">
        <v>55917.673287593701</v>
      </c>
    </row>
    <row r="424" spans="2:35" x14ac:dyDescent="0.35">
      <c r="B424" s="17">
        <v>45657</v>
      </c>
      <c r="C424" s="18">
        <v>4.6199426492708691</v>
      </c>
      <c r="D424" s="18" t="e">
        <f>VLOOKUP($B424,[1]OIS!$A$6:$B$60,2)</f>
        <v>#N/A</v>
      </c>
      <c r="E424" s="18">
        <f t="shared" si="14"/>
        <v>4.6199426492708691</v>
      </c>
      <c r="F424" s="19">
        <v>135.59898455042301</v>
      </c>
      <c r="G424" s="19">
        <v>135.66662170567952</v>
      </c>
      <c r="H424" s="19">
        <v>135.59898455042301</v>
      </c>
      <c r="I424" s="18">
        <v>132.38218861271301</v>
      </c>
      <c r="J424" s="19">
        <v>139.04623106165101</v>
      </c>
      <c r="K424" s="18">
        <v>122.335656998053</v>
      </c>
      <c r="L424" s="19">
        <v>151.64383484086599</v>
      </c>
      <c r="M424" s="18">
        <v>151.59660689204301</v>
      </c>
      <c r="N424" s="19">
        <v>137.58232341965399</v>
      </c>
      <c r="O424" s="18">
        <v>1935668</v>
      </c>
      <c r="P424" s="19">
        <v>1.0421540824766631</v>
      </c>
      <c r="Q424" s="19">
        <v>1.0485496254216216</v>
      </c>
      <c r="R424" s="19">
        <v>1.0421540824766631</v>
      </c>
      <c r="S424" s="18">
        <v>101.91670000000001</v>
      </c>
      <c r="T424" s="18">
        <v>643669.12121967308</v>
      </c>
      <c r="U424" s="18">
        <v>101.91670000000001</v>
      </c>
      <c r="V424" s="19">
        <v>1081.2</v>
      </c>
      <c r="W424" s="19">
        <v>1075471.7599754964</v>
      </c>
      <c r="X424" s="19">
        <v>1081.2</v>
      </c>
      <c r="Y424" s="19">
        <v>94.262578616352215</v>
      </c>
      <c r="Z424" s="18">
        <v>660.27156267111798</v>
      </c>
      <c r="AA424" s="18">
        <v>660.07717994970619</v>
      </c>
      <c r="AB424" s="18">
        <v>660.27156267111798</v>
      </c>
      <c r="AC424" s="19">
        <v>84.535931818181822</v>
      </c>
      <c r="AD424" s="19">
        <v>84.291899913089651</v>
      </c>
      <c r="AE424" s="19">
        <v>84.535931818181822</v>
      </c>
      <c r="AF424" s="18">
        <v>3.65441176470588</v>
      </c>
      <c r="AG424" s="18"/>
      <c r="AH424" s="18">
        <f t="shared" si="16"/>
        <v>3.65441176470588</v>
      </c>
      <c r="AI424" s="18">
        <v>55967.675255493108</v>
      </c>
    </row>
    <row r="425" spans="2:35" x14ac:dyDescent="0.35">
      <c r="B425" s="17">
        <v>45688</v>
      </c>
      <c r="C425" s="18">
        <v>4.5196080398771654</v>
      </c>
      <c r="D425" s="18" t="e">
        <f>VLOOKUP($B425,[1]OIS!$A$6:$B$60,2)</f>
        <v>#N/A</v>
      </c>
      <c r="E425" s="18">
        <f>_xlfn.IFNA(D425,C425)</f>
        <v>4.5196080398771654</v>
      </c>
      <c r="F425" s="19">
        <v>136.30366417421101</v>
      </c>
      <c r="G425" s="19">
        <v>136.20534953312972</v>
      </c>
      <c r="H425" s="19">
        <v>136.30366417421101</v>
      </c>
      <c r="I425" s="18">
        <v>133.13801551586599</v>
      </c>
      <c r="J425" s="19">
        <v>139.889642620404</v>
      </c>
      <c r="K425" s="18">
        <v>122.64558756396301</v>
      </c>
      <c r="L425" s="19">
        <v>153.35804462551499</v>
      </c>
      <c r="M425" s="18">
        <v>152.20790897765099</v>
      </c>
      <c r="N425" s="19">
        <v>139.00761854007399</v>
      </c>
      <c r="O425" s="18">
        <v>1945319</v>
      </c>
      <c r="P425" s="19">
        <v>1.0567277656627572</v>
      </c>
      <c r="Q425" s="19">
        <v>1.0568890506701052</v>
      </c>
      <c r="R425" s="19">
        <v>1.0567277656627572</v>
      </c>
      <c r="S425" s="18">
        <v>101.8995</v>
      </c>
      <c r="T425" s="18">
        <v>645833.62705542124</v>
      </c>
      <c r="U425" s="18">
        <v>101.8995</v>
      </c>
      <c r="V425" s="19">
        <v>1082.9000000000001</v>
      </c>
      <c r="W425" s="19">
        <v>1077907.5656290581</v>
      </c>
      <c r="X425" s="19">
        <v>1082.9000000000001</v>
      </c>
      <c r="Y425" s="19">
        <v>94.098716409640772</v>
      </c>
      <c r="Z425" s="18">
        <v>659.73742391508404</v>
      </c>
      <c r="AA425" s="18">
        <v>661.27734101196711</v>
      </c>
      <c r="AB425" s="18">
        <v>659.73742391508404</v>
      </c>
      <c r="AC425" s="19">
        <v>83.272995652173918</v>
      </c>
      <c r="AD425" s="19">
        <v>83.914486383867981</v>
      </c>
      <c r="AE425" s="19">
        <v>83.272995652173918</v>
      </c>
      <c r="AF425" s="18">
        <v>3.5216450216450199</v>
      </c>
      <c r="AG425" s="18"/>
      <c r="AH425" s="18">
        <f t="shared" si="16"/>
        <v>3.5216450216450199</v>
      </c>
      <c r="AI425" s="18">
        <v>56018.588408680022</v>
      </c>
    </row>
    <row r="426" spans="2:35" x14ac:dyDescent="0.35">
      <c r="B426" s="17">
        <v>45716</v>
      </c>
      <c r="C426" s="18">
        <v>4.4038698005909716</v>
      </c>
      <c r="D426" s="18" t="e">
        <f>VLOOKUP($B426,[1]OIS!$A$6:$B$60,2)</f>
        <v>#N/A</v>
      </c>
      <c r="E426" s="18">
        <f t="shared" si="14"/>
        <v>4.4038698005909716</v>
      </c>
      <c r="F426" s="19">
        <v>136.610356326134</v>
      </c>
      <c r="G426" s="19">
        <v>136.70647615213468</v>
      </c>
      <c r="H426" s="19">
        <v>136.610356326134</v>
      </c>
      <c r="I426" s="18">
        <v>133.39310276339</v>
      </c>
      <c r="J426" s="19">
        <v>140.55765557855901</v>
      </c>
      <c r="K426" s="18">
        <v>122.284059084959</v>
      </c>
      <c r="L426" s="19">
        <v>154.37623553914301</v>
      </c>
      <c r="M426" s="18">
        <v>153.74385382672801</v>
      </c>
      <c r="N426" s="19">
        <v>139.11527088248599</v>
      </c>
      <c r="O426" s="18">
        <v>1950295</v>
      </c>
      <c r="P426" s="19">
        <v>1.0595052120316983</v>
      </c>
      <c r="Q426" s="19">
        <v>1.0622182425908429</v>
      </c>
      <c r="R426" s="19">
        <v>1.0595052120316983</v>
      </c>
      <c r="S426" s="18">
        <v>102.3612</v>
      </c>
      <c r="T426" s="18">
        <v>647389.15740983968</v>
      </c>
      <c r="U426" s="18">
        <v>102.3612</v>
      </c>
      <c r="V426" s="19">
        <v>1082.0999999999999</v>
      </c>
      <c r="W426" s="19">
        <v>1081898.9304405539</v>
      </c>
      <c r="X426" s="19">
        <v>1082.0999999999999</v>
      </c>
      <c r="Y426" s="19">
        <v>94.594954255614084</v>
      </c>
      <c r="Z426" s="18">
        <v>665.09861175459105</v>
      </c>
      <c r="AA426" s="18">
        <v>662.73530809075964</v>
      </c>
      <c r="AB426" s="18">
        <v>665.09861175459105</v>
      </c>
      <c r="AC426" s="19">
        <v>84.10539</v>
      </c>
      <c r="AD426" s="19">
        <v>83.891193747542701</v>
      </c>
      <c r="AE426" s="19">
        <v>84.10539</v>
      </c>
      <c r="AF426" s="18">
        <v>3.8606060606060599</v>
      </c>
      <c r="AG426" s="18"/>
      <c r="AH426" s="18">
        <f t="shared" si="16"/>
        <v>3.8606060606060599</v>
      </c>
      <c r="AI426" s="18">
        <v>56065.925686738134</v>
      </c>
    </row>
    <row r="427" spans="2:35" x14ac:dyDescent="0.35">
      <c r="B427" s="17">
        <v>45747</v>
      </c>
      <c r="C427" s="18">
        <v>4.3780663611875195</v>
      </c>
      <c r="D427" s="18" t="e">
        <f>VLOOKUP($B427,[1]OIS!$A$6:$B$60,2)</f>
        <v>#N/A</v>
      </c>
      <c r="E427" s="18">
        <f t="shared" si="14"/>
        <v>4.3780663611875195</v>
      </c>
      <c r="F427" s="19">
        <v>136.96062913290399</v>
      </c>
      <c r="G427" s="19">
        <v>137.17970313600665</v>
      </c>
      <c r="H427" s="19">
        <v>136.96062913290399</v>
      </c>
      <c r="I427" s="18">
        <v>133.584270294253</v>
      </c>
      <c r="J427" s="19">
        <v>140.80667573670601</v>
      </c>
      <c r="K427" s="18">
        <v>122.36435686631</v>
      </c>
      <c r="L427" s="19">
        <v>153.416571561464</v>
      </c>
      <c r="M427" s="18">
        <v>153.774786509591</v>
      </c>
      <c r="N427" s="19">
        <v>139.28395042533501</v>
      </c>
      <c r="O427" s="18">
        <v>1957456</v>
      </c>
      <c r="P427" s="19">
        <v>1.0648645551305742</v>
      </c>
      <c r="Q427" s="19">
        <v>1.0622621477049767</v>
      </c>
      <c r="R427" s="19">
        <v>1.0648645551305742</v>
      </c>
      <c r="S427" s="18">
        <v>102.7229</v>
      </c>
      <c r="T427" s="18">
        <v>647867.13381785387</v>
      </c>
      <c r="U427" s="18">
        <v>102.7229</v>
      </c>
      <c r="V427" s="19">
        <v>1082.3</v>
      </c>
      <c r="W427" s="19">
        <v>1086396.242273987</v>
      </c>
      <c r="X427" s="19">
        <v>1082.3</v>
      </c>
      <c r="Y427" s="19">
        <v>94.911669592534423</v>
      </c>
      <c r="Z427" s="18">
        <v>664.41506003985796</v>
      </c>
      <c r="AA427" s="18">
        <v>665.20473187963069</v>
      </c>
      <c r="AB427" s="18">
        <v>664.41506003985796</v>
      </c>
      <c r="AC427" s="19">
        <v>84.889628571428574</v>
      </c>
      <c r="AD427" s="19">
        <v>84.368367318173</v>
      </c>
      <c r="AE427" s="19">
        <v>84.889628571428574</v>
      </c>
      <c r="AF427" s="18">
        <v>4.02433628318584</v>
      </c>
      <c r="AG427" s="18"/>
      <c r="AH427" s="18">
        <f t="shared" si="16"/>
        <v>4.02433628318584</v>
      </c>
      <c r="AI427" s="18">
        <v>56111.745484705534</v>
      </c>
    </row>
    <row r="428" spans="2:35" x14ac:dyDescent="0.35">
      <c r="B428" s="17">
        <v>45777</v>
      </c>
      <c r="C428" s="18">
        <v>4.2371952949762068</v>
      </c>
      <c r="D428" s="18" t="e">
        <f>VLOOKUP($B428,[1]OIS!$A$6:$B$60,2)</f>
        <v>#N/A</v>
      </c>
      <c r="E428" s="18">
        <f t="shared" si="14"/>
        <v>4.2371952949762068</v>
      </c>
      <c r="F428" s="19">
        <v>137.620583578668</v>
      </c>
      <c r="G428" s="19">
        <v>137.63078885860585</v>
      </c>
      <c r="H428" s="19">
        <v>137.620583578668</v>
      </c>
      <c r="I428" s="18">
        <v>134.52793588402099</v>
      </c>
      <c r="J428" s="19">
        <v>142.44925314637999</v>
      </c>
      <c r="K428" s="18">
        <v>122.33329159602199</v>
      </c>
      <c r="L428" s="19">
        <v>155.591789157824</v>
      </c>
      <c r="M428" s="18">
        <v>154.50427827820201</v>
      </c>
      <c r="N428" s="19">
        <v>139.93262818141099</v>
      </c>
      <c r="O428" s="18">
        <v>1965359</v>
      </c>
      <c r="P428" s="19">
        <v>1.0664747709363467</v>
      </c>
      <c r="Q428" s="19">
        <v>1.05901039656687</v>
      </c>
      <c r="R428" s="19">
        <v>1.0664747709363467</v>
      </c>
      <c r="S428" s="18">
        <v>102.4632</v>
      </c>
      <c r="T428" s="18">
        <v>647662.20739735616</v>
      </c>
      <c r="U428" s="18">
        <v>102.4632</v>
      </c>
      <c r="V428" s="19">
        <v>1091.5</v>
      </c>
      <c r="W428" s="19">
        <v>1090418.4671981744</v>
      </c>
      <c r="X428" s="19">
        <v>1091.5</v>
      </c>
      <c r="Y428" s="19">
        <v>93.873751717819516</v>
      </c>
      <c r="Z428" s="18">
        <v>668.32268224499103</v>
      </c>
      <c r="AA428" s="18">
        <v>668.45480657167172</v>
      </c>
      <c r="AB428" s="18">
        <v>668.32268224499103</v>
      </c>
      <c r="AC428" s="19">
        <v>84.671140909090909</v>
      </c>
      <c r="AD428" s="19">
        <v>85.08826053670991</v>
      </c>
      <c r="AE428" s="19">
        <v>84.671140909090909</v>
      </c>
      <c r="AF428" s="18">
        <v>4.1746411483253603</v>
      </c>
      <c r="AG428" s="18"/>
      <c r="AH428" s="18">
        <f t="shared" si="16"/>
        <v>4.1746411483253603</v>
      </c>
      <c r="AI428" s="18">
        <v>56159.683618811199</v>
      </c>
    </row>
    <row r="429" spans="2:35" x14ac:dyDescent="0.35">
      <c r="B429" s="17">
        <v>45808</v>
      </c>
      <c r="C429" s="18">
        <v>4.1692235188253344</v>
      </c>
      <c r="D429" s="18" t="e">
        <f>VLOOKUP($B429,[1]OIS!$A$6:$B$60,2)</f>
        <v>#N/A</v>
      </c>
      <c r="E429" s="18">
        <f t="shared" si="14"/>
        <v>4.1692235188253344</v>
      </c>
      <c r="F429" s="19">
        <v>137.74643764569899</v>
      </c>
      <c r="G429" s="19">
        <v>138.03486129269317</v>
      </c>
      <c r="H429" s="19">
        <v>137.74643764569899</v>
      </c>
      <c r="I429" s="18">
        <v>134.53038633243401</v>
      </c>
      <c r="J429" s="19">
        <v>142.13923520720999</v>
      </c>
      <c r="K429" s="18">
        <v>122.74914614542099</v>
      </c>
      <c r="L429" s="19">
        <v>154.38100508288099</v>
      </c>
      <c r="M429" s="18">
        <v>154.65893019710001</v>
      </c>
      <c r="N429" s="19">
        <v>140.87785043544201</v>
      </c>
      <c r="O429" s="18">
        <v>1969647</v>
      </c>
      <c r="P429" s="19">
        <v>1.0524748999508531</v>
      </c>
      <c r="Q429" s="19">
        <v>1.0561388670515879</v>
      </c>
      <c r="R429" s="19">
        <v>1.0524748999508531</v>
      </c>
      <c r="S429" s="18">
        <v>102.3706</v>
      </c>
      <c r="T429" s="18">
        <v>647479.89146525634</v>
      </c>
      <c r="U429" s="18">
        <v>102.3706</v>
      </c>
      <c r="V429" s="19"/>
      <c r="W429" s="19">
        <v>1092629.173954475</v>
      </c>
      <c r="X429" s="19">
        <v>1093.7128994483212</v>
      </c>
      <c r="Y429" s="19">
        <v>93.599152073306129</v>
      </c>
      <c r="Z429" s="18">
        <v>670.60525935338899</v>
      </c>
      <c r="AA429" s="18">
        <v>671.72705218670023</v>
      </c>
      <c r="AB429" s="18">
        <v>670.60525935338899</v>
      </c>
      <c r="AC429" s="19">
        <v>85.685481818181813</v>
      </c>
      <c r="AD429" s="19">
        <v>85.597123665221147</v>
      </c>
      <c r="AE429" s="19">
        <v>85.685481818181813</v>
      </c>
      <c r="AF429" s="18">
        <v>3.9725806451612899</v>
      </c>
      <c r="AG429" s="18"/>
      <c r="AH429" s="18">
        <f t="shared" si="16"/>
        <v>3.9725806451612899</v>
      </c>
      <c r="AI429" s="18">
        <v>56211.219589966233</v>
      </c>
    </row>
    <row r="430" spans="2:35" x14ac:dyDescent="0.35">
      <c r="B430" s="17">
        <v>45838</v>
      </c>
      <c r="C430" s="18">
        <v>4.1329447463788673</v>
      </c>
      <c r="D430" s="18" t="e">
        <f>VLOOKUP($B430,[1]OIS!$A$6:$B$60,2)</f>
        <v>#N/A</v>
      </c>
      <c r="E430" s="18">
        <f t="shared" si="14"/>
        <v>4.1329447463788673</v>
      </c>
      <c r="F430" s="19">
        <v>138.269387167498</v>
      </c>
      <c r="G430" s="19">
        <v>138.3919740809111</v>
      </c>
      <c r="H430" s="19">
        <v>138.269387167498</v>
      </c>
      <c r="I430" s="18">
        <v>135.05716574153601</v>
      </c>
      <c r="J430" s="19">
        <v>142.81064628073199</v>
      </c>
      <c r="K430" s="18">
        <v>123.00964664672</v>
      </c>
      <c r="L430" s="19">
        <v>154.06340264236101</v>
      </c>
      <c r="M430" s="18">
        <v>155.97101427965001</v>
      </c>
      <c r="N430" s="19">
        <v>141.52424319756301</v>
      </c>
      <c r="O430" s="18">
        <v>1977257</v>
      </c>
      <c r="P430" s="19"/>
      <c r="Q430" s="19">
        <v>1.0562664903702486</v>
      </c>
      <c r="R430" s="19">
        <v>1.052602080517471</v>
      </c>
      <c r="S430" s="18"/>
      <c r="T430" s="18">
        <v>647859.12511247117</v>
      </c>
      <c r="U430" s="18">
        <v>102.43055919953238</v>
      </c>
      <c r="V430" s="19"/>
      <c r="W430" s="19">
        <v>1092412.3165959604</v>
      </c>
      <c r="X430" s="19">
        <v>1093.495826999588</v>
      </c>
      <c r="Y430" s="19">
        <v>93.672565244797198</v>
      </c>
      <c r="Z430" s="18"/>
      <c r="AA430" s="18">
        <v>674.46796048495889</v>
      </c>
      <c r="AB430" s="18">
        <v>673.34159029946909</v>
      </c>
      <c r="AC430" s="19">
        <v>85.968938095238087</v>
      </c>
      <c r="AD430" s="19">
        <v>85.599046175995866</v>
      </c>
      <c r="AE430" s="19">
        <v>85.968938095238087</v>
      </c>
      <c r="AF430" s="18">
        <v>3.88590604026846</v>
      </c>
      <c r="AG430" s="18"/>
      <c r="AH430" s="18">
        <f t="shared" si="16"/>
        <v>3.88590604026846</v>
      </c>
      <c r="AI430" s="18">
        <v>56267.399481212546</v>
      </c>
    </row>
    <row r="431" spans="2:35" x14ac:dyDescent="0.35">
      <c r="B431" s="17">
        <v>45869</v>
      </c>
      <c r="C431" s="18"/>
      <c r="D431" s="18">
        <f>VLOOKUP($B431,[1]OIS!$A$6:$B$60,2)</f>
        <v>4.0178774100438917</v>
      </c>
      <c r="E431" s="18">
        <f t="shared" si="14"/>
        <v>4.0178774100438917</v>
      </c>
      <c r="F431" s="19">
        <v>138.85112671273001</v>
      </c>
      <c r="G431" s="19">
        <v>138.72301019878569</v>
      </c>
      <c r="H431" s="19">
        <v>138.85112671273001</v>
      </c>
      <c r="I431" s="18">
        <v>135.462205032556</v>
      </c>
      <c r="J431" s="19">
        <v>143.45221184558099</v>
      </c>
      <c r="K431" s="18">
        <v>123.109158103737</v>
      </c>
      <c r="L431" s="19">
        <v>150.78210197651899</v>
      </c>
      <c r="M431" s="18">
        <v>155.87775409383701</v>
      </c>
      <c r="N431" s="19">
        <v>142.103875103794</v>
      </c>
      <c r="O431" s="18"/>
      <c r="P431" s="19"/>
      <c r="Q431" s="19">
        <v>1.0583695752284787</v>
      </c>
      <c r="R431" s="19">
        <v>1.0546978693335129</v>
      </c>
      <c r="S431" s="18"/>
      <c r="T431" s="18">
        <v>648692.52974700567</v>
      </c>
      <c r="U431" s="18">
        <v>102.56232565839028</v>
      </c>
      <c r="V431" s="19"/>
      <c r="W431" s="19">
        <v>1090740.5794741923</v>
      </c>
      <c r="X431" s="19">
        <v>1091.8224317634467</v>
      </c>
      <c r="Y431" s="19">
        <v>93.936818547259293</v>
      </c>
      <c r="Z431" s="18"/>
      <c r="AA431" s="18">
        <v>676.58279592304893</v>
      </c>
      <c r="AB431" s="18">
        <v>675.45289393512485</v>
      </c>
      <c r="AC431" s="19"/>
      <c r="AD431" s="19">
        <v>85.252444870999057</v>
      </c>
      <c r="AE431" s="19">
        <v>85.620839051333604</v>
      </c>
      <c r="AF431" s="18">
        <v>4</v>
      </c>
      <c r="AG431" s="18"/>
      <c r="AH431" s="18">
        <f t="shared" si="16"/>
        <v>4</v>
      </c>
      <c r="AI431" s="18">
        <v>56323.353878877118</v>
      </c>
    </row>
    <row r="432" spans="2:35" x14ac:dyDescent="0.35">
      <c r="B432" s="17">
        <v>45900</v>
      </c>
      <c r="C432" s="18"/>
      <c r="D432" s="18">
        <f>VLOOKUP($B432,[1]OIS!$A$6:$B$60,2)</f>
        <v>3.937967156640954</v>
      </c>
      <c r="E432" s="18">
        <f t="shared" si="14"/>
        <v>3.937967156640954</v>
      </c>
      <c r="F432" s="19">
        <v>139.23634807785501</v>
      </c>
      <c r="G432" s="19">
        <v>139.06207878932062</v>
      </c>
      <c r="H432" s="19">
        <v>139.23634807785501</v>
      </c>
      <c r="I432" s="18">
        <v>135.86052996814101</v>
      </c>
      <c r="J432" s="19">
        <v>143.98558860373299</v>
      </c>
      <c r="K432" s="18">
        <v>123.19845524484001</v>
      </c>
      <c r="L432" s="19">
        <v>150.63268473141599</v>
      </c>
      <c r="M432" s="18">
        <v>156.30759789506601</v>
      </c>
      <c r="N432" s="19">
        <v>142.877254728472</v>
      </c>
      <c r="O432" s="18"/>
      <c r="P432" s="19"/>
      <c r="Q432" s="19">
        <v>1.0601943687644941</v>
      </c>
      <c r="R432" s="19">
        <v>1.0565163322782678</v>
      </c>
      <c r="S432" s="18"/>
      <c r="T432" s="18">
        <v>649664.38775983243</v>
      </c>
      <c r="U432" s="18">
        <v>102.71598245792848</v>
      </c>
      <c r="V432" s="19"/>
      <c r="W432" s="19">
        <v>1089132.0520862993</v>
      </c>
      <c r="X432" s="19">
        <v>1090.2123089558272</v>
      </c>
      <c r="Y432" s="19">
        <v>94.216494910341609</v>
      </c>
      <c r="Z432" s="18"/>
      <c r="AA432" s="18">
        <v>678.16408572651778</v>
      </c>
      <c r="AB432" s="18">
        <v>677.03154296424464</v>
      </c>
      <c r="AC432" s="19"/>
      <c r="AD432" s="19">
        <v>84.869295496159623</v>
      </c>
      <c r="AE432" s="19">
        <v>85.236034005503114</v>
      </c>
      <c r="AF432" s="18"/>
      <c r="AG432" s="18"/>
      <c r="AH432" s="18" t="str">
        <f t="shared" si="16"/>
        <v xml:space="preserve"> </v>
      </c>
      <c r="AI432" s="18">
        <v>56372.968299203916</v>
      </c>
    </row>
    <row r="433" spans="2:35" x14ac:dyDescent="0.35">
      <c r="B433" s="17">
        <v>45930</v>
      </c>
      <c r="C433" s="18"/>
      <c r="D433" s="18">
        <f>VLOOKUP($B433,[1]OIS!$A$6:$B$60,2)</f>
        <v>3.86823554838998</v>
      </c>
      <c r="E433" s="18">
        <f t="shared" si="14"/>
        <v>3.86823554838998</v>
      </c>
      <c r="F433" s="19">
        <v>139.61601572761501</v>
      </c>
      <c r="G433" s="19">
        <v>139.41503049455812</v>
      </c>
      <c r="H433" s="19">
        <v>139.61601572761501</v>
      </c>
      <c r="I433" s="18">
        <v>136.22984857243301</v>
      </c>
      <c r="J433" s="19">
        <v>144.56598951850501</v>
      </c>
      <c r="K433" s="18">
        <v>123.280865832882</v>
      </c>
      <c r="L433" s="19">
        <v>150.11091991246801</v>
      </c>
      <c r="M433" s="18">
        <v>157.134590266586</v>
      </c>
      <c r="N433" s="19">
        <v>143.44683262717399</v>
      </c>
      <c r="O433" s="18"/>
      <c r="P433" s="19"/>
      <c r="Q433" s="19">
        <v>1.0601068359491386</v>
      </c>
      <c r="R433" s="19">
        <v>1.0564291031325959</v>
      </c>
      <c r="S433" s="18"/>
      <c r="T433" s="18">
        <v>650495.75865332363</v>
      </c>
      <c r="U433" s="18">
        <v>102.84742736967179</v>
      </c>
      <c r="V433" s="19"/>
      <c r="W433" s="19">
        <v>1088681.2696938345</v>
      </c>
      <c r="X433" s="19">
        <v>1089.7610794543316</v>
      </c>
      <c r="Y433" s="19">
        <v>94.376124554906895</v>
      </c>
      <c r="Z433" s="18"/>
      <c r="AA433" s="18">
        <v>679.28364032123307</v>
      </c>
      <c r="AB433" s="18">
        <v>678.14922788835975</v>
      </c>
      <c r="AC433" s="19"/>
      <c r="AD433" s="19">
        <v>84.690201305998244</v>
      </c>
      <c r="AE433" s="19">
        <v>85.056165910763553</v>
      </c>
      <c r="AF433" s="18"/>
      <c r="AG433" s="18"/>
      <c r="AH433" s="18" t="str">
        <f t="shared" si="16"/>
        <v xml:space="preserve"> </v>
      </c>
      <c r="AI433" s="18">
        <v>56410.386372810746</v>
      </c>
    </row>
    <row r="434" spans="2:35" x14ac:dyDescent="0.35">
      <c r="B434" s="17">
        <v>45961</v>
      </c>
      <c r="C434" s="18"/>
      <c r="D434" s="18">
        <f>VLOOKUP($B434,[1]OIS!$A$6:$B$60,2)</f>
        <v>3.7990842368917948</v>
      </c>
      <c r="E434" s="18">
        <f t="shared" si="14"/>
        <v>3.7990842368917948</v>
      </c>
      <c r="F434" s="19">
        <v>139.82270482917201</v>
      </c>
      <c r="G434" s="19">
        <v>139.76939955239732</v>
      </c>
      <c r="H434" s="19">
        <v>139.82270482917201</v>
      </c>
      <c r="I434" s="18">
        <v>136.531730779317</v>
      </c>
      <c r="J434" s="19">
        <v>145.04873071971301</v>
      </c>
      <c r="K434" s="18">
        <v>123.361772697826</v>
      </c>
      <c r="L434" s="19">
        <v>150.56096431196701</v>
      </c>
      <c r="M434" s="18">
        <v>158.383115836191</v>
      </c>
      <c r="N434" s="19">
        <v>144.03128725192099</v>
      </c>
      <c r="O434" s="18"/>
      <c r="P434" s="19"/>
      <c r="Q434" s="19">
        <v>1.0586489048655241</v>
      </c>
      <c r="R434" s="19">
        <v>1.0549762299174987</v>
      </c>
      <c r="S434" s="18"/>
      <c r="T434" s="18">
        <v>651202.81930238067</v>
      </c>
      <c r="U434" s="18">
        <v>102.95921805820817</v>
      </c>
      <c r="V434" s="19"/>
      <c r="W434" s="19">
        <v>1088937.2031327318</v>
      </c>
      <c r="X434" s="19">
        <v>1090.0172667411027</v>
      </c>
      <c r="Y434" s="19">
        <v>94.456501928664125</v>
      </c>
      <c r="Z434" s="18"/>
      <c r="AA434" s="18">
        <v>680.25211881302778</v>
      </c>
      <c r="AB434" s="18">
        <v>679.11608900859289</v>
      </c>
      <c r="AC434" s="19"/>
      <c r="AD434" s="19">
        <v>84.673046802950523</v>
      </c>
      <c r="AE434" s="19">
        <v>85.038937279412551</v>
      </c>
      <c r="AF434" s="18"/>
      <c r="AG434" s="18"/>
      <c r="AH434" s="18" t="str">
        <f t="shared" si="16"/>
        <v xml:space="preserve"> </v>
      </c>
      <c r="AI434" s="18">
        <v>56439.94053920071</v>
      </c>
    </row>
    <row r="435" spans="2:35" x14ac:dyDescent="0.35">
      <c r="B435" s="17">
        <v>45991</v>
      </c>
      <c r="C435" s="18"/>
      <c r="D435" s="18">
        <f>VLOOKUP($B435,[1]OIS!$A$6:$B$60,2)</f>
        <v>3.7333336537973483</v>
      </c>
      <c r="E435" s="18">
        <f t="shared" si="14"/>
        <v>3.7333336537973483</v>
      </c>
      <c r="F435" s="19">
        <v>140.155889748833</v>
      </c>
      <c r="G435" s="19">
        <v>140.09667734557593</v>
      </c>
      <c r="H435" s="19">
        <v>140.155889748833</v>
      </c>
      <c r="I435" s="18">
        <v>136.874429583759</v>
      </c>
      <c r="J435" s="19">
        <v>145.61345941817899</v>
      </c>
      <c r="K435" s="18">
        <v>123.496825958976</v>
      </c>
      <c r="L435" s="19">
        <v>150.21298597874201</v>
      </c>
      <c r="M435" s="18">
        <v>160.142907165043</v>
      </c>
      <c r="N435" s="19">
        <v>144.57376627762699</v>
      </c>
      <c r="O435" s="18"/>
      <c r="P435" s="19"/>
      <c r="Q435" s="19">
        <v>1.057003453467255</v>
      </c>
      <c r="R435" s="19">
        <v>1.0533364869350235</v>
      </c>
      <c r="S435" s="18"/>
      <c r="T435" s="18">
        <v>651866.83205475635</v>
      </c>
      <c r="U435" s="18">
        <v>103.06420260639935</v>
      </c>
      <c r="V435" s="19"/>
      <c r="W435" s="19">
        <v>1089008.8013159714</v>
      </c>
      <c r="X435" s="19">
        <v>1090.0889359390821</v>
      </c>
      <c r="Y435" s="19">
        <v>94.546600014440415</v>
      </c>
      <c r="Z435" s="18"/>
      <c r="AA435" s="18">
        <v>681.4010996899392</v>
      </c>
      <c r="AB435" s="18">
        <v>680.2631510726336</v>
      </c>
      <c r="AC435" s="19"/>
      <c r="AD435" s="19">
        <v>84.696479793083753</v>
      </c>
      <c r="AE435" s="19">
        <v>85.062471528544336</v>
      </c>
      <c r="AF435" s="18"/>
      <c r="AG435" s="18"/>
      <c r="AH435" s="18" t="str">
        <f t="shared" si="16"/>
        <v xml:space="preserve"> </v>
      </c>
      <c r="AI435" s="18">
        <v>56467.653502899564</v>
      </c>
    </row>
    <row r="436" spans="2:35" x14ac:dyDescent="0.35">
      <c r="B436" s="17">
        <v>46022</v>
      </c>
      <c r="C436" s="18"/>
      <c r="D436" s="18">
        <f>VLOOKUP($B436,[1]OIS!$A$6:$B$60,2)</f>
        <v>3.6641219214251897</v>
      </c>
      <c r="E436" s="18">
        <f t="shared" ref="E436:E499" si="17">_xlfn.IFNA(D436,C436)</f>
        <v>3.6641219214251897</v>
      </c>
      <c r="F436" s="19">
        <v>140.46713731580499</v>
      </c>
      <c r="G436" s="19">
        <v>140.38409730581895</v>
      </c>
      <c r="H436" s="19">
        <v>140.46713731580499</v>
      </c>
      <c r="I436" s="18">
        <v>137.12297081979401</v>
      </c>
      <c r="J436" s="19">
        <v>146.11966154973999</v>
      </c>
      <c r="K436" s="18">
        <v>123.486795064001</v>
      </c>
      <c r="L436" s="19">
        <v>149.87221776456701</v>
      </c>
      <c r="M436" s="18">
        <v>161.160633223655</v>
      </c>
      <c r="N436" s="19">
        <v>145.192004014768</v>
      </c>
      <c r="O436" s="18"/>
      <c r="P436" s="19"/>
      <c r="Q436" s="19">
        <v>1.0560464510713141</v>
      </c>
      <c r="R436" s="19">
        <v>1.0523828045809855</v>
      </c>
      <c r="S436" s="18"/>
      <c r="T436" s="18">
        <v>652549.79839693708</v>
      </c>
      <c r="U436" s="18">
        <v>103.17218383508373</v>
      </c>
      <c r="V436" s="19"/>
      <c r="W436" s="19">
        <v>1088305.733681812</v>
      </c>
      <c r="X436" s="19">
        <v>1089.3851709664868</v>
      </c>
      <c r="Y436" s="19">
        <v>94.706800298695882</v>
      </c>
      <c r="Z436" s="18"/>
      <c r="AA436" s="18">
        <v>682.96970221041079</v>
      </c>
      <c r="AB436" s="18">
        <v>681.82913400668247</v>
      </c>
      <c r="AC436" s="19"/>
      <c r="AD436" s="19">
        <v>84.671005402029564</v>
      </c>
      <c r="AE436" s="19">
        <v>85.036887057158424</v>
      </c>
      <c r="AF436" s="18"/>
      <c r="AG436" s="18"/>
      <c r="AH436" s="18" t="str">
        <f t="shared" si="16"/>
        <v xml:space="preserve"> </v>
      </c>
      <c r="AI436" s="18">
        <v>56497.955933657628</v>
      </c>
    </row>
    <row r="437" spans="2:35" x14ac:dyDescent="0.35">
      <c r="B437" s="17">
        <v>46053</v>
      </c>
      <c r="C437" s="18"/>
      <c r="D437" s="18">
        <f>VLOOKUP($B437,[1]OIS!$A$6:$B$60,2)</f>
        <v>3.6079244462499327</v>
      </c>
      <c r="E437" s="18">
        <f t="shared" si="17"/>
        <v>3.6079244462499327</v>
      </c>
      <c r="F437" s="19"/>
      <c r="G437" s="19">
        <v>140.67387334055223</v>
      </c>
      <c r="H437" s="19">
        <v>140.75708475887637</v>
      </c>
      <c r="I437" s="18"/>
      <c r="J437" s="19"/>
      <c r="K437" s="18"/>
      <c r="L437" s="19">
        <v>149.71337055014101</v>
      </c>
      <c r="M437" s="18"/>
      <c r="N437" s="19"/>
      <c r="O437" s="18"/>
      <c r="P437" s="19"/>
      <c r="Q437" s="19">
        <v>1.0557114926055644</v>
      </c>
      <c r="R437" s="19">
        <v>1.0520490081563623</v>
      </c>
      <c r="S437" s="18"/>
      <c r="T437" s="18">
        <v>653267.57376192557</v>
      </c>
      <c r="U437" s="18">
        <v>103.28566858688475</v>
      </c>
      <c r="V437" s="19"/>
      <c r="W437" s="19">
        <v>1087161.1620514777</v>
      </c>
      <c r="X437" s="19">
        <v>1088.239464091474</v>
      </c>
      <c r="Y437" s="19">
        <v>94.910791232069201</v>
      </c>
      <c r="Z437" s="18"/>
      <c r="AA437" s="18">
        <v>684.93343738579972</v>
      </c>
      <c r="AB437" s="18">
        <v>683.78958971902296</v>
      </c>
      <c r="AC437" s="19"/>
      <c r="AD437" s="19">
        <v>84.602215161555918</v>
      </c>
      <c r="AE437" s="19">
        <v>84.967799559236127</v>
      </c>
      <c r="AF437" s="18"/>
      <c r="AG437" s="18"/>
      <c r="AH437" s="18" t="str">
        <f t="shared" si="16"/>
        <v xml:space="preserve"> </v>
      </c>
      <c r="AI437" s="18">
        <v>56531.055381277154</v>
      </c>
    </row>
    <row r="438" spans="2:35" x14ac:dyDescent="0.35">
      <c r="B438" s="17">
        <v>46081</v>
      </c>
      <c r="C438" s="18"/>
      <c r="D438" s="18">
        <f>VLOOKUP($B438,[1]OIS!$A$6:$B$60,2)</f>
        <v>3.5698558531248703</v>
      </c>
      <c r="E438" s="18">
        <f t="shared" si="17"/>
        <v>3.5698558531248703</v>
      </c>
      <c r="F438" s="19"/>
      <c r="G438" s="19">
        <v>140.99702568852669</v>
      </c>
      <c r="H438" s="19">
        <v>141.08042825794786</v>
      </c>
      <c r="I438" s="18"/>
      <c r="J438" s="19"/>
      <c r="K438" s="18"/>
      <c r="L438" s="19">
        <v>149.468940584368</v>
      </c>
      <c r="M438" s="18"/>
      <c r="N438" s="19"/>
      <c r="O438" s="18"/>
      <c r="P438" s="19"/>
      <c r="Q438" s="19">
        <v>1.0556439538263187</v>
      </c>
      <c r="R438" s="19">
        <v>1.0519817036832984</v>
      </c>
      <c r="S438" s="18"/>
      <c r="T438" s="18">
        <v>653958.75584047497</v>
      </c>
      <c r="U438" s="18">
        <v>103.39494877461418</v>
      </c>
      <c r="V438" s="19"/>
      <c r="W438" s="19">
        <v>1086280.7398989699</v>
      </c>
      <c r="X438" s="19">
        <v>1087.3581686912489</v>
      </c>
      <c r="Y438" s="19">
        <v>95.088216331754779</v>
      </c>
      <c r="Z438" s="18"/>
      <c r="AA438" s="18">
        <v>687.00474437920411</v>
      </c>
      <c r="AB438" s="18">
        <v>685.85743760305661</v>
      </c>
      <c r="AC438" s="19"/>
      <c r="AD438" s="19">
        <v>84.532447347129462</v>
      </c>
      <c r="AE438" s="19">
        <v>84.897730263053361</v>
      </c>
      <c r="AF438" s="18"/>
      <c r="AG438" s="18"/>
      <c r="AH438" s="18" t="str">
        <f t="shared" si="16"/>
        <v xml:space="preserve"> </v>
      </c>
      <c r="AI438" s="18">
        <v>56562.93819285975</v>
      </c>
    </row>
    <row r="439" spans="2:35" x14ac:dyDescent="0.35">
      <c r="B439" s="17">
        <v>46112</v>
      </c>
      <c r="C439" s="18"/>
      <c r="D439" s="18">
        <f>VLOOKUP($B439,[1]OIS!$A$6:$B$60,2)</f>
        <v>3.5318175829023275</v>
      </c>
      <c r="E439" s="18">
        <f t="shared" si="17"/>
        <v>3.5318175829023275</v>
      </c>
      <c r="F439" s="19"/>
      <c r="G439" s="19">
        <v>141.39306564899599</v>
      </c>
      <c r="H439" s="19">
        <v>141.47670248399925</v>
      </c>
      <c r="I439" s="18"/>
      <c r="J439" s="19"/>
      <c r="K439" s="18"/>
      <c r="L439" s="19">
        <v>150.00612697003001</v>
      </c>
      <c r="M439" s="18"/>
      <c r="N439" s="19"/>
      <c r="O439" s="18"/>
      <c r="P439" s="19"/>
      <c r="Q439" s="19">
        <v>1.0555705182052739</v>
      </c>
      <c r="R439" s="19">
        <v>1.0519085228258154</v>
      </c>
      <c r="S439" s="18"/>
      <c r="T439" s="18">
        <v>654646.22097250796</v>
      </c>
      <c r="U439" s="18">
        <v>103.50364128996941</v>
      </c>
      <c r="V439" s="19"/>
      <c r="W439" s="19">
        <v>1086019.9680909393</v>
      </c>
      <c r="X439" s="19">
        <v>1087.0971382364028</v>
      </c>
      <c r="Y439" s="19">
        <v>95.211032804192016</v>
      </c>
      <c r="Z439" s="18"/>
      <c r="AA439" s="18">
        <v>689.14734669037955</v>
      </c>
      <c r="AB439" s="18">
        <v>687.9964617407619</v>
      </c>
      <c r="AC439" s="19"/>
      <c r="AD439" s="19">
        <v>84.484606533550505</v>
      </c>
      <c r="AE439" s="19">
        <v>84.849682719012506</v>
      </c>
      <c r="AF439" s="18"/>
      <c r="AG439" s="18"/>
      <c r="AH439" s="18" t="str">
        <f t="shared" si="16"/>
        <v xml:space="preserve"> </v>
      </c>
      <c r="AI439" s="18">
        <v>56593.930646249741</v>
      </c>
    </row>
    <row r="440" spans="2:35" x14ac:dyDescent="0.35">
      <c r="B440" s="17">
        <v>46142</v>
      </c>
      <c r="C440" s="18"/>
      <c r="D440" s="18">
        <f>VLOOKUP($B440,[1]OIS!$A$6:$B$60,2)</f>
        <v>3.5129605847232197</v>
      </c>
      <c r="E440" s="18">
        <f t="shared" si="17"/>
        <v>3.5129605847232197</v>
      </c>
      <c r="F440" s="19"/>
      <c r="G440" s="19">
        <v>141.82553453641825</v>
      </c>
      <c r="H440" s="19">
        <v>141.90942718544474</v>
      </c>
      <c r="I440" s="18"/>
      <c r="J440" s="19"/>
      <c r="K440" s="18"/>
      <c r="L440" s="19">
        <v>154.38262246062101</v>
      </c>
      <c r="M440" s="18"/>
      <c r="N440" s="19"/>
      <c r="O440" s="18"/>
      <c r="P440" s="19"/>
      <c r="Q440" s="19">
        <v>1.0555156057257951</v>
      </c>
      <c r="R440" s="19">
        <v>1.0518538008492375</v>
      </c>
      <c r="S440" s="18"/>
      <c r="T440" s="18">
        <v>655348.47415720625</v>
      </c>
      <c r="U440" s="18">
        <v>103.61467188847462</v>
      </c>
      <c r="V440" s="19"/>
      <c r="W440" s="19">
        <v>1086152.7026026347</v>
      </c>
      <c r="X440" s="19">
        <v>1087.2300044009751</v>
      </c>
      <c r="Y440" s="19">
        <v>95.30151988912651</v>
      </c>
      <c r="Z440" s="18"/>
      <c r="AA440" s="18">
        <v>691.34097972030486</v>
      </c>
      <c r="AB440" s="18">
        <v>690.18643137525908</v>
      </c>
      <c r="AC440" s="19"/>
      <c r="AD440" s="19">
        <v>84.4526283708161</v>
      </c>
      <c r="AE440" s="19">
        <v>84.81756637174783</v>
      </c>
      <c r="AF440" s="18"/>
      <c r="AG440" s="18"/>
      <c r="AH440" s="18" t="str">
        <f t="shared" si="16"/>
        <v xml:space="preserve"> </v>
      </c>
      <c r="AI440" s="18">
        <v>56625.381129747984</v>
      </c>
    </row>
    <row r="441" spans="2:35" x14ac:dyDescent="0.35">
      <c r="B441" s="17">
        <v>46173</v>
      </c>
      <c r="C441" s="18"/>
      <c r="D441" s="18">
        <f>VLOOKUP($B441,[1]OIS!$A$6:$B$60,2)</f>
        <v>3.4953291148013914</v>
      </c>
      <c r="E441" s="18">
        <f t="shared" si="17"/>
        <v>3.4953291148013914</v>
      </c>
      <c r="F441" s="19"/>
      <c r="G441" s="19">
        <v>142.20280971230321</v>
      </c>
      <c r="H441" s="19">
        <v>142.28692552716524</v>
      </c>
      <c r="I441" s="18"/>
      <c r="J441" s="19"/>
      <c r="K441" s="18"/>
      <c r="L441" s="19">
        <v>154.584473890292</v>
      </c>
      <c r="M441" s="18"/>
      <c r="N441" s="19"/>
      <c r="O441" s="18"/>
      <c r="P441" s="19"/>
      <c r="Q441" s="19">
        <v>1.0556068985123577</v>
      </c>
      <c r="R441" s="19">
        <v>1.0519447769219883</v>
      </c>
      <c r="S441" s="18"/>
      <c r="T441" s="18">
        <v>656039.56818533479</v>
      </c>
      <c r="U441" s="18">
        <v>103.72393815488459</v>
      </c>
      <c r="V441" s="19"/>
      <c r="W441" s="19">
        <v>1086245.9407463602</v>
      </c>
      <c r="X441" s="19">
        <v>1087.3233350230601</v>
      </c>
      <c r="Y441" s="19">
        <v>95.393830716127155</v>
      </c>
      <c r="Z441" s="18"/>
      <c r="AA441" s="18">
        <v>693.42798484005868</v>
      </c>
      <c r="AB441" s="18">
        <v>692.26995116956891</v>
      </c>
      <c r="AC441" s="19"/>
      <c r="AD441" s="19">
        <v>84.423040498975766</v>
      </c>
      <c r="AE441" s="19">
        <v>84.78785064433913</v>
      </c>
      <c r="AF441" s="18"/>
      <c r="AG441" s="18"/>
      <c r="AH441" s="18" t="str">
        <f t="shared" si="16"/>
        <v xml:space="preserve"> </v>
      </c>
      <c r="AI441" s="18">
        <v>56657.087143892466</v>
      </c>
    </row>
    <row r="442" spans="2:35" x14ac:dyDescent="0.35">
      <c r="B442" s="17">
        <v>46203</v>
      </c>
      <c r="C442" s="18"/>
      <c r="D442" s="18">
        <f>VLOOKUP($B442,[1]OIS!$A$6:$B$60,2)</f>
        <v>3.4848438363621277</v>
      </c>
      <c r="E442" s="18">
        <f t="shared" si="17"/>
        <v>3.4848438363621277</v>
      </c>
      <c r="F442" s="19"/>
      <c r="G442" s="19">
        <v>142.47394111568082</v>
      </c>
      <c r="H442" s="19">
        <v>142.55821731020748</v>
      </c>
      <c r="I442" s="18"/>
      <c r="J442" s="19"/>
      <c r="K442" s="18"/>
      <c r="L442" s="19">
        <v>154.526510707738</v>
      </c>
      <c r="M442" s="18"/>
      <c r="N442" s="19"/>
      <c r="O442" s="18"/>
      <c r="P442" s="19"/>
      <c r="Q442" s="19">
        <v>1.0559275221133462</v>
      </c>
      <c r="R442" s="19">
        <v>1.0522642882125008</v>
      </c>
      <c r="S442" s="18"/>
      <c r="T442" s="18">
        <v>656721.07137025171</v>
      </c>
      <c r="U442" s="18">
        <v>103.83168804930058</v>
      </c>
      <c r="V442" s="19"/>
      <c r="W442" s="19">
        <v>1086000.1805892885</v>
      </c>
      <c r="X442" s="19">
        <v>1087.0773311084959</v>
      </c>
      <c r="Y442" s="19">
        <v>95.51453707844604</v>
      </c>
      <c r="Z442" s="18"/>
      <c r="AA442" s="18">
        <v>695.34920432979015</v>
      </c>
      <c r="AB442" s="18">
        <v>694.18796219799492</v>
      </c>
      <c r="AC442" s="19"/>
      <c r="AD442" s="19">
        <v>84.384229755532843</v>
      </c>
      <c r="AE442" s="19">
        <v>84.748872191312742</v>
      </c>
      <c r="AF442" s="18"/>
      <c r="AG442" s="18"/>
      <c r="AH442" s="18" t="str">
        <f t="shared" si="16"/>
        <v xml:space="preserve"> </v>
      </c>
      <c r="AI442" s="18">
        <v>56689.632342879835</v>
      </c>
    </row>
    <row r="443" spans="2:35" x14ac:dyDescent="0.35">
      <c r="B443" s="17">
        <v>46234</v>
      </c>
      <c r="C443" s="18"/>
      <c r="D443" s="18">
        <f>VLOOKUP($B443,[1]OIS!$A$6:$B$60,2)</f>
        <v>3.4880911707228774</v>
      </c>
      <c r="E443" s="18">
        <f t="shared" si="17"/>
        <v>3.4880911707228774</v>
      </c>
      <c r="F443" s="19"/>
      <c r="G443" s="19">
        <v>142.67231228384961</v>
      </c>
      <c r="H443" s="19">
        <v>142.75670581890205</v>
      </c>
      <c r="I443" s="18"/>
      <c r="J443" s="19"/>
      <c r="K443" s="18"/>
      <c r="L443" s="19">
        <v>153.262739323479</v>
      </c>
      <c r="M443" s="18"/>
      <c r="N443" s="19"/>
      <c r="O443" s="18"/>
      <c r="P443" s="19"/>
      <c r="Q443" s="19">
        <v>1.0564377407194334</v>
      </c>
      <c r="R443" s="19">
        <v>1.0527727367632997</v>
      </c>
      <c r="S443" s="18"/>
      <c r="T443" s="18">
        <v>657406.00456516247</v>
      </c>
      <c r="U443" s="18">
        <v>103.93998024964097</v>
      </c>
      <c r="V443" s="19"/>
      <c r="W443" s="19">
        <v>1085602.3391321863</v>
      </c>
      <c r="X443" s="19">
        <v>1086.67909505189</v>
      </c>
      <c r="Y443" s="19">
        <v>95.649194617733698</v>
      </c>
      <c r="Z443" s="18"/>
      <c r="AA443" s="18">
        <v>697.11666530299806</v>
      </c>
      <c r="AB443" s="18">
        <v>695.9524714886013</v>
      </c>
      <c r="AC443" s="19"/>
      <c r="AD443" s="19">
        <v>84.337623981347249</v>
      </c>
      <c r="AE443" s="19">
        <v>84.702065023536548</v>
      </c>
      <c r="AF443" s="18"/>
      <c r="AG443" s="18"/>
      <c r="AH443" s="18" t="str">
        <f t="shared" si="16"/>
        <v xml:space="preserve"> </v>
      </c>
      <c r="AI443" s="18">
        <v>56722.718243603646</v>
      </c>
    </row>
    <row r="444" spans="2:35" x14ac:dyDescent="0.35">
      <c r="B444" s="17">
        <v>46265</v>
      </c>
      <c r="C444" s="18"/>
      <c r="D444" s="18">
        <f>VLOOKUP($B444,[1]OIS!$A$6:$B$60,2)</f>
        <v>3.4870972823220465</v>
      </c>
      <c r="E444" s="18">
        <f t="shared" si="17"/>
        <v>3.4870972823220465</v>
      </c>
      <c r="F444" s="19"/>
      <c r="G444" s="19">
        <v>142.86428565882582</v>
      </c>
      <c r="H444" s="19">
        <v>142.94879274998095</v>
      </c>
      <c r="I444" s="18"/>
      <c r="J444" s="19"/>
      <c r="K444" s="18"/>
      <c r="L444" s="19">
        <v>153.20503379577301</v>
      </c>
      <c r="M444" s="18"/>
      <c r="N444" s="19"/>
      <c r="O444" s="18"/>
      <c r="P444" s="19"/>
      <c r="Q444" s="19">
        <v>1.0570626306917326</v>
      </c>
      <c r="R444" s="19">
        <v>1.0533954588613055</v>
      </c>
      <c r="S444" s="18"/>
      <c r="T444" s="18">
        <v>658122.95361983927</v>
      </c>
      <c r="U444" s="18">
        <v>104.05333435663971</v>
      </c>
      <c r="V444" s="19"/>
      <c r="W444" s="19">
        <v>1085403.1480494882</v>
      </c>
      <c r="X444" s="19">
        <v>1086.4797064012891</v>
      </c>
      <c r="Y444" s="19">
        <v>95.771079518173551</v>
      </c>
      <c r="Z444" s="18"/>
      <c r="AA444" s="18">
        <v>698.7962661224625</v>
      </c>
      <c r="AB444" s="18">
        <v>697.62926735305314</v>
      </c>
      <c r="AC444" s="19"/>
      <c r="AD444" s="19">
        <v>84.288336557332528</v>
      </c>
      <c r="AE444" s="19">
        <v>84.652564617944606</v>
      </c>
      <c r="AF444" s="18"/>
      <c r="AG444" s="18"/>
      <c r="AH444" s="18" t="str">
        <f t="shared" si="16"/>
        <v xml:space="preserve"> </v>
      </c>
      <c r="AI444" s="18">
        <v>56756.280294505079</v>
      </c>
    </row>
    <row r="445" spans="2:35" x14ac:dyDescent="0.35">
      <c r="B445" s="17">
        <v>46295</v>
      </c>
      <c r="C445" s="18"/>
      <c r="D445" s="18">
        <f>VLOOKUP($B445,[1]OIS!$A$6:$B$60,2)</f>
        <v>3.4895598488410315</v>
      </c>
      <c r="E445" s="18">
        <f t="shared" si="17"/>
        <v>3.4895598488410315</v>
      </c>
      <c r="F445" s="19"/>
      <c r="G445" s="19">
        <v>143.08837566992602</v>
      </c>
      <c r="H445" s="19">
        <v>143.17301531481849</v>
      </c>
      <c r="I445" s="18"/>
      <c r="J445" s="19"/>
      <c r="K445" s="18"/>
      <c r="L445" s="19">
        <v>153.15233636425299</v>
      </c>
      <c r="M445" s="18"/>
      <c r="N445" s="19"/>
      <c r="O445" s="18"/>
      <c r="P445" s="19"/>
      <c r="Q445" s="19">
        <v>1.0576951298709614</v>
      </c>
      <c r="R445" s="19">
        <v>1.0540257637683073</v>
      </c>
      <c r="S445" s="18"/>
      <c r="T445" s="18">
        <v>658860.71130823065</v>
      </c>
      <c r="U445" s="18">
        <v>104.16997843811741</v>
      </c>
      <c r="V445" s="19"/>
      <c r="W445" s="19">
        <v>1085638.0194617223</v>
      </c>
      <c r="X445" s="19">
        <v>1086.7148107710018</v>
      </c>
      <c r="Y445" s="19">
        <v>95.857696431146408</v>
      </c>
      <c r="Z445" s="18"/>
      <c r="AA445" s="18">
        <v>700.37643690255868</v>
      </c>
      <c r="AB445" s="18">
        <v>699.20679922758393</v>
      </c>
      <c r="AC445" s="19"/>
      <c r="AD445" s="19">
        <v>84.242507436376656</v>
      </c>
      <c r="AE445" s="19">
        <v>84.606537459484045</v>
      </c>
      <c r="AF445" s="18"/>
      <c r="AG445" s="18"/>
      <c r="AH445" s="18" t="str">
        <f t="shared" si="16"/>
        <v xml:space="preserve"> </v>
      </c>
      <c r="AI445" s="18">
        <v>56788.808564520761</v>
      </c>
    </row>
    <row r="446" spans="2:35" x14ac:dyDescent="0.35">
      <c r="B446" s="17">
        <v>46326</v>
      </c>
      <c r="C446" s="18"/>
      <c r="D446" s="18">
        <f>VLOOKUP($B446,[1]OIS!$A$6:$B$43,2)</f>
        <v>3.497455208998137</v>
      </c>
      <c r="E446" s="18">
        <f t="shared" si="17"/>
        <v>3.497455208998137</v>
      </c>
      <c r="F446" s="19"/>
      <c r="G446" s="19">
        <v>143.33791253625736</v>
      </c>
      <c r="H446" s="19">
        <v>143.42269978721257</v>
      </c>
      <c r="I446" s="18"/>
      <c r="J446" s="19"/>
      <c r="K446" s="18"/>
      <c r="L446" s="19">
        <v>152.921399301582</v>
      </c>
      <c r="M446" s="18"/>
      <c r="N446" s="19"/>
      <c r="O446" s="18"/>
      <c r="P446" s="19"/>
      <c r="Q446" s="19">
        <v>1.0582516848706978</v>
      </c>
      <c r="R446" s="19">
        <v>1.0545803879620932</v>
      </c>
      <c r="S446" s="18"/>
      <c r="T446" s="18">
        <v>659627.93694446422</v>
      </c>
      <c r="U446" s="18">
        <v>104.29128158552308</v>
      </c>
      <c r="V446" s="19"/>
      <c r="W446" s="19">
        <v>1086164.8057203603</v>
      </c>
      <c r="X446" s="19">
        <v>1087.2421195231918</v>
      </c>
      <c r="Y446" s="19">
        <v>95.922775353165903</v>
      </c>
      <c r="Z446" s="18"/>
      <c r="AA446" s="18">
        <v>701.93848266261421</v>
      </c>
      <c r="AB446" s="18">
        <v>700.76623635109081</v>
      </c>
      <c r="AC446" s="19"/>
      <c r="AD446" s="19">
        <v>84.199853772151187</v>
      </c>
      <c r="AE446" s="19">
        <v>84.563699479586518</v>
      </c>
      <c r="AF446" s="18"/>
      <c r="AG446" s="18"/>
      <c r="AH446" s="18" t="str">
        <f t="shared" si="16"/>
        <v xml:space="preserve"> </v>
      </c>
      <c r="AI446" s="18">
        <v>56820.942224999482</v>
      </c>
    </row>
    <row r="447" spans="2:35" x14ac:dyDescent="0.35">
      <c r="B447" s="17">
        <v>46356</v>
      </c>
      <c r="C447" s="18"/>
      <c r="D447" s="18">
        <f>VLOOKUP($B447,[1]OIS!$A$6:$B$43,2)</f>
        <v>3.5077530351066293</v>
      </c>
      <c r="E447" s="18">
        <f t="shared" si="17"/>
        <v>3.5077530351066293</v>
      </c>
      <c r="F447" s="19"/>
      <c r="G447" s="19">
        <v>143.58568379553819</v>
      </c>
      <c r="H447" s="19">
        <v>143.67061760816412</v>
      </c>
      <c r="I447" s="18"/>
      <c r="J447" s="19"/>
      <c r="K447" s="18"/>
      <c r="L447" s="19">
        <v>152.87026823931001</v>
      </c>
      <c r="M447" s="18"/>
      <c r="N447" s="19"/>
      <c r="O447" s="18"/>
      <c r="P447" s="19"/>
      <c r="Q447" s="19">
        <v>1.0586404145180008</v>
      </c>
      <c r="R447" s="19">
        <v>1.0549677690247707</v>
      </c>
      <c r="S447" s="18"/>
      <c r="T447" s="18">
        <v>660416.74012546462</v>
      </c>
      <c r="U447" s="18">
        <v>104.41599627702983</v>
      </c>
      <c r="V447" s="19"/>
      <c r="W447" s="19">
        <v>1086727.2208853767</v>
      </c>
      <c r="X447" s="19">
        <v>1087.8050925203318</v>
      </c>
      <c r="Y447" s="19">
        <v>95.987780343175984</v>
      </c>
      <c r="Z447" s="18"/>
      <c r="AA447" s="18">
        <v>703.53917585161969</v>
      </c>
      <c r="AB447" s="18">
        <v>702.36425636184356</v>
      </c>
      <c r="AC447" s="19"/>
      <c r="AD447" s="19">
        <v>84.159543253912744</v>
      </c>
      <c r="AE447" s="19">
        <v>84.523214770914635</v>
      </c>
      <c r="AF447" s="18"/>
      <c r="AG447" s="18"/>
      <c r="AH447" s="18" t="str">
        <f t="shared" si="16"/>
        <v xml:space="preserve"> </v>
      </c>
      <c r="AI447" s="18">
        <v>56852.949365171029</v>
      </c>
    </row>
    <row r="448" spans="2:35" x14ac:dyDescent="0.35">
      <c r="B448" s="17">
        <v>46387</v>
      </c>
      <c r="C448" s="18"/>
      <c r="D448" s="18">
        <f>VLOOKUP($B448,[1]OIS!$A$6:$B$43,2)</f>
        <v>3.5124729952869687</v>
      </c>
      <c r="E448" s="18">
        <f t="shared" si="17"/>
        <v>3.5124729952869687</v>
      </c>
      <c r="F448" s="19"/>
      <c r="G448" s="19">
        <v>143.81321459836872</v>
      </c>
      <c r="H448" s="19">
        <v>143.89828300002929</v>
      </c>
      <c r="I448" s="18"/>
      <c r="J448" s="19"/>
      <c r="K448" s="18"/>
      <c r="L448" s="19">
        <v>152.832244348958</v>
      </c>
      <c r="M448" s="18"/>
      <c r="N448" s="19"/>
      <c r="O448" s="18"/>
      <c r="P448" s="19"/>
      <c r="Q448" s="19">
        <v>1.0588518780785308</v>
      </c>
      <c r="R448" s="19">
        <v>1.0551784989738855</v>
      </c>
      <c r="S448" s="18"/>
      <c r="T448" s="18">
        <v>661222.22767569614</v>
      </c>
      <c r="U448" s="18">
        <v>104.54334887113608</v>
      </c>
      <c r="V448" s="19"/>
      <c r="W448" s="19">
        <v>1087145.986725522</v>
      </c>
      <c r="X448" s="19">
        <v>1088.2242737138538</v>
      </c>
      <c r="Y448" s="19">
        <v>96.067833990096716</v>
      </c>
      <c r="Z448" s="18"/>
      <c r="AA448" s="18">
        <v>705.22016642644348</v>
      </c>
      <c r="AB448" s="18">
        <v>704.04243966074534</v>
      </c>
      <c r="AC448" s="19"/>
      <c r="AD448" s="19">
        <v>84.12058823892815</v>
      </c>
      <c r="AE448" s="19">
        <v>84.484091422918155</v>
      </c>
      <c r="AF448" s="18"/>
      <c r="AG448" s="18"/>
      <c r="AH448" s="18" t="str">
        <f t="shared" si="16"/>
        <v xml:space="preserve"> </v>
      </c>
      <c r="AI448" s="18">
        <v>56885.051011834941</v>
      </c>
    </row>
    <row r="449" spans="2:35" x14ac:dyDescent="0.35">
      <c r="B449" s="17">
        <v>46418</v>
      </c>
      <c r="C449" s="18"/>
      <c r="D449" s="18">
        <f>VLOOKUP($B449,[1]OIS!$A$6:$B$43,2)</f>
        <v>3.5203975675979269</v>
      </c>
      <c r="E449" s="18">
        <f t="shared" si="17"/>
        <v>3.5203975675979269</v>
      </c>
      <c r="F449" s="19"/>
      <c r="G449" s="19">
        <v>144.03279518430293</v>
      </c>
      <c r="H449" s="19">
        <v>144.11799347228541</v>
      </c>
      <c r="I449" s="18"/>
      <c r="J449" s="19"/>
      <c r="K449" s="18"/>
      <c r="L449" s="19">
        <v>152.20805983627599</v>
      </c>
      <c r="M449" s="18"/>
      <c r="N449" s="19"/>
      <c r="O449" s="18"/>
      <c r="P449" s="19"/>
      <c r="Q449" s="19">
        <v>1.0591451983587401</v>
      </c>
      <c r="R449" s="19">
        <v>1.0554708016645618</v>
      </c>
      <c r="S449" s="18"/>
      <c r="T449" s="18">
        <v>662060.6023721128</v>
      </c>
      <c r="U449" s="18">
        <v>104.67590112770542</v>
      </c>
      <c r="V449" s="19"/>
      <c r="W449" s="19">
        <v>1087481.6778077362</v>
      </c>
      <c r="X449" s="19">
        <v>1088.5602977516514</v>
      </c>
      <c r="Y449" s="19">
        <v>96.159947541635034</v>
      </c>
      <c r="Z449" s="18"/>
      <c r="AA449" s="18">
        <v>707.0030620315332</v>
      </c>
      <c r="AB449" s="18">
        <v>705.82235780719952</v>
      </c>
      <c r="AC449" s="19"/>
      <c r="AD449" s="19">
        <v>84.080744298754709</v>
      </c>
      <c r="AE449" s="19">
        <v>84.444075308495584</v>
      </c>
      <c r="AF449" s="18"/>
      <c r="AG449" s="18"/>
      <c r="AH449" s="18"/>
      <c r="AI449" s="18">
        <v>56917.859530574737</v>
      </c>
    </row>
    <row r="450" spans="2:35" x14ac:dyDescent="0.35">
      <c r="B450" s="17">
        <v>46446</v>
      </c>
      <c r="C450" s="18"/>
      <c r="D450" s="18">
        <f>VLOOKUP($B450,[1]OIS!$A$6:$B$43,2)</f>
        <v>3.5310708465035106</v>
      </c>
      <c r="E450" s="18">
        <f t="shared" si="17"/>
        <v>3.5310708465035106</v>
      </c>
      <c r="F450" s="19"/>
      <c r="G450" s="19">
        <v>144.247194785663</v>
      </c>
      <c r="H450" s="19">
        <v>144.33251989531104</v>
      </c>
      <c r="I450" s="18"/>
      <c r="J450" s="19"/>
      <c r="K450" s="18"/>
      <c r="L450" s="19">
        <v>152.153519947451</v>
      </c>
      <c r="M450" s="18"/>
      <c r="N450" s="19"/>
      <c r="O450" s="18"/>
      <c r="P450" s="19"/>
      <c r="Q450" s="19">
        <v>1.0598100103946533</v>
      </c>
      <c r="R450" s="19">
        <v>1.0561333073281751</v>
      </c>
      <c r="S450" s="18"/>
      <c r="T450" s="18">
        <v>662881.56381815369</v>
      </c>
      <c r="U450" s="18">
        <v>104.80570024103059</v>
      </c>
      <c r="V450" s="19"/>
      <c r="W450" s="19">
        <v>1087839.5857826576</v>
      </c>
      <c r="X450" s="19">
        <v>1088.9185607180063</v>
      </c>
      <c r="Y450" s="19">
        <v>96.247510164510615</v>
      </c>
      <c r="Z450" s="18"/>
      <c r="AA450" s="18">
        <v>708.74751626903833</v>
      </c>
      <c r="AB450" s="18">
        <v>707.56389878364814</v>
      </c>
      <c r="AC450" s="19"/>
      <c r="AD450" s="19">
        <v>84.040949187419002</v>
      </c>
      <c r="AE450" s="19">
        <v>84.404108233910691</v>
      </c>
      <c r="AF450" s="18"/>
      <c r="AG450" s="18"/>
      <c r="AH450" s="18"/>
      <c r="AI450" s="18">
        <v>56949.282604685723</v>
      </c>
    </row>
    <row r="451" spans="2:35" x14ac:dyDescent="0.35">
      <c r="B451" s="17">
        <v>46477</v>
      </c>
      <c r="C451" s="18"/>
      <c r="D451" s="18">
        <f>VLOOKUP($B451,[1]OIS!$A$6:$B$43,2)</f>
        <v>3.5374889179737554</v>
      </c>
      <c r="E451" s="18">
        <f t="shared" si="17"/>
        <v>3.5374889179737554</v>
      </c>
      <c r="F451" s="19"/>
      <c r="G451" s="19">
        <v>144.47807913379819</v>
      </c>
      <c r="H451" s="19">
        <v>144.56354081617022</v>
      </c>
      <c r="I451" s="18"/>
      <c r="J451" s="19"/>
      <c r="K451" s="18"/>
      <c r="L451" s="19">
        <v>152.09679360181201</v>
      </c>
      <c r="M451" s="18"/>
      <c r="N451" s="19"/>
      <c r="O451" s="18"/>
      <c r="P451" s="19"/>
      <c r="Q451" s="19">
        <v>1.0610261614167773</v>
      </c>
      <c r="R451" s="19">
        <v>1.0573452392674931</v>
      </c>
      <c r="S451" s="18"/>
      <c r="T451" s="18">
        <v>663728.06373722793</v>
      </c>
      <c r="U451" s="18">
        <v>104.93953714586399</v>
      </c>
      <c r="V451" s="19"/>
      <c r="W451" s="19">
        <v>1088319.1634369101</v>
      </c>
      <c r="X451" s="19">
        <v>1089.3986140419029</v>
      </c>
      <c r="Y451" s="19">
        <v>96.327951764612379</v>
      </c>
      <c r="Z451" s="18"/>
      <c r="AA451" s="18">
        <v>710.51788008846927</v>
      </c>
      <c r="AB451" s="18">
        <v>709.33130607268708</v>
      </c>
      <c r="AC451" s="19"/>
      <c r="AD451" s="19">
        <v>83.998398369427463</v>
      </c>
      <c r="AE451" s="19">
        <v>84.361373544667828</v>
      </c>
      <c r="AF451" s="18"/>
      <c r="AG451" s="18"/>
      <c r="AH451" s="18"/>
      <c r="AI451" s="18">
        <v>56980.935078796232</v>
      </c>
    </row>
    <row r="452" spans="2:35" x14ac:dyDescent="0.35">
      <c r="B452" s="17">
        <v>46507</v>
      </c>
      <c r="C452" s="18"/>
      <c r="D452" s="18">
        <f>VLOOKUP($B452,[1]OIS!$A$6:$B$43,2)</f>
        <v>3.5448339934705539</v>
      </c>
      <c r="E452" s="18">
        <f t="shared" si="17"/>
        <v>3.5448339934705539</v>
      </c>
      <c r="F452" s="19"/>
      <c r="G452" s="19">
        <v>144.72756135097123</v>
      </c>
      <c r="H452" s="19">
        <v>144.81317060707991</v>
      </c>
      <c r="I452" s="18"/>
      <c r="J452" s="19"/>
      <c r="K452" s="18"/>
      <c r="L452" s="19">
        <v>152.20084559367899</v>
      </c>
      <c r="M452" s="18"/>
      <c r="N452" s="19"/>
      <c r="O452" s="18"/>
      <c r="P452" s="19"/>
      <c r="Q452" s="19">
        <v>1.0625434515943235</v>
      </c>
      <c r="R452" s="19">
        <v>1.0588572656473836</v>
      </c>
      <c r="S452" s="18"/>
      <c r="T452" s="18">
        <v>664623.91057291941</v>
      </c>
      <c r="U452" s="18">
        <v>105.08117610529224</v>
      </c>
      <c r="V452" s="19"/>
      <c r="W452" s="19">
        <v>1088895.6720898033</v>
      </c>
      <c r="X452" s="19">
        <v>1089.9756945055617</v>
      </c>
      <c r="Y452" s="19">
        <v>96.406898461125323</v>
      </c>
      <c r="Z452" s="18"/>
      <c r="AA452" s="18">
        <v>712.35200561630552</v>
      </c>
      <c r="AB452" s="18">
        <v>711.16236858725642</v>
      </c>
      <c r="AC452" s="19"/>
      <c r="AD452" s="19">
        <v>83.953157761689781</v>
      </c>
      <c r="AE452" s="19">
        <v>84.315937442517864</v>
      </c>
      <c r="AF452" s="18"/>
      <c r="AG452" s="18"/>
      <c r="AH452" s="18"/>
      <c r="AI452" s="18">
        <v>57013.902982461703</v>
      </c>
    </row>
    <row r="453" spans="2:35" x14ac:dyDescent="0.35">
      <c r="B453" s="17">
        <v>46538</v>
      </c>
      <c r="C453" s="18"/>
      <c r="D453" s="18">
        <f>VLOOKUP($B453,[1]OIS!$A$6:$B$43,2)</f>
        <v>3.5536038787202084</v>
      </c>
      <c r="E453" s="18">
        <f t="shared" si="17"/>
        <v>3.5536038787202084</v>
      </c>
      <c r="F453" s="19"/>
      <c r="G453" s="19">
        <v>144.97610945837482</v>
      </c>
      <c r="H453" s="19">
        <v>145.0618657356755</v>
      </c>
      <c r="I453" s="18"/>
      <c r="J453" s="19"/>
      <c r="K453" s="18"/>
      <c r="L453" s="19">
        <v>152.37959354809399</v>
      </c>
      <c r="M453" s="18"/>
      <c r="N453" s="19"/>
      <c r="O453" s="18"/>
      <c r="P453" s="19"/>
      <c r="Q453" s="19">
        <v>1.0638580965377873</v>
      </c>
      <c r="R453" s="19">
        <v>1.0601673498119835</v>
      </c>
      <c r="S453" s="18"/>
      <c r="T453" s="18">
        <v>665532.82733789657</v>
      </c>
      <c r="U453" s="18">
        <v>105.2248815018725</v>
      </c>
      <c r="V453" s="19"/>
      <c r="W453" s="19">
        <v>1089467.4541635204</v>
      </c>
      <c r="X453" s="19">
        <v>1090.5480437019814</v>
      </c>
      <c r="Y453" s="19">
        <v>96.488075064236</v>
      </c>
      <c r="Z453" s="18"/>
      <c r="AA453" s="18">
        <v>714.16641595471992</v>
      </c>
      <c r="AB453" s="18">
        <v>712.97374883702446</v>
      </c>
      <c r="AC453" s="19"/>
      <c r="AD453" s="19">
        <v>83.909069804643892</v>
      </c>
      <c r="AE453" s="19">
        <v>84.271658971911648</v>
      </c>
      <c r="AF453" s="18"/>
      <c r="AG453" s="18"/>
      <c r="AH453" s="18"/>
      <c r="AI453" s="18">
        <v>57047.122528091102</v>
      </c>
    </row>
    <row r="454" spans="2:35" x14ac:dyDescent="0.35">
      <c r="B454" s="17">
        <v>46568</v>
      </c>
      <c r="C454" s="18"/>
      <c r="D454" s="18">
        <f>VLOOKUP($B454,[1]OIS!$A$6:$B$43,2)</f>
        <v>3.5622198401776042</v>
      </c>
      <c r="E454" s="18">
        <f t="shared" si="17"/>
        <v>3.5622198401776042</v>
      </c>
      <c r="F454" s="19"/>
      <c r="G454" s="19">
        <v>145.21521334528285</v>
      </c>
      <c r="H454" s="19">
        <v>145.30111105732959</v>
      </c>
      <c r="I454" s="18"/>
      <c r="J454" s="19"/>
      <c r="K454" s="18"/>
      <c r="L454" s="19">
        <v>152.35795776802701</v>
      </c>
      <c r="M454" s="18"/>
      <c r="N454" s="19"/>
      <c r="O454" s="18"/>
      <c r="P454" s="19"/>
      <c r="Q454" s="19">
        <v>1.0646348162556356</v>
      </c>
      <c r="R454" s="19">
        <v>1.060941374926327</v>
      </c>
      <c r="S454" s="18"/>
      <c r="T454" s="18">
        <v>666447.9776769164</v>
      </c>
      <c r="U454" s="18">
        <v>105.36957246529944</v>
      </c>
      <c r="V454" s="19"/>
      <c r="W454" s="19">
        <v>1089967.8363092069</v>
      </c>
      <c r="X454" s="19">
        <v>1091.0489221522707</v>
      </c>
      <c r="Y454" s="19">
        <v>96.57639572883761</v>
      </c>
      <c r="Z454" s="18"/>
      <c r="AA454" s="18">
        <v>715.94416478969549</v>
      </c>
      <c r="AB454" s="18">
        <v>714.74852880853678</v>
      </c>
      <c r="AC454" s="19"/>
      <c r="AD454" s="19">
        <v>83.867803437334345</v>
      </c>
      <c r="AE454" s="19">
        <v>84.230214283738903</v>
      </c>
      <c r="AF454" s="18"/>
      <c r="AG454" s="18"/>
      <c r="AH454" s="18"/>
      <c r="AI454" s="18">
        <v>57080.555768106657</v>
      </c>
    </row>
    <row r="455" spans="2:35" x14ac:dyDescent="0.35">
      <c r="B455" s="17">
        <v>46599</v>
      </c>
      <c r="C455" s="18"/>
      <c r="D455" s="18">
        <f>VLOOKUP($B455,[1]OIS!$A$6:$B$43,2)</f>
        <v>3.5696036258397426</v>
      </c>
      <c r="E455" s="18">
        <f t="shared" si="17"/>
        <v>3.5696036258397426</v>
      </c>
      <c r="F455" s="19"/>
      <c r="G455" s="19">
        <v>145.44748587307592</v>
      </c>
      <c r="H455" s="19">
        <v>145.53352097898278</v>
      </c>
      <c r="I455" s="18"/>
      <c r="J455" s="19"/>
      <c r="K455" s="18"/>
      <c r="L455" s="19">
        <v>152.033062384743</v>
      </c>
      <c r="M455" s="18"/>
      <c r="N455" s="19"/>
      <c r="O455" s="18"/>
      <c r="P455" s="19"/>
      <c r="Q455" s="19">
        <v>1.0649520713779834</v>
      </c>
      <c r="R455" s="19">
        <v>1.0612575294241573</v>
      </c>
      <c r="S455" s="18"/>
      <c r="T455" s="18">
        <v>667367.77231551206</v>
      </c>
      <c r="U455" s="18">
        <v>105.51499772138997</v>
      </c>
      <c r="V455" s="19"/>
      <c r="W455" s="19">
        <v>1090397.4339693333</v>
      </c>
      <c r="X455" s="19">
        <v>1091.4789459093267</v>
      </c>
      <c r="Y455" s="19">
        <v>96.671583191633545</v>
      </c>
      <c r="Z455" s="18"/>
      <c r="AA455" s="18">
        <v>717.68770672582207</v>
      </c>
      <c r="AB455" s="18">
        <v>716.48915900716202</v>
      </c>
      <c r="AC455" s="19"/>
      <c r="AD455" s="19">
        <v>83.828677818428432</v>
      </c>
      <c r="AE455" s="19">
        <v>84.190919594604807</v>
      </c>
      <c r="AF455" s="18"/>
      <c r="AG455" s="18"/>
      <c r="AH455" s="18"/>
      <c r="AI455" s="18">
        <v>57114.058176373466</v>
      </c>
    </row>
    <row r="456" spans="2:35" x14ac:dyDescent="0.35">
      <c r="B456" s="17">
        <v>46630</v>
      </c>
      <c r="C456" s="18"/>
      <c r="D456" s="18">
        <f>VLOOKUP($B456,[1]OIS!$A$6:$B$43,2)</f>
        <v>3.5801184199466864</v>
      </c>
      <c r="E456" s="18">
        <f t="shared" si="17"/>
        <v>3.5801184199466864</v>
      </c>
      <c r="F456" s="19"/>
      <c r="G456" s="19">
        <v>145.68319092934371</v>
      </c>
      <c r="H456" s="19">
        <v>145.76936545952012</v>
      </c>
      <c r="I456" s="18"/>
      <c r="J456" s="19"/>
      <c r="K456" s="18"/>
      <c r="L456" s="19">
        <v>151.99863955821101</v>
      </c>
      <c r="M456" s="18"/>
      <c r="N456" s="19"/>
      <c r="O456" s="18"/>
      <c r="P456" s="19"/>
      <c r="Q456" s="19">
        <v>1.06503649008505</v>
      </c>
      <c r="R456" s="19">
        <v>1.0613416552650348</v>
      </c>
      <c r="S456" s="18"/>
      <c r="T456" s="18">
        <v>668307.38936250075</v>
      </c>
      <c r="U456" s="18">
        <v>105.66355702359901</v>
      </c>
      <c r="V456" s="19"/>
      <c r="W456" s="19">
        <v>1090786.9521404179</v>
      </c>
      <c r="X456" s="19">
        <v>1091.8688504244542</v>
      </c>
      <c r="Y456" s="19">
        <v>96.773121591043889</v>
      </c>
      <c r="Z456" s="18"/>
      <c r="AA456" s="18">
        <v>719.43486684361471</v>
      </c>
      <c r="AB456" s="18">
        <v>718.23340134504326</v>
      </c>
      <c r="AC456" s="19"/>
      <c r="AD456" s="19">
        <v>83.789550151379473</v>
      </c>
      <c r="AE456" s="19">
        <v>84.151622848477203</v>
      </c>
      <c r="AF456" s="18"/>
      <c r="AG456" s="18"/>
      <c r="AH456" s="18"/>
      <c r="AI456" s="18">
        <v>57147.993911711936</v>
      </c>
    </row>
    <row r="457" spans="2:35" x14ac:dyDescent="0.35">
      <c r="B457" s="17">
        <v>46660</v>
      </c>
      <c r="C457" s="18"/>
      <c r="D457" s="18">
        <f>VLOOKUP($B457,[1]OIS!$A$6:$B$43,2)</f>
        <v>3.5900561066432597</v>
      </c>
      <c r="E457" s="18">
        <f t="shared" si="17"/>
        <v>3.5900561066432597</v>
      </c>
      <c r="F457" s="19"/>
      <c r="G457" s="19">
        <v>145.91919701656332</v>
      </c>
      <c r="H457" s="19">
        <v>146.00551114907515</v>
      </c>
      <c r="I457" s="18"/>
      <c r="J457" s="19"/>
      <c r="K457" s="18"/>
      <c r="L457" s="19">
        <v>151.96222565626201</v>
      </c>
      <c r="M457" s="18"/>
      <c r="N457" s="19"/>
      <c r="O457" s="18"/>
      <c r="P457" s="19"/>
      <c r="Q457" s="19">
        <v>1.0650596425954801</v>
      </c>
      <c r="R457" s="19">
        <v>1.0613647274545535</v>
      </c>
      <c r="S457" s="18"/>
      <c r="T457" s="18">
        <v>669236.67854557117</v>
      </c>
      <c r="U457" s="18">
        <v>105.810483426254</v>
      </c>
      <c r="V457" s="19"/>
      <c r="W457" s="19">
        <v>1091161.7481275632</v>
      </c>
      <c r="X457" s="19">
        <v>1092.2440181534273</v>
      </c>
      <c r="Y457" s="19">
        <v>96.874399555091742</v>
      </c>
      <c r="Z457" s="18"/>
      <c r="AA457" s="18">
        <v>721.14365695795755</v>
      </c>
      <c r="AB457" s="18">
        <v>719.93933775787491</v>
      </c>
      <c r="AC457" s="19"/>
      <c r="AD457" s="19">
        <v>83.750497767159828</v>
      </c>
      <c r="AE457" s="19">
        <v>84.11240171049225</v>
      </c>
      <c r="AF457" s="18"/>
      <c r="AG457" s="18"/>
      <c r="AH457" s="18"/>
      <c r="AI457" s="18">
        <v>57181.202452257909</v>
      </c>
    </row>
    <row r="458" spans="2:35" x14ac:dyDescent="0.35">
      <c r="B458" s="17">
        <v>46691</v>
      </c>
      <c r="C458" s="18"/>
      <c r="D458" s="18">
        <f>VLOOKUP($B458,[1]OIS!$A$6:$B$43,2)</f>
        <v>3.5967881062081939</v>
      </c>
      <c r="E458" s="18">
        <f t="shared" si="17"/>
        <v>3.5967881062081939</v>
      </c>
      <c r="F458" s="19"/>
      <c r="G458" s="19">
        <v>146.15789799560537</v>
      </c>
      <c r="H458" s="19">
        <v>146.24435332453518</v>
      </c>
      <c r="I458" s="18"/>
      <c r="J458" s="19"/>
      <c r="K458" s="18"/>
      <c r="L458" s="19">
        <v>151.75780304433499</v>
      </c>
      <c r="M458" s="18"/>
      <c r="N458" s="19"/>
      <c r="O458" s="18"/>
      <c r="P458" s="19"/>
      <c r="Q458" s="19">
        <v>1.0650467384672528</v>
      </c>
      <c r="R458" s="19">
        <v>1.0613518680934515</v>
      </c>
      <c r="S458" s="18"/>
      <c r="T458" s="18">
        <v>670171.29590711673</v>
      </c>
      <c r="U458" s="18">
        <v>105.95825224708227</v>
      </c>
      <c r="V458" s="19"/>
      <c r="W458" s="19">
        <v>1091606.1757417284</v>
      </c>
      <c r="X458" s="19">
        <v>1092.6888865736291</v>
      </c>
      <c r="Y458" s="19">
        <v>96.970193024785047</v>
      </c>
      <c r="Z458" s="18"/>
      <c r="AA458" s="18">
        <v>722.87077085234125</v>
      </c>
      <c r="AB458" s="18">
        <v>721.66356734979877</v>
      </c>
      <c r="AC458" s="19"/>
      <c r="AD458" s="19">
        <v>83.710663115878191</v>
      </c>
      <c r="AE458" s="19">
        <v>84.072394925100781</v>
      </c>
      <c r="AF458" s="18"/>
      <c r="AG458" s="18"/>
      <c r="AH458" s="18"/>
      <c r="AI458" s="18">
        <v>57214.511017363089</v>
      </c>
    </row>
    <row r="459" spans="2:35" x14ac:dyDescent="0.35">
      <c r="B459" s="17">
        <v>46721</v>
      </c>
      <c r="C459" s="18"/>
      <c r="D459" s="18">
        <f>VLOOKUP($B459,[1]OIS!$A$6:$B$43,2)</f>
        <v>3.6112388655876315</v>
      </c>
      <c r="E459" s="18">
        <f t="shared" si="17"/>
        <v>3.6112388655876315</v>
      </c>
      <c r="F459" s="19"/>
      <c r="G459" s="19">
        <v>146.39601457441549</v>
      </c>
      <c r="H459" s="19">
        <v>146.48261075407888</v>
      </c>
      <c r="I459" s="18"/>
      <c r="J459" s="19"/>
      <c r="K459" s="18"/>
      <c r="L459" s="19">
        <v>151.71962928908599</v>
      </c>
      <c r="M459" s="18"/>
      <c r="N459" s="19"/>
      <c r="O459" s="18"/>
      <c r="P459" s="19"/>
      <c r="Q459" s="19">
        <v>1.0649733668143633</v>
      </c>
      <c r="R459" s="19">
        <v>1.061278750982205</v>
      </c>
      <c r="S459" s="18"/>
      <c r="T459" s="18">
        <v>671111.78389277728</v>
      </c>
      <c r="U459" s="18">
        <v>106.10694925011502</v>
      </c>
      <c r="V459" s="19"/>
      <c r="W459" s="19">
        <v>1092208.1713865423</v>
      </c>
      <c r="X459" s="19">
        <v>1093.2914793085106</v>
      </c>
      <c r="Y459" s="19">
        <v>97.052754236432875</v>
      </c>
      <c r="Z459" s="18"/>
      <c r="AA459" s="18">
        <v>724.64829586626502</v>
      </c>
      <c r="AB459" s="18">
        <v>723.4381238740433</v>
      </c>
      <c r="AC459" s="19"/>
      <c r="AD459" s="19">
        <v>83.670143021826249</v>
      </c>
      <c r="AE459" s="19">
        <v>84.03169973499314</v>
      </c>
      <c r="AF459" s="18"/>
      <c r="AG459" s="18"/>
      <c r="AH459" s="18"/>
      <c r="AI459" s="18">
        <v>57248.301426358667</v>
      </c>
    </row>
    <row r="460" spans="2:35" x14ac:dyDescent="0.35">
      <c r="B460" s="17">
        <v>46752</v>
      </c>
      <c r="C460" s="18"/>
      <c r="D460" s="18">
        <f>VLOOKUP($B460,[1]OIS!$A$6:$B$43,2)</f>
        <v>3.6209327152223536</v>
      </c>
      <c r="E460" s="18">
        <f t="shared" si="17"/>
        <v>3.6209327152223536</v>
      </c>
      <c r="F460" s="19"/>
      <c r="G460" s="19">
        <v>146.6314803026174</v>
      </c>
      <c r="H460" s="19">
        <v>146.718215764983</v>
      </c>
      <c r="I460" s="18"/>
      <c r="J460" s="19"/>
      <c r="K460" s="18"/>
      <c r="L460" s="19">
        <v>151.69704814657001</v>
      </c>
      <c r="M460" s="18"/>
      <c r="N460" s="19"/>
      <c r="O460" s="18"/>
      <c r="P460" s="19"/>
      <c r="Q460" s="19">
        <v>1.064827211538441</v>
      </c>
      <c r="R460" s="19">
        <v>1.0611331027495694</v>
      </c>
      <c r="S460" s="18"/>
      <c r="T460" s="18">
        <v>672058.8731170086</v>
      </c>
      <c r="U460" s="18">
        <v>106.25668995004423</v>
      </c>
      <c r="V460" s="19"/>
      <c r="W460" s="19">
        <v>1093012.0287885908</v>
      </c>
      <c r="X460" s="19">
        <v>1094.0961340174415</v>
      </c>
      <c r="Y460" s="19">
        <v>97.118239107451544</v>
      </c>
      <c r="Z460" s="18"/>
      <c r="AA460" s="18">
        <v>726.49698265835104</v>
      </c>
      <c r="AB460" s="18">
        <v>725.28372333536356</v>
      </c>
      <c r="AC460" s="19"/>
      <c r="AD460" s="19">
        <v>83.629198474595356</v>
      </c>
      <c r="AE460" s="19">
        <v>83.99057825755294</v>
      </c>
      <c r="AF460" s="18"/>
      <c r="AG460" s="18"/>
      <c r="AH460" s="18"/>
      <c r="AI460" s="18">
        <v>57282.810768767878</v>
      </c>
    </row>
    <row r="461" spans="2:35" x14ac:dyDescent="0.35">
      <c r="B461" s="17">
        <v>46783</v>
      </c>
      <c r="C461" s="18"/>
      <c r="D461" s="18">
        <f>VLOOKUP($B461,[1]OIS!$A$6:$B$43,2)</f>
        <v>3.6283403465632387</v>
      </c>
      <c r="E461" s="18">
        <f t="shared" si="17"/>
        <v>3.6283403465632387</v>
      </c>
      <c r="F461" s="19"/>
      <c r="G461" s="19">
        <v>146.8698624612129</v>
      </c>
      <c r="H461" s="19">
        <v>146.95673893140781</v>
      </c>
      <c r="I461" s="18"/>
      <c r="J461" s="19"/>
      <c r="K461" s="18"/>
      <c r="L461" s="19">
        <v>151.28803576550499</v>
      </c>
      <c r="M461" s="18"/>
      <c r="N461" s="19"/>
      <c r="O461" s="18"/>
      <c r="P461" s="19"/>
      <c r="Q461" s="19">
        <v>1.064636095722292</v>
      </c>
      <c r="R461" s="19">
        <v>1.0609426499542456</v>
      </c>
      <c r="S461" s="18"/>
      <c r="T461" s="18">
        <v>673029.05917530763</v>
      </c>
      <c r="U461" s="18">
        <v>106.41008240316731</v>
      </c>
      <c r="V461" s="19"/>
      <c r="W461" s="19">
        <v>1093931.7323324748</v>
      </c>
      <c r="X461" s="19">
        <v>1095.0167497703355</v>
      </c>
      <c r="Y461" s="19">
        <v>97.176670973741125</v>
      </c>
      <c r="Z461" s="18"/>
      <c r="AA461" s="18">
        <v>728.43035893984302</v>
      </c>
      <c r="AB461" s="18">
        <v>727.21387085355116</v>
      </c>
      <c r="AC461" s="19"/>
      <c r="AD461" s="19">
        <v>83.587968711209498</v>
      </c>
      <c r="AE461" s="19">
        <v>83.949170331477305</v>
      </c>
      <c r="AF461" s="18"/>
      <c r="AG461" s="18"/>
      <c r="AH461" s="18"/>
      <c r="AI461" s="18">
        <v>57318.369738926973</v>
      </c>
    </row>
    <row r="462" spans="2:35" x14ac:dyDescent="0.35">
      <c r="B462" s="17">
        <v>46812</v>
      </c>
      <c r="C462" s="18"/>
      <c r="D462" s="18">
        <f>VLOOKUP($B462,[1]OIS!$A$6:$B$43,2)</f>
        <v>3.6445542420306856</v>
      </c>
      <c r="E462" s="18">
        <f t="shared" si="17"/>
        <v>3.6445542420306856</v>
      </c>
      <c r="F462" s="19"/>
      <c r="G462" s="19">
        <v>147.10248915849976</v>
      </c>
      <c r="H462" s="19">
        <v>147.18950323205311</v>
      </c>
      <c r="I462" s="18"/>
      <c r="J462" s="19"/>
      <c r="K462" s="18"/>
      <c r="L462" s="19">
        <v>151.26573550233201</v>
      </c>
      <c r="M462" s="18"/>
      <c r="N462" s="19"/>
      <c r="O462" s="18"/>
      <c r="P462" s="19"/>
      <c r="Q462" s="19">
        <v>1.0644532613140232</v>
      </c>
      <c r="R462" s="19">
        <v>1.0607604498368617</v>
      </c>
      <c r="S462" s="18"/>
      <c r="T462" s="18">
        <v>673976.05191445746</v>
      </c>
      <c r="U462" s="18">
        <v>106.5598078482047</v>
      </c>
      <c r="V462" s="19"/>
      <c r="W462" s="19">
        <v>1094778.7568992164</v>
      </c>
      <c r="X462" s="19">
        <v>1095.8646144593608</v>
      </c>
      <c r="Y462" s="19">
        <v>97.238113579180975</v>
      </c>
      <c r="Z462" s="18"/>
      <c r="AA462" s="18">
        <v>730.32465730901731</v>
      </c>
      <c r="AB462" s="18">
        <v>729.10500572003821</v>
      </c>
      <c r="AC462" s="19"/>
      <c r="AD462" s="19">
        <v>83.549371373818161</v>
      </c>
      <c r="AE462" s="19">
        <v>83.910406206676015</v>
      </c>
      <c r="AF462" s="18"/>
      <c r="AG462" s="18"/>
      <c r="AH462" s="18"/>
      <c r="AI462" s="18">
        <v>57352.863607255553</v>
      </c>
    </row>
    <row r="463" spans="2:35" x14ac:dyDescent="0.35">
      <c r="B463" s="17">
        <v>46843</v>
      </c>
      <c r="C463" s="18"/>
      <c r="D463" s="18">
        <f>VLOOKUP($B463,[1]OIS!$A$6:$B$43,2)</f>
        <v>3.6548152536273633</v>
      </c>
      <c r="E463" s="18">
        <f t="shared" si="17"/>
        <v>3.6548152536273633</v>
      </c>
      <c r="F463" s="19"/>
      <c r="G463" s="19">
        <v>147.33936312160529</v>
      </c>
      <c r="H463" s="19">
        <v>147.42651731086008</v>
      </c>
      <c r="I463" s="18"/>
      <c r="J463" s="19"/>
      <c r="K463" s="18"/>
      <c r="L463" s="19">
        <v>151.239911166274</v>
      </c>
      <c r="M463" s="18"/>
      <c r="N463" s="19"/>
      <c r="O463" s="18"/>
      <c r="P463" s="19"/>
      <c r="Q463" s="19">
        <v>1.0643036527522445</v>
      </c>
      <c r="R463" s="19">
        <v>1.0606113602985425</v>
      </c>
      <c r="S463" s="18"/>
      <c r="T463" s="18">
        <v>674931.12605778477</v>
      </c>
      <c r="U463" s="18">
        <v>106.71081101353182</v>
      </c>
      <c r="V463" s="19"/>
      <c r="W463" s="19">
        <v>1095480.5369997888</v>
      </c>
      <c r="X463" s="19">
        <v>1096.5670906213272</v>
      </c>
      <c r="Y463" s="19">
        <v>97.313526847744711</v>
      </c>
      <c r="Z463" s="18"/>
      <c r="AA463" s="18">
        <v>732.22126121427311</v>
      </c>
      <c r="AB463" s="18">
        <v>730.99844227233189</v>
      </c>
      <c r="AC463" s="19"/>
      <c r="AD463" s="19">
        <v>83.512619360175918</v>
      </c>
      <c r="AE463" s="19">
        <v>83.873495379665286</v>
      </c>
      <c r="AF463" s="18"/>
      <c r="AG463" s="18"/>
      <c r="AH463" s="18"/>
      <c r="AI463" s="18">
        <v>57387.152670247095</v>
      </c>
    </row>
    <row r="464" spans="2:35" x14ac:dyDescent="0.35">
      <c r="B464" s="17">
        <v>46873</v>
      </c>
      <c r="C464" s="18"/>
      <c r="D464" s="18">
        <f>VLOOKUP($B464,[1]OIS!$A$6:$B$43,2)</f>
        <v>3.6634198675016818</v>
      </c>
      <c r="E464" s="18">
        <f t="shared" si="17"/>
        <v>3.6634198675016818</v>
      </c>
      <c r="F464" s="19"/>
      <c r="G464" s="19">
        <v>147.58504125379702</v>
      </c>
      <c r="H464" s="19">
        <v>147.67234076659588</v>
      </c>
      <c r="I464" s="18"/>
      <c r="J464" s="19"/>
      <c r="K464" s="18"/>
      <c r="L464" s="19">
        <v>151.303874093883</v>
      </c>
      <c r="M464" s="18"/>
      <c r="N464" s="19"/>
      <c r="O464" s="18"/>
      <c r="P464" s="19"/>
      <c r="Q464" s="19">
        <v>1.0641784739860596</v>
      </c>
      <c r="R464" s="19">
        <v>1.0604866158037354</v>
      </c>
      <c r="S464" s="18"/>
      <c r="T464" s="18">
        <v>675907.51696147583</v>
      </c>
      <c r="U464" s="18">
        <v>106.86518449132306</v>
      </c>
      <c r="V464" s="19"/>
      <c r="W464" s="19">
        <v>1096070.6704781349</v>
      </c>
      <c r="X464" s="19">
        <v>1097.1578094242379</v>
      </c>
      <c r="Y464" s="19">
        <v>97.401835518450483</v>
      </c>
      <c r="Z464" s="18"/>
      <c r="AA464" s="18">
        <v>734.15584379449422</v>
      </c>
      <c r="AB464" s="18">
        <v>732.9297940747141</v>
      </c>
      <c r="AC464" s="19"/>
      <c r="AD464" s="19">
        <v>83.476429762765719</v>
      </c>
      <c r="AE464" s="19">
        <v>83.837149399208315</v>
      </c>
      <c r="AF464" s="18"/>
      <c r="AG464" s="18"/>
      <c r="AH464" s="18"/>
      <c r="AI464" s="18">
        <v>57421.825395481799</v>
      </c>
    </row>
    <row r="465" spans="2:35" x14ac:dyDescent="0.35">
      <c r="B465" s="17">
        <v>46904</v>
      </c>
      <c r="C465" s="18"/>
      <c r="D465" s="18">
        <f>VLOOKUP($B465,[1]OIS!$A$6:$B$43,2)</f>
        <v>3.6785384316688292</v>
      </c>
      <c r="E465" s="18">
        <f t="shared" si="17"/>
        <v>3.6785384316688292</v>
      </c>
      <c r="F465" s="19"/>
      <c r="G465" s="19">
        <v>147.83570344639247</v>
      </c>
      <c r="H465" s="19">
        <v>147.92315123090711</v>
      </c>
      <c r="I465" s="18"/>
      <c r="J465" s="19"/>
      <c r="K465" s="18"/>
      <c r="L465" s="19">
        <v>151.297138619572</v>
      </c>
      <c r="M465" s="18"/>
      <c r="N465" s="19"/>
      <c r="O465" s="18"/>
      <c r="P465" s="19"/>
      <c r="Q465" s="19">
        <v>1.0640615729722955</v>
      </c>
      <c r="R465" s="19">
        <v>1.0603701203440909</v>
      </c>
      <c r="S465" s="18"/>
      <c r="T465" s="18">
        <v>676885.72908382304</v>
      </c>
      <c r="U465" s="18">
        <v>107.019845915117</v>
      </c>
      <c r="V465" s="19"/>
      <c r="W465" s="19">
        <v>1096599.8492663177</v>
      </c>
      <c r="X465" s="19">
        <v>1097.6875130790058</v>
      </c>
      <c r="Y465" s="19">
        <v>97.495730469709983</v>
      </c>
      <c r="Z465" s="18"/>
      <c r="AA465" s="18">
        <v>736.10947697097743</v>
      </c>
      <c r="AB465" s="18">
        <v>734.88016465861722</v>
      </c>
      <c r="AC465" s="19"/>
      <c r="AD465" s="19">
        <v>83.440334621064807</v>
      </c>
      <c r="AE465" s="19">
        <v>83.80089828262409</v>
      </c>
      <c r="AF465" s="18"/>
      <c r="AG465" s="18"/>
      <c r="AH465" s="18"/>
      <c r="AI465" s="18">
        <v>57456.426910871611</v>
      </c>
    </row>
    <row r="466" spans="2:35" x14ac:dyDescent="0.35">
      <c r="B466" s="17">
        <v>46934</v>
      </c>
      <c r="C466" s="18"/>
      <c r="D466" s="18">
        <f>VLOOKUP($B466,[1]OIS!$A$6:$B$43,2)</f>
        <v>3.6916629570846813</v>
      </c>
      <c r="E466" s="18">
        <f t="shared" si="17"/>
        <v>3.6916629570846813</v>
      </c>
      <c r="F466" s="19"/>
      <c r="G466" s="19">
        <v>148.09130853706932</v>
      </c>
      <c r="H466" s="19">
        <v>148.17890751712312</v>
      </c>
      <c r="I466" s="18"/>
      <c r="J466" s="19"/>
      <c r="K466" s="18"/>
      <c r="L466" s="19">
        <v>151.30014631672699</v>
      </c>
      <c r="M466" s="18"/>
      <c r="N466" s="19"/>
      <c r="O466" s="18"/>
      <c r="P466" s="19"/>
      <c r="Q466" s="19">
        <v>1.0639335189673276</v>
      </c>
      <c r="R466" s="19">
        <v>1.0602425105853068</v>
      </c>
      <c r="S466" s="18"/>
      <c r="T466" s="18">
        <v>677862.04443421972</v>
      </c>
      <c r="U466" s="18">
        <v>107.17420744746225</v>
      </c>
      <c r="V466" s="19"/>
      <c r="W466" s="19">
        <v>1097134.1837931194</v>
      </c>
      <c r="X466" s="19">
        <v>1098.2223775861182</v>
      </c>
      <c r="Y466" s="19">
        <v>97.588803173934664</v>
      </c>
      <c r="Z466" s="18"/>
      <c r="AA466" s="18">
        <v>738.09455910902898</v>
      </c>
      <c r="AB466" s="18">
        <v>736.86193168391765</v>
      </c>
      <c r="AC466" s="19"/>
      <c r="AD466" s="19">
        <v>83.403224461493622</v>
      </c>
      <c r="AE466" s="19">
        <v>83.763627762058704</v>
      </c>
      <c r="AF466" s="18"/>
      <c r="AG466" s="18"/>
      <c r="AH466" s="18"/>
      <c r="AI466" s="18">
        <v>57491.079656718539</v>
      </c>
    </row>
    <row r="467" spans="2:35" x14ac:dyDescent="0.35">
      <c r="B467" s="17">
        <v>46965</v>
      </c>
      <c r="C467" s="18"/>
      <c r="D467" s="18">
        <f>VLOOKUP($B467,[1]OIS!$A$6:$B$43,2)</f>
        <v>3.6916629570846813</v>
      </c>
      <c r="E467" s="18">
        <f t="shared" si="17"/>
        <v>3.6916629570846813</v>
      </c>
      <c r="F467" s="19"/>
      <c r="G467" s="19">
        <v>148.351923998503</v>
      </c>
      <c r="H467" s="19">
        <v>148.43967713783078</v>
      </c>
      <c r="I467" s="18"/>
      <c r="J467" s="19"/>
      <c r="K467" s="18"/>
      <c r="L467" s="19">
        <v>151.34049156554099</v>
      </c>
      <c r="M467" s="18"/>
      <c r="N467" s="19"/>
      <c r="O467" s="18"/>
      <c r="P467" s="19"/>
      <c r="Q467" s="19">
        <v>1.0637746361569558</v>
      </c>
      <c r="R467" s="19">
        <v>1.0600841789727067</v>
      </c>
      <c r="S467" s="18"/>
      <c r="T467" s="18">
        <v>678832.70321783726</v>
      </c>
      <c r="U467" s="18">
        <v>107.32767464139985</v>
      </c>
      <c r="V467" s="19"/>
      <c r="W467" s="19">
        <v>1097739.8961354108</v>
      </c>
      <c r="X467" s="19">
        <v>1098.828690704888</v>
      </c>
      <c r="Y467" s="19">
        <v>97.674619846839079</v>
      </c>
      <c r="Z467" s="18"/>
      <c r="AA467" s="18">
        <v>740.12417977432222</v>
      </c>
      <c r="AB467" s="18">
        <v>738.88816285654525</v>
      </c>
      <c r="AC467" s="19"/>
      <c r="AD467" s="19">
        <v>83.363967488864347</v>
      </c>
      <c r="AE467" s="19">
        <v>83.724201151593505</v>
      </c>
      <c r="AF467" s="18"/>
      <c r="AG467" s="18"/>
      <c r="AH467" s="18"/>
      <c r="AI467" s="18">
        <v>57525.907197318556</v>
      </c>
    </row>
    <row r="468" spans="2:35" x14ac:dyDescent="0.35">
      <c r="B468" s="17">
        <v>46996</v>
      </c>
      <c r="C468" s="18"/>
      <c r="D468" s="18">
        <f>VLOOKUP($B468,[1]OIS!$A$6:$B$43,2)</f>
        <v>3.6916629570846813</v>
      </c>
      <c r="E468" s="18">
        <f t="shared" si="17"/>
        <v>3.6916629570846813</v>
      </c>
      <c r="F468" s="19"/>
      <c r="G468" s="19">
        <v>148.62191783299119</v>
      </c>
      <c r="H468" s="19">
        <v>148.70983067908878</v>
      </c>
      <c r="I468" s="18"/>
      <c r="J468" s="19"/>
      <c r="K468" s="18"/>
      <c r="L468" s="19">
        <v>151.33941782297501</v>
      </c>
      <c r="M468" s="18"/>
      <c r="N468" s="19"/>
      <c r="O468" s="18"/>
      <c r="P468" s="19"/>
      <c r="Q468" s="19">
        <v>1.0635617781546485</v>
      </c>
      <c r="R468" s="19">
        <v>1.0598720594194253</v>
      </c>
      <c r="S468" s="18"/>
      <c r="T468" s="18">
        <v>679809.69378263457</v>
      </c>
      <c r="U468" s="18">
        <v>107.48214292934361</v>
      </c>
      <c r="V468" s="19"/>
      <c r="W468" s="19">
        <v>1098495.8883439121</v>
      </c>
      <c r="X468" s="19">
        <v>1099.5854327451245</v>
      </c>
      <c r="Y468" s="19">
        <v>97.747878180791744</v>
      </c>
      <c r="Z468" s="18"/>
      <c r="AA468" s="18">
        <v>742.24540065413953</v>
      </c>
      <c r="AB468" s="18">
        <v>741.00584127015838</v>
      </c>
      <c r="AC468" s="19"/>
      <c r="AD468" s="19">
        <v>83.320736621565615</v>
      </c>
      <c r="AE468" s="19">
        <v>83.68078347440391</v>
      </c>
      <c r="AF468" s="18"/>
      <c r="AG468" s="18"/>
      <c r="AH468" s="18"/>
      <c r="AI468" s="18">
        <v>57561.609382841678</v>
      </c>
    </row>
    <row r="469" spans="2:35" x14ac:dyDescent="0.35">
      <c r="B469" s="17">
        <v>47026</v>
      </c>
      <c r="C469" s="18"/>
      <c r="D469" s="18">
        <f>VLOOKUP($B469,[1]OIS!$A$6:$B$43,2)</f>
        <v>3.6916629570846813</v>
      </c>
      <c r="E469" s="18">
        <f t="shared" si="17"/>
        <v>3.6916629570846813</v>
      </c>
      <c r="F469" s="19"/>
      <c r="G469" s="19">
        <v>148.89259371716446</v>
      </c>
      <c r="H469" s="19">
        <v>148.98066667347794</v>
      </c>
      <c r="I469" s="18"/>
      <c r="J469" s="19"/>
      <c r="K469" s="18"/>
      <c r="L469" s="19">
        <v>151.33550341967799</v>
      </c>
      <c r="M469" s="18"/>
      <c r="N469" s="19"/>
      <c r="O469" s="18"/>
      <c r="P469" s="19"/>
      <c r="Q469" s="19">
        <v>1.063282258089963</v>
      </c>
      <c r="R469" s="19">
        <v>1.0595935090684327</v>
      </c>
      <c r="S469" s="18"/>
      <c r="T469" s="18">
        <v>680757.76141786738</v>
      </c>
      <c r="U469" s="18">
        <v>107.63203832214063</v>
      </c>
      <c r="V469" s="19"/>
      <c r="W469" s="19">
        <v>1099443.9395958681</v>
      </c>
      <c r="X469" s="19">
        <v>1100.5344243227973</v>
      </c>
      <c r="Y469" s="19">
        <v>97.799792485701587</v>
      </c>
      <c r="Z469" s="18"/>
      <c r="AA469" s="18">
        <v>744.40253920934413</v>
      </c>
      <c r="AB469" s="18">
        <v>743.15937737617787</v>
      </c>
      <c r="AC469" s="19"/>
      <c r="AD469" s="19">
        <v>83.273805753088851</v>
      </c>
      <c r="AE469" s="19">
        <v>83.63364980753407</v>
      </c>
      <c r="AF469" s="18"/>
      <c r="AG469" s="18"/>
      <c r="AH469" s="18"/>
      <c r="AI469" s="18">
        <v>57597.157532891681</v>
      </c>
    </row>
    <row r="470" spans="2:35" x14ac:dyDescent="0.35">
      <c r="C470" s="18"/>
      <c r="D470" s="18" t="e">
        <f>VLOOKUP($B470,[1]OIS!$A$6:$B$43,2)</f>
        <v>#N/A</v>
      </c>
      <c r="E470" s="18">
        <f t="shared" si="17"/>
        <v>0</v>
      </c>
      <c r="F470" s="19"/>
      <c r="G470" s="19"/>
      <c r="H470" s="19"/>
      <c r="I470" s="18"/>
      <c r="J470" s="19"/>
      <c r="K470" s="18"/>
      <c r="L470" s="19"/>
      <c r="M470" s="18"/>
      <c r="N470" s="19"/>
      <c r="O470" s="18"/>
      <c r="P470" s="19"/>
      <c r="Q470" s="19"/>
      <c r="R470" s="19"/>
      <c r="S470" s="18"/>
      <c r="T470" s="18"/>
      <c r="U470" s="18"/>
      <c r="V470" s="19"/>
      <c r="W470" s="19"/>
      <c r="X470" s="19"/>
      <c r="Y470" s="19"/>
      <c r="Z470" s="18"/>
      <c r="AA470" s="18"/>
      <c r="AB470" s="18"/>
      <c r="AC470" s="19"/>
      <c r="AD470" s="19"/>
      <c r="AE470" s="19"/>
      <c r="AF470" s="18"/>
      <c r="AG470" s="18"/>
      <c r="AH470" s="18"/>
      <c r="AI470" s="18"/>
    </row>
    <row r="471" spans="2:35" x14ac:dyDescent="0.35">
      <c r="C471" s="18"/>
      <c r="D471" s="18" t="e">
        <f>VLOOKUP($B471,[1]OIS!$A$6:$B$43,2)</f>
        <v>#N/A</v>
      </c>
      <c r="E471" s="18">
        <f t="shared" si="17"/>
        <v>0</v>
      </c>
      <c r="F471" s="19"/>
      <c r="G471" s="19"/>
      <c r="H471" s="19"/>
      <c r="I471" s="18"/>
      <c r="J471" s="19"/>
      <c r="K471" s="18"/>
      <c r="L471" s="19"/>
      <c r="M471" s="18"/>
      <c r="N471" s="19"/>
      <c r="O471" s="18"/>
      <c r="P471" s="19"/>
      <c r="Q471" s="19"/>
      <c r="R471" s="19"/>
      <c r="S471" s="18"/>
      <c r="T471" s="18"/>
      <c r="U471" s="18"/>
      <c r="V471" s="19"/>
      <c r="W471" s="19"/>
      <c r="X471" s="19"/>
      <c r="Y471" s="19"/>
      <c r="Z471" s="18"/>
      <c r="AA471" s="18"/>
      <c r="AB471" s="18"/>
      <c r="AC471" s="19"/>
      <c r="AD471" s="19"/>
      <c r="AE471" s="19"/>
      <c r="AF471" s="18"/>
      <c r="AG471" s="18"/>
      <c r="AH471" s="18"/>
      <c r="AI471" s="18"/>
    </row>
    <row r="472" spans="2:35" x14ac:dyDescent="0.35">
      <c r="C472" s="18"/>
      <c r="D472" s="18" t="e">
        <f>VLOOKUP($B472,[1]OIS!$A$6:$B$43,2)</f>
        <v>#N/A</v>
      </c>
      <c r="E472" s="18">
        <f t="shared" si="17"/>
        <v>0</v>
      </c>
      <c r="F472" s="19"/>
      <c r="G472" s="19"/>
      <c r="H472" s="19"/>
      <c r="I472" s="18"/>
      <c r="J472" s="19"/>
      <c r="K472" s="18"/>
      <c r="L472" s="19"/>
      <c r="M472" s="18"/>
      <c r="N472" s="19"/>
      <c r="O472" s="18"/>
      <c r="P472" s="19"/>
      <c r="Q472" s="19"/>
      <c r="R472" s="19"/>
      <c r="S472" s="18"/>
      <c r="T472" s="18"/>
      <c r="U472" s="18"/>
      <c r="V472" s="19"/>
      <c r="W472" s="19"/>
      <c r="X472" s="19"/>
      <c r="Y472" s="19"/>
      <c r="Z472" s="18"/>
      <c r="AA472" s="18"/>
      <c r="AB472" s="18"/>
      <c r="AC472" s="19"/>
      <c r="AD472" s="19"/>
      <c r="AE472" s="19"/>
      <c r="AF472" s="18"/>
      <c r="AG472" s="18"/>
      <c r="AH472" s="18"/>
      <c r="AI472" s="18"/>
    </row>
    <row r="473" spans="2:35" x14ac:dyDescent="0.35">
      <c r="C473" s="18"/>
      <c r="D473" s="18" t="e">
        <f>VLOOKUP($B473,[1]OIS!$A$6:$B$43,2)</f>
        <v>#N/A</v>
      </c>
      <c r="E473" s="18">
        <f t="shared" si="17"/>
        <v>0</v>
      </c>
      <c r="F473" s="19"/>
      <c r="G473" s="19"/>
      <c r="H473" s="19"/>
      <c r="I473" s="18"/>
      <c r="J473" s="19"/>
      <c r="K473" s="18"/>
      <c r="L473" s="19"/>
      <c r="M473" s="18"/>
      <c r="N473" s="19"/>
      <c r="O473" s="18"/>
      <c r="P473" s="19"/>
      <c r="Q473" s="19"/>
      <c r="R473" s="19"/>
      <c r="S473" s="18"/>
      <c r="T473" s="18"/>
      <c r="U473" s="18"/>
      <c r="V473" s="19"/>
      <c r="W473" s="19"/>
      <c r="X473" s="19"/>
      <c r="Y473" s="19"/>
      <c r="Z473" s="18"/>
      <c r="AA473" s="18"/>
      <c r="AB473" s="18"/>
      <c r="AC473" s="19"/>
      <c r="AD473" s="19"/>
      <c r="AE473" s="19"/>
      <c r="AF473" s="18"/>
      <c r="AG473" s="18"/>
      <c r="AH473" s="18"/>
      <c r="AI473" s="18"/>
    </row>
    <row r="474" spans="2:35" x14ac:dyDescent="0.35">
      <c r="C474" s="18"/>
      <c r="D474" s="18" t="e">
        <f>VLOOKUP($B474,[1]OIS!$A$6:$B$43,2)</f>
        <v>#N/A</v>
      </c>
      <c r="E474" s="18">
        <f t="shared" si="17"/>
        <v>0</v>
      </c>
      <c r="F474" s="19"/>
      <c r="G474" s="19"/>
      <c r="H474" s="19"/>
      <c r="I474" s="18"/>
      <c r="J474" s="19"/>
      <c r="K474" s="18"/>
      <c r="L474" s="19"/>
      <c r="M474" s="18"/>
      <c r="N474" s="19"/>
      <c r="O474" s="18"/>
      <c r="P474" s="19"/>
      <c r="Q474" s="19"/>
      <c r="R474" s="19"/>
      <c r="S474" s="18"/>
      <c r="T474" s="18"/>
      <c r="U474" s="18"/>
      <c r="V474" s="19"/>
      <c r="W474" s="19"/>
      <c r="X474" s="19"/>
      <c r="Y474" s="19"/>
      <c r="Z474" s="18"/>
      <c r="AA474" s="18"/>
      <c r="AB474" s="18"/>
      <c r="AC474" s="19"/>
      <c r="AD474" s="19"/>
      <c r="AE474" s="19"/>
      <c r="AF474" s="18"/>
      <c r="AG474" s="18"/>
      <c r="AH474" s="18"/>
      <c r="AI474" s="18"/>
    </row>
    <row r="475" spans="2:35" x14ac:dyDescent="0.35">
      <c r="C475" s="18"/>
      <c r="D475" s="18" t="e">
        <f>VLOOKUP($B475,[1]OIS!$A$6:$B$43,2)</f>
        <v>#N/A</v>
      </c>
      <c r="E475" s="18">
        <f t="shared" si="17"/>
        <v>0</v>
      </c>
      <c r="F475" s="19"/>
      <c r="G475" s="19"/>
      <c r="H475" s="19"/>
      <c r="I475" s="18"/>
      <c r="J475" s="19"/>
      <c r="K475" s="18"/>
      <c r="L475" s="19"/>
      <c r="M475" s="18"/>
      <c r="N475" s="19"/>
      <c r="O475" s="18"/>
      <c r="P475" s="19"/>
      <c r="Q475" s="19"/>
      <c r="R475" s="19"/>
      <c r="S475" s="18"/>
      <c r="T475" s="18"/>
      <c r="U475" s="18"/>
      <c r="V475" s="19"/>
      <c r="W475" s="19"/>
      <c r="X475" s="19"/>
      <c r="Y475" s="19"/>
      <c r="Z475" s="18"/>
      <c r="AA475" s="18"/>
      <c r="AB475" s="18"/>
      <c r="AC475" s="19"/>
      <c r="AD475" s="19"/>
      <c r="AE475" s="19"/>
      <c r="AF475" s="18"/>
      <c r="AG475" s="18"/>
      <c r="AH475" s="18"/>
      <c r="AI475" s="18"/>
    </row>
    <row r="476" spans="2:35" x14ac:dyDescent="0.35">
      <c r="C476" s="18"/>
      <c r="D476" s="18" t="e">
        <f>VLOOKUP($B476,[1]OIS!$A$6:$B$43,2)</f>
        <v>#N/A</v>
      </c>
      <c r="E476" s="18">
        <f t="shared" si="17"/>
        <v>0</v>
      </c>
      <c r="F476" s="19"/>
      <c r="G476" s="19"/>
      <c r="H476" s="19"/>
      <c r="I476" s="18"/>
      <c r="J476" s="19"/>
      <c r="K476" s="18"/>
      <c r="L476" s="19"/>
      <c r="M476" s="18"/>
      <c r="N476" s="19"/>
      <c r="O476" s="18"/>
      <c r="P476" s="19"/>
      <c r="Q476" s="19"/>
      <c r="R476" s="19"/>
      <c r="S476" s="18"/>
      <c r="T476" s="18"/>
      <c r="U476" s="18"/>
      <c r="V476" s="19"/>
      <c r="W476" s="19"/>
      <c r="X476" s="19"/>
      <c r="Y476" s="19"/>
      <c r="Z476" s="18"/>
      <c r="AA476" s="18"/>
      <c r="AB476" s="18"/>
      <c r="AC476" s="19"/>
      <c r="AD476" s="19"/>
      <c r="AE476" s="19"/>
      <c r="AF476" s="18"/>
      <c r="AG476" s="18"/>
      <c r="AH476" s="18"/>
      <c r="AI476" s="18"/>
    </row>
    <row r="477" spans="2:35" x14ac:dyDescent="0.35">
      <c r="C477" s="18"/>
      <c r="D477" s="18" t="e">
        <f>VLOOKUP($B477,[1]OIS!$A$6:$B$43,2)</f>
        <v>#N/A</v>
      </c>
      <c r="E477" s="18">
        <f t="shared" si="17"/>
        <v>0</v>
      </c>
      <c r="F477" s="19"/>
      <c r="G477" s="19"/>
      <c r="H477" s="19"/>
      <c r="I477" s="18"/>
      <c r="J477" s="19"/>
      <c r="K477" s="18"/>
      <c r="L477" s="19"/>
      <c r="M477" s="18"/>
      <c r="N477" s="19"/>
      <c r="O477" s="18"/>
      <c r="P477" s="19"/>
      <c r="Q477" s="19"/>
      <c r="R477" s="19"/>
      <c r="S477" s="18"/>
      <c r="T477" s="18"/>
      <c r="U477" s="18"/>
      <c r="V477" s="19"/>
      <c r="W477" s="19"/>
      <c r="X477" s="19"/>
      <c r="Y477" s="19"/>
      <c r="Z477" s="18"/>
      <c r="AA477" s="18"/>
      <c r="AB477" s="18"/>
      <c r="AC477" s="19"/>
      <c r="AD477" s="19"/>
      <c r="AE477" s="19"/>
      <c r="AF477" s="18"/>
      <c r="AG477" s="18"/>
      <c r="AH477" s="18"/>
      <c r="AI477" s="18"/>
    </row>
    <row r="478" spans="2:35" x14ac:dyDescent="0.35">
      <c r="C478" s="18"/>
      <c r="D478" s="18" t="e">
        <f>VLOOKUP($B478,[1]OIS!$A$6:$B$43,2)</f>
        <v>#N/A</v>
      </c>
      <c r="E478" s="18">
        <f t="shared" si="17"/>
        <v>0</v>
      </c>
      <c r="F478" s="19"/>
      <c r="G478" s="19"/>
      <c r="H478" s="19"/>
      <c r="I478" s="18"/>
      <c r="J478" s="19"/>
      <c r="K478" s="18"/>
      <c r="L478" s="19"/>
      <c r="M478" s="18"/>
      <c r="N478" s="19"/>
      <c r="O478" s="18"/>
      <c r="P478" s="19"/>
      <c r="Q478" s="19"/>
      <c r="R478" s="19"/>
      <c r="S478" s="18"/>
      <c r="T478" s="18"/>
      <c r="U478" s="18"/>
      <c r="V478" s="19"/>
      <c r="W478" s="19"/>
      <c r="X478" s="19"/>
      <c r="Y478" s="19"/>
      <c r="Z478" s="18"/>
      <c r="AA478" s="18"/>
      <c r="AB478" s="18"/>
      <c r="AC478" s="19"/>
      <c r="AD478" s="19"/>
      <c r="AE478" s="19"/>
      <c r="AF478" s="18"/>
      <c r="AG478" s="18"/>
      <c r="AH478" s="18"/>
      <c r="AI478" s="18"/>
    </row>
    <row r="479" spans="2:35" x14ac:dyDescent="0.35">
      <c r="C479" s="18"/>
      <c r="D479" s="18" t="e">
        <f>VLOOKUP($B479,[1]OIS!$A$6:$B$43,2)</f>
        <v>#N/A</v>
      </c>
      <c r="E479" s="18">
        <f t="shared" si="17"/>
        <v>0</v>
      </c>
      <c r="F479" s="19"/>
      <c r="G479" s="19"/>
      <c r="H479" s="19"/>
      <c r="I479" s="18"/>
      <c r="J479" s="19"/>
      <c r="K479" s="18"/>
      <c r="L479" s="19"/>
      <c r="M479" s="18"/>
      <c r="N479" s="19"/>
      <c r="O479" s="18"/>
      <c r="P479" s="19"/>
      <c r="Q479" s="19"/>
      <c r="R479" s="19"/>
      <c r="S479" s="18"/>
      <c r="T479" s="18"/>
      <c r="U479" s="18"/>
      <c r="V479" s="19"/>
      <c r="W479" s="19"/>
      <c r="X479" s="19"/>
      <c r="Y479" s="19"/>
      <c r="Z479" s="18"/>
      <c r="AA479" s="18"/>
      <c r="AB479" s="18"/>
      <c r="AC479" s="19"/>
      <c r="AD479" s="19"/>
      <c r="AE479" s="19"/>
      <c r="AF479" s="18"/>
      <c r="AG479" s="18"/>
      <c r="AH479" s="18"/>
      <c r="AI479" s="18"/>
    </row>
    <row r="480" spans="2:35" x14ac:dyDescent="0.35">
      <c r="C480" s="18"/>
      <c r="D480" s="18" t="e">
        <f>VLOOKUP($B480,[1]OIS!$A$6:$B$43,2)</f>
        <v>#N/A</v>
      </c>
      <c r="E480" s="18">
        <f t="shared" si="17"/>
        <v>0</v>
      </c>
      <c r="F480" s="19"/>
      <c r="G480" s="19"/>
      <c r="H480" s="19"/>
      <c r="I480" s="18"/>
      <c r="J480" s="19"/>
      <c r="K480" s="18"/>
      <c r="L480" s="19"/>
      <c r="M480" s="18"/>
      <c r="N480" s="19"/>
      <c r="O480" s="18"/>
      <c r="P480" s="19"/>
      <c r="Q480" s="19"/>
      <c r="R480" s="19"/>
      <c r="S480" s="18"/>
      <c r="T480" s="18"/>
      <c r="U480" s="18"/>
      <c r="V480" s="19"/>
      <c r="W480" s="19"/>
      <c r="X480" s="19"/>
      <c r="Y480" s="19"/>
      <c r="Z480" s="18"/>
      <c r="AA480" s="18"/>
      <c r="AB480" s="18"/>
      <c r="AC480" s="19"/>
      <c r="AD480" s="19"/>
      <c r="AE480" s="19"/>
      <c r="AF480" s="18"/>
      <c r="AG480" s="18"/>
      <c r="AH480" s="18"/>
      <c r="AI480" s="18"/>
    </row>
    <row r="481" spans="3:35" x14ac:dyDescent="0.35">
      <c r="C481" s="18"/>
      <c r="D481" s="18" t="e">
        <f>VLOOKUP($B481,[1]OIS!$A$6:$B$43,2)</f>
        <v>#N/A</v>
      </c>
      <c r="E481" s="18">
        <f t="shared" si="17"/>
        <v>0</v>
      </c>
      <c r="F481" s="19"/>
      <c r="G481" s="19"/>
      <c r="H481" s="19"/>
      <c r="I481" s="18"/>
      <c r="J481" s="19"/>
      <c r="K481" s="18"/>
      <c r="L481" s="19"/>
      <c r="M481" s="18"/>
      <c r="N481" s="19"/>
      <c r="O481" s="18"/>
      <c r="P481" s="19"/>
      <c r="Q481" s="19"/>
      <c r="R481" s="19"/>
      <c r="S481" s="18"/>
      <c r="T481" s="18"/>
      <c r="U481" s="18"/>
      <c r="V481" s="19"/>
      <c r="W481" s="19"/>
      <c r="X481" s="19"/>
      <c r="Y481" s="19"/>
      <c r="Z481" s="18"/>
      <c r="AA481" s="18"/>
      <c r="AB481" s="18"/>
      <c r="AC481" s="19"/>
      <c r="AD481" s="19"/>
      <c r="AE481" s="19"/>
      <c r="AF481" s="18"/>
      <c r="AG481" s="18"/>
      <c r="AH481" s="18"/>
      <c r="AI481" s="18"/>
    </row>
    <row r="482" spans="3:35" x14ac:dyDescent="0.35">
      <c r="C482" s="18"/>
      <c r="D482" s="18" t="e">
        <f>VLOOKUP($B482,[1]OIS!$A$6:$B$43,2)</f>
        <v>#N/A</v>
      </c>
      <c r="E482" s="18">
        <f t="shared" si="17"/>
        <v>0</v>
      </c>
      <c r="F482" s="19"/>
      <c r="G482" s="19"/>
      <c r="H482" s="19"/>
      <c r="I482" s="18"/>
      <c r="J482" s="19"/>
      <c r="K482" s="18"/>
      <c r="L482" s="19"/>
      <c r="M482" s="18"/>
      <c r="N482" s="19"/>
      <c r="O482" s="18"/>
      <c r="P482" s="19"/>
      <c r="Q482" s="19"/>
      <c r="R482" s="19"/>
      <c r="S482" s="18"/>
      <c r="T482" s="18"/>
      <c r="U482" s="18"/>
      <c r="V482" s="19"/>
      <c r="W482" s="19"/>
      <c r="X482" s="19"/>
      <c r="Y482" s="19"/>
      <c r="Z482" s="18"/>
      <c r="AA482" s="18"/>
      <c r="AB482" s="18"/>
      <c r="AC482" s="19"/>
      <c r="AD482" s="19"/>
      <c r="AE482" s="19"/>
      <c r="AF482" s="18"/>
      <c r="AG482" s="18"/>
      <c r="AH482" s="18"/>
      <c r="AI482" s="18"/>
    </row>
    <row r="483" spans="3:35" x14ac:dyDescent="0.35">
      <c r="C483" s="18"/>
      <c r="D483" s="18" t="e">
        <f>VLOOKUP($B483,[1]OIS!$A$6:$B$43,2)</f>
        <v>#N/A</v>
      </c>
      <c r="E483" s="18">
        <f t="shared" si="17"/>
        <v>0</v>
      </c>
      <c r="F483" s="19"/>
      <c r="G483" s="19"/>
      <c r="H483" s="19"/>
      <c r="I483" s="18"/>
      <c r="J483" s="19"/>
      <c r="K483" s="18"/>
      <c r="L483" s="19"/>
      <c r="M483" s="18"/>
      <c r="N483" s="19"/>
      <c r="O483" s="18"/>
      <c r="P483" s="19"/>
      <c r="Q483" s="19"/>
      <c r="R483" s="19"/>
      <c r="S483" s="18"/>
      <c r="T483" s="18"/>
      <c r="U483" s="18"/>
      <c r="V483" s="19"/>
      <c r="W483" s="19"/>
      <c r="X483" s="19"/>
      <c r="Y483" s="19"/>
      <c r="Z483" s="18"/>
      <c r="AA483" s="18"/>
      <c r="AB483" s="18"/>
      <c r="AC483" s="19"/>
      <c r="AD483" s="19"/>
      <c r="AE483" s="19"/>
      <c r="AF483" s="18"/>
      <c r="AG483" s="18"/>
      <c r="AH483" s="18"/>
      <c r="AI483" s="18"/>
    </row>
    <row r="484" spans="3:35" x14ac:dyDescent="0.35">
      <c r="C484" s="18"/>
      <c r="D484" s="18" t="e">
        <f>VLOOKUP($B484,[1]OIS!$A$6:$B$43,2)</f>
        <v>#N/A</v>
      </c>
      <c r="E484" s="18">
        <f t="shared" si="17"/>
        <v>0</v>
      </c>
      <c r="F484" s="19"/>
      <c r="G484" s="19"/>
      <c r="H484" s="19"/>
      <c r="I484" s="18"/>
      <c r="J484" s="19"/>
      <c r="K484" s="18"/>
      <c r="L484" s="19"/>
      <c r="M484" s="18"/>
      <c r="N484" s="19"/>
      <c r="O484" s="18"/>
      <c r="P484" s="19"/>
      <c r="Q484" s="19"/>
      <c r="R484" s="19"/>
      <c r="S484" s="18"/>
      <c r="T484" s="18"/>
      <c r="U484" s="18"/>
      <c r="V484" s="19"/>
      <c r="W484" s="19"/>
      <c r="X484" s="19"/>
      <c r="Y484" s="19"/>
      <c r="Z484" s="18"/>
      <c r="AA484" s="18"/>
      <c r="AB484" s="18"/>
      <c r="AC484" s="19"/>
      <c r="AD484" s="19"/>
      <c r="AE484" s="19"/>
      <c r="AF484" s="18"/>
      <c r="AG484" s="18"/>
      <c r="AH484" s="18"/>
      <c r="AI484" s="18"/>
    </row>
    <row r="485" spans="3:35" x14ac:dyDescent="0.35">
      <c r="C485" s="18"/>
      <c r="D485" s="18" t="e">
        <f>VLOOKUP($B485,[1]OIS!$A$6:$B$43,2)</f>
        <v>#N/A</v>
      </c>
      <c r="E485" s="18">
        <f t="shared" si="17"/>
        <v>0</v>
      </c>
      <c r="F485" s="19"/>
      <c r="G485" s="19"/>
      <c r="H485" s="19"/>
      <c r="I485" s="18"/>
      <c r="J485" s="19"/>
      <c r="K485" s="18"/>
      <c r="L485" s="19"/>
      <c r="M485" s="18"/>
      <c r="N485" s="19"/>
      <c r="O485" s="18"/>
      <c r="P485" s="19"/>
      <c r="Q485" s="19"/>
      <c r="R485" s="19"/>
      <c r="S485" s="18"/>
      <c r="T485" s="18"/>
      <c r="U485" s="18"/>
      <c r="V485" s="19"/>
      <c r="W485" s="19"/>
      <c r="X485" s="19"/>
      <c r="Y485" s="19"/>
      <c r="Z485" s="18"/>
      <c r="AA485" s="18"/>
      <c r="AB485" s="18"/>
      <c r="AC485" s="19"/>
      <c r="AD485" s="19"/>
      <c r="AE485" s="19"/>
      <c r="AF485" s="18"/>
      <c r="AG485" s="18"/>
      <c r="AH485" s="18"/>
      <c r="AI485" s="18"/>
    </row>
    <row r="486" spans="3:35" x14ac:dyDescent="0.35">
      <c r="C486" s="18"/>
      <c r="D486" s="18" t="e">
        <f>VLOOKUP($B486,[1]OIS!$A$6:$B$43,2)</f>
        <v>#N/A</v>
      </c>
      <c r="E486" s="18">
        <f t="shared" si="17"/>
        <v>0</v>
      </c>
      <c r="F486" s="19"/>
      <c r="G486" s="19"/>
      <c r="H486" s="19"/>
      <c r="I486" s="18"/>
      <c r="J486" s="19"/>
      <c r="K486" s="18"/>
      <c r="L486" s="19"/>
      <c r="M486" s="18"/>
      <c r="N486" s="19"/>
      <c r="O486" s="18"/>
      <c r="P486" s="19"/>
      <c r="Q486" s="19"/>
      <c r="R486" s="19"/>
      <c r="S486" s="18"/>
      <c r="T486" s="18"/>
      <c r="U486" s="18"/>
      <c r="V486" s="19"/>
      <c r="W486" s="19"/>
      <c r="X486" s="19"/>
      <c r="Y486" s="19"/>
      <c r="Z486" s="18"/>
      <c r="AA486" s="18"/>
      <c r="AB486" s="18"/>
      <c r="AC486" s="19"/>
      <c r="AD486" s="19"/>
      <c r="AE486" s="19"/>
      <c r="AF486" s="18"/>
      <c r="AG486" s="18"/>
      <c r="AH486" s="18"/>
      <c r="AI486" s="18"/>
    </row>
    <row r="487" spans="3:35" x14ac:dyDescent="0.35">
      <c r="C487" s="18"/>
      <c r="D487" s="18" t="e">
        <f>VLOOKUP($B487,[1]OIS!$A$6:$B$43,2)</f>
        <v>#N/A</v>
      </c>
      <c r="E487" s="18">
        <f t="shared" si="17"/>
        <v>0</v>
      </c>
      <c r="F487" s="19"/>
      <c r="G487" s="19"/>
      <c r="H487" s="19"/>
      <c r="I487" s="18"/>
      <c r="J487" s="19"/>
      <c r="K487" s="18"/>
      <c r="L487" s="19"/>
      <c r="M487" s="18"/>
      <c r="N487" s="19"/>
      <c r="O487" s="18"/>
      <c r="P487" s="19"/>
      <c r="Q487" s="19"/>
      <c r="R487" s="19"/>
      <c r="S487" s="18"/>
      <c r="T487" s="18"/>
      <c r="U487" s="18"/>
      <c r="V487" s="19"/>
      <c r="W487" s="19"/>
      <c r="X487" s="19"/>
      <c r="Y487" s="19"/>
      <c r="Z487" s="18"/>
      <c r="AA487" s="18"/>
      <c r="AB487" s="18"/>
      <c r="AC487" s="19"/>
      <c r="AD487" s="19"/>
      <c r="AE487" s="19"/>
      <c r="AF487" s="18"/>
      <c r="AG487" s="18"/>
      <c r="AH487" s="18"/>
      <c r="AI487" s="18"/>
    </row>
    <row r="488" spans="3:35" x14ac:dyDescent="0.35">
      <c r="C488" s="18"/>
      <c r="D488" s="18" t="e">
        <f>VLOOKUP($B488,[1]OIS!$A$6:$B$43,2)</f>
        <v>#N/A</v>
      </c>
      <c r="E488" s="18">
        <f t="shared" si="17"/>
        <v>0</v>
      </c>
      <c r="F488" s="19"/>
      <c r="G488" s="19"/>
      <c r="H488" s="19"/>
      <c r="I488" s="18"/>
      <c r="J488" s="19"/>
      <c r="K488" s="18"/>
      <c r="L488" s="19"/>
      <c r="M488" s="18"/>
      <c r="N488" s="19"/>
      <c r="O488" s="18"/>
      <c r="P488" s="19"/>
      <c r="Q488" s="19"/>
      <c r="R488" s="19"/>
      <c r="S488" s="18"/>
      <c r="T488" s="18"/>
      <c r="U488" s="18"/>
      <c r="V488" s="19"/>
      <c r="W488" s="19"/>
      <c r="X488" s="19"/>
      <c r="Y488" s="19"/>
      <c r="Z488" s="18"/>
      <c r="AA488" s="18"/>
      <c r="AB488" s="18"/>
      <c r="AC488" s="19"/>
      <c r="AD488" s="19"/>
      <c r="AE488" s="19"/>
      <c r="AF488" s="18"/>
      <c r="AG488" s="18"/>
      <c r="AH488" s="18"/>
      <c r="AI488" s="18"/>
    </row>
    <row r="489" spans="3:35" x14ac:dyDescent="0.35">
      <c r="C489" s="18"/>
      <c r="D489" s="18" t="e">
        <f>VLOOKUP($B489,[1]OIS!$A$6:$B$43,2)</f>
        <v>#N/A</v>
      </c>
      <c r="E489" s="18">
        <f t="shared" si="17"/>
        <v>0</v>
      </c>
      <c r="F489" s="19"/>
      <c r="G489" s="19"/>
      <c r="H489" s="19"/>
      <c r="I489" s="18"/>
      <c r="J489" s="19"/>
      <c r="K489" s="18"/>
      <c r="L489" s="19"/>
      <c r="M489" s="18"/>
      <c r="N489" s="19"/>
      <c r="O489" s="18"/>
      <c r="P489" s="19"/>
      <c r="Q489" s="19"/>
      <c r="R489" s="19"/>
      <c r="S489" s="18"/>
      <c r="T489" s="18"/>
      <c r="U489" s="18"/>
      <c r="V489" s="19"/>
      <c r="W489" s="19"/>
      <c r="X489" s="19"/>
      <c r="Y489" s="19"/>
      <c r="Z489" s="18"/>
      <c r="AA489" s="18"/>
      <c r="AB489" s="18"/>
      <c r="AC489" s="19"/>
      <c r="AD489" s="19"/>
      <c r="AE489" s="19"/>
      <c r="AF489" s="18"/>
      <c r="AG489" s="18"/>
      <c r="AH489" s="18"/>
      <c r="AI489" s="18"/>
    </row>
    <row r="490" spans="3:35" x14ac:dyDescent="0.35">
      <c r="C490" s="18"/>
      <c r="D490" s="18" t="e">
        <f>VLOOKUP($B490,[1]OIS!$A$6:$B$43,2)</f>
        <v>#N/A</v>
      </c>
      <c r="E490" s="18">
        <f t="shared" si="17"/>
        <v>0</v>
      </c>
      <c r="F490" s="19"/>
      <c r="G490" s="19"/>
      <c r="H490" s="19"/>
      <c r="I490" s="18"/>
      <c r="J490" s="19"/>
      <c r="K490" s="18"/>
      <c r="L490" s="19"/>
      <c r="M490" s="18"/>
      <c r="N490" s="19"/>
      <c r="O490" s="18"/>
      <c r="P490" s="19"/>
      <c r="Q490" s="19"/>
      <c r="R490" s="19"/>
      <c r="S490" s="18"/>
      <c r="T490" s="18"/>
      <c r="U490" s="18"/>
      <c r="V490" s="19"/>
      <c r="W490" s="19"/>
      <c r="X490" s="19"/>
      <c r="Y490" s="19"/>
      <c r="Z490" s="18"/>
      <c r="AA490" s="18"/>
      <c r="AB490" s="18"/>
      <c r="AC490" s="19"/>
      <c r="AD490" s="19"/>
      <c r="AE490" s="19"/>
      <c r="AF490" s="18"/>
      <c r="AG490" s="18"/>
      <c r="AH490" s="18"/>
      <c r="AI490" s="18"/>
    </row>
    <row r="491" spans="3:35" x14ac:dyDescent="0.35">
      <c r="C491" s="18"/>
      <c r="D491" s="18" t="e">
        <f>VLOOKUP($B491,[1]OIS!$A$6:$B$43,2)</f>
        <v>#N/A</v>
      </c>
      <c r="E491" s="18">
        <f t="shared" si="17"/>
        <v>0</v>
      </c>
      <c r="F491" s="19"/>
      <c r="G491" s="19"/>
      <c r="H491" s="19"/>
      <c r="I491" s="18"/>
      <c r="J491" s="19"/>
      <c r="K491" s="18"/>
      <c r="L491" s="19"/>
      <c r="M491" s="18"/>
      <c r="N491" s="19"/>
      <c r="O491" s="18"/>
      <c r="P491" s="19"/>
      <c r="Q491" s="19"/>
      <c r="R491" s="19"/>
      <c r="S491" s="18"/>
      <c r="T491" s="18"/>
      <c r="U491" s="18"/>
      <c r="V491" s="19"/>
      <c r="W491" s="19"/>
      <c r="X491" s="19"/>
      <c r="Y491" s="19"/>
      <c r="Z491" s="18"/>
      <c r="AA491" s="18"/>
      <c r="AB491" s="18"/>
      <c r="AC491" s="19"/>
      <c r="AD491" s="19"/>
      <c r="AE491" s="19"/>
      <c r="AF491" s="18"/>
      <c r="AG491" s="18"/>
      <c r="AH491" s="18"/>
      <c r="AI491" s="18"/>
    </row>
    <row r="492" spans="3:35" x14ac:dyDescent="0.35">
      <c r="C492" s="18"/>
      <c r="D492" s="18" t="e">
        <f>VLOOKUP($B492,[1]OIS!$A$6:$B$43,2)</f>
        <v>#N/A</v>
      </c>
      <c r="E492" s="18">
        <f t="shared" si="17"/>
        <v>0</v>
      </c>
      <c r="F492" s="19"/>
      <c r="G492" s="19"/>
      <c r="H492" s="19"/>
      <c r="I492" s="18"/>
      <c r="J492" s="19"/>
      <c r="K492" s="18"/>
      <c r="L492" s="19"/>
      <c r="M492" s="18"/>
      <c r="N492" s="19"/>
      <c r="O492" s="18"/>
      <c r="P492" s="19"/>
      <c r="Q492" s="19"/>
      <c r="R492" s="19"/>
      <c r="S492" s="18"/>
      <c r="T492" s="18"/>
      <c r="U492" s="18"/>
      <c r="V492" s="19"/>
      <c r="W492" s="19"/>
      <c r="X492" s="19"/>
      <c r="Y492" s="19"/>
      <c r="Z492" s="18"/>
      <c r="AA492" s="18"/>
      <c r="AB492" s="18"/>
      <c r="AC492" s="19"/>
      <c r="AD492" s="19"/>
      <c r="AE492" s="19"/>
      <c r="AF492" s="18"/>
      <c r="AG492" s="18"/>
      <c r="AH492" s="18"/>
      <c r="AI492" s="18"/>
    </row>
    <row r="493" spans="3:35" x14ac:dyDescent="0.35">
      <c r="C493" s="18"/>
      <c r="D493" s="18" t="e">
        <f>VLOOKUP($B493,[1]OIS!$A$6:$B$43,2)</f>
        <v>#N/A</v>
      </c>
      <c r="E493" s="18">
        <f t="shared" si="17"/>
        <v>0</v>
      </c>
      <c r="F493" s="19"/>
      <c r="G493" s="19"/>
      <c r="H493" s="19"/>
      <c r="I493" s="18"/>
      <c r="J493" s="19"/>
      <c r="K493" s="18"/>
      <c r="L493" s="19"/>
      <c r="M493" s="18"/>
      <c r="N493" s="19"/>
      <c r="O493" s="18"/>
      <c r="P493" s="19"/>
      <c r="Q493" s="19"/>
      <c r="R493" s="19"/>
      <c r="S493" s="18"/>
      <c r="T493" s="18"/>
      <c r="U493" s="18"/>
      <c r="V493" s="19"/>
      <c r="W493" s="19"/>
      <c r="X493" s="19"/>
      <c r="Y493" s="19"/>
      <c r="Z493" s="18"/>
      <c r="AA493" s="18"/>
      <c r="AB493" s="18"/>
      <c r="AC493" s="19"/>
      <c r="AD493" s="19"/>
      <c r="AE493" s="19"/>
      <c r="AF493" s="18"/>
      <c r="AG493" s="18"/>
      <c r="AH493" s="18"/>
      <c r="AI493" s="18"/>
    </row>
    <row r="494" spans="3:35" x14ac:dyDescent="0.35">
      <c r="C494" s="18"/>
      <c r="D494" s="18" t="e">
        <f>VLOOKUP($B494,[1]OIS!$A$6:$B$43,2)</f>
        <v>#N/A</v>
      </c>
      <c r="E494" s="18">
        <f t="shared" si="17"/>
        <v>0</v>
      </c>
      <c r="F494" s="19"/>
      <c r="G494" s="19"/>
      <c r="H494" s="19"/>
      <c r="I494" s="18"/>
      <c r="J494" s="19"/>
      <c r="K494" s="18"/>
      <c r="L494" s="19"/>
      <c r="M494" s="18"/>
      <c r="N494" s="19"/>
      <c r="O494" s="18"/>
      <c r="P494" s="19"/>
      <c r="Q494" s="19"/>
      <c r="R494" s="19"/>
      <c r="S494" s="18"/>
      <c r="T494" s="18"/>
      <c r="U494" s="18"/>
      <c r="V494" s="19"/>
      <c r="W494" s="19"/>
      <c r="X494" s="19"/>
      <c r="Y494" s="19"/>
      <c r="Z494" s="18"/>
      <c r="AA494" s="18"/>
      <c r="AB494" s="18"/>
      <c r="AC494" s="19"/>
      <c r="AD494" s="19"/>
      <c r="AE494" s="19"/>
      <c r="AF494" s="18"/>
      <c r="AG494" s="18"/>
      <c r="AH494" s="18"/>
      <c r="AI494" s="18"/>
    </row>
    <row r="495" spans="3:35" x14ac:dyDescent="0.35">
      <c r="C495" s="18"/>
      <c r="D495" s="18" t="e">
        <f>VLOOKUP($B495,[1]OIS!$A$6:$B$43,2)</f>
        <v>#N/A</v>
      </c>
      <c r="E495" s="18">
        <f t="shared" si="17"/>
        <v>0</v>
      </c>
      <c r="F495" s="19"/>
      <c r="G495" s="19"/>
      <c r="H495" s="19"/>
      <c r="I495" s="18"/>
      <c r="J495" s="19"/>
      <c r="K495" s="18"/>
      <c r="L495" s="19"/>
      <c r="M495" s="18"/>
      <c r="N495" s="19"/>
      <c r="O495" s="18"/>
      <c r="P495" s="19"/>
      <c r="Q495" s="19"/>
      <c r="R495" s="19"/>
      <c r="S495" s="18"/>
      <c r="T495" s="18"/>
      <c r="U495" s="18"/>
      <c r="V495" s="19"/>
      <c r="W495" s="19"/>
      <c r="X495" s="19"/>
      <c r="Y495" s="19"/>
      <c r="Z495" s="18"/>
      <c r="AA495" s="18"/>
      <c r="AB495" s="18"/>
      <c r="AC495" s="19"/>
      <c r="AD495" s="19"/>
      <c r="AE495" s="19"/>
      <c r="AF495" s="18"/>
      <c r="AG495" s="18"/>
      <c r="AH495" s="18"/>
      <c r="AI495" s="18"/>
    </row>
    <row r="496" spans="3:35" x14ac:dyDescent="0.35">
      <c r="C496" s="18"/>
      <c r="D496" s="18" t="e">
        <f>VLOOKUP($B496,[1]OIS!$A$6:$B$43,2)</f>
        <v>#N/A</v>
      </c>
      <c r="E496" s="18">
        <f t="shared" si="17"/>
        <v>0</v>
      </c>
      <c r="F496" s="19"/>
      <c r="G496" s="19"/>
      <c r="H496" s="19"/>
      <c r="I496" s="18"/>
      <c r="J496" s="19"/>
      <c r="K496" s="18"/>
      <c r="L496" s="19"/>
      <c r="M496" s="18"/>
      <c r="N496" s="19"/>
      <c r="O496" s="18"/>
      <c r="P496" s="19"/>
      <c r="Q496" s="19"/>
      <c r="R496" s="19"/>
      <c r="S496" s="18"/>
      <c r="T496" s="18"/>
      <c r="U496" s="18"/>
      <c r="V496" s="19"/>
      <c r="W496" s="19"/>
      <c r="X496" s="19"/>
      <c r="Y496" s="19"/>
      <c r="Z496" s="18"/>
      <c r="AA496" s="18"/>
      <c r="AB496" s="18"/>
      <c r="AC496" s="19"/>
      <c r="AD496" s="19"/>
      <c r="AE496" s="19"/>
      <c r="AF496" s="18"/>
      <c r="AG496" s="18"/>
      <c r="AH496" s="18"/>
      <c r="AI496" s="18"/>
    </row>
    <row r="497" spans="3:35" x14ac:dyDescent="0.35">
      <c r="C497" s="18"/>
      <c r="D497" s="18" t="e">
        <f>VLOOKUP($B497,[1]OIS!$A$6:$B$43,2)</f>
        <v>#N/A</v>
      </c>
      <c r="E497" s="18">
        <f t="shared" si="17"/>
        <v>0</v>
      </c>
      <c r="F497" s="19"/>
      <c r="G497" s="19"/>
      <c r="H497" s="19"/>
      <c r="I497" s="18"/>
      <c r="J497" s="19"/>
      <c r="K497" s="18"/>
      <c r="L497" s="19"/>
      <c r="M497" s="18"/>
      <c r="N497" s="19"/>
      <c r="O497" s="18"/>
      <c r="P497" s="19"/>
      <c r="Q497" s="19"/>
      <c r="R497" s="19"/>
      <c r="S497" s="18"/>
      <c r="T497" s="18"/>
      <c r="U497" s="18"/>
      <c r="V497" s="19"/>
      <c r="W497" s="19"/>
      <c r="X497" s="19"/>
      <c r="Y497" s="19"/>
      <c r="Z497" s="18"/>
      <c r="AA497" s="18"/>
      <c r="AB497" s="18"/>
      <c r="AC497" s="19"/>
      <c r="AD497" s="19"/>
      <c r="AE497" s="19"/>
      <c r="AF497" s="18"/>
      <c r="AG497" s="18"/>
      <c r="AH497" s="18"/>
      <c r="AI497" s="18"/>
    </row>
    <row r="498" spans="3:35" x14ac:dyDescent="0.35">
      <c r="C498" s="18"/>
      <c r="D498" s="18" t="e">
        <f>VLOOKUP($B498,[1]OIS!$A$6:$B$43,2)</f>
        <v>#N/A</v>
      </c>
      <c r="E498" s="18">
        <f t="shared" si="17"/>
        <v>0</v>
      </c>
      <c r="F498" s="19"/>
      <c r="G498" s="19"/>
      <c r="H498" s="19"/>
      <c r="I498" s="18"/>
      <c r="J498" s="19"/>
      <c r="K498" s="18"/>
      <c r="L498" s="19"/>
      <c r="M498" s="18"/>
      <c r="N498" s="19"/>
      <c r="O498" s="18"/>
      <c r="P498" s="19"/>
      <c r="Q498" s="19"/>
      <c r="R498" s="19"/>
      <c r="S498" s="18"/>
      <c r="T498" s="18"/>
      <c r="U498" s="18"/>
      <c r="V498" s="19"/>
      <c r="W498" s="19"/>
      <c r="X498" s="19"/>
      <c r="Y498" s="19"/>
      <c r="Z498" s="18"/>
      <c r="AA498" s="18"/>
      <c r="AB498" s="18"/>
      <c r="AC498" s="19"/>
      <c r="AD498" s="19"/>
      <c r="AE498" s="19"/>
      <c r="AF498" s="18"/>
      <c r="AG498" s="18"/>
      <c r="AH498" s="18"/>
      <c r="AI498" s="18"/>
    </row>
    <row r="499" spans="3:35" x14ac:dyDescent="0.35">
      <c r="C499" s="18"/>
      <c r="D499" s="18" t="e">
        <f>VLOOKUP($B499,[1]OIS!$A$6:$B$43,2)</f>
        <v>#N/A</v>
      </c>
      <c r="E499" s="18">
        <f t="shared" si="17"/>
        <v>0</v>
      </c>
      <c r="F499" s="19"/>
      <c r="G499" s="19"/>
      <c r="H499" s="19"/>
      <c r="I499" s="18"/>
      <c r="J499" s="19"/>
      <c r="K499" s="18"/>
      <c r="L499" s="19"/>
      <c r="M499" s="18"/>
      <c r="N499" s="19"/>
      <c r="O499" s="18"/>
      <c r="P499" s="19"/>
      <c r="Q499" s="19"/>
      <c r="R499" s="19"/>
      <c r="S499" s="18"/>
      <c r="T499" s="18"/>
      <c r="U499" s="18"/>
      <c r="V499" s="19"/>
      <c r="W499" s="19"/>
      <c r="X499" s="19"/>
      <c r="Y499" s="19"/>
      <c r="Z499" s="18"/>
      <c r="AA499" s="18"/>
      <c r="AB499" s="18"/>
      <c r="AC499" s="19"/>
      <c r="AD499" s="19"/>
      <c r="AE499" s="19"/>
      <c r="AF499" s="18"/>
      <c r="AG499" s="18"/>
      <c r="AH499" s="18"/>
      <c r="AI499" s="18"/>
    </row>
    <row r="500" spans="3:35" x14ac:dyDescent="0.35">
      <c r="C500" s="18"/>
      <c r="D500" s="18" t="e">
        <f>VLOOKUP($B500,[1]OIS!$A$6:$B$43,2)</f>
        <v>#N/A</v>
      </c>
      <c r="E500" s="18">
        <f t="shared" ref="E500:E563" si="18">_xlfn.IFNA(D500,C500)</f>
        <v>0</v>
      </c>
      <c r="F500" s="19"/>
      <c r="G500" s="19"/>
      <c r="H500" s="19"/>
      <c r="I500" s="18"/>
      <c r="J500" s="19"/>
      <c r="K500" s="18"/>
      <c r="L500" s="19"/>
      <c r="M500" s="18"/>
      <c r="N500" s="19"/>
      <c r="O500" s="18"/>
      <c r="P500" s="19"/>
      <c r="Q500" s="19"/>
      <c r="R500" s="19"/>
      <c r="S500" s="18"/>
      <c r="T500" s="18"/>
      <c r="U500" s="18"/>
      <c r="V500" s="19"/>
      <c r="W500" s="19"/>
      <c r="X500" s="19"/>
      <c r="Y500" s="19"/>
      <c r="Z500" s="18"/>
      <c r="AA500" s="18"/>
      <c r="AB500" s="18"/>
      <c r="AC500" s="19"/>
      <c r="AD500" s="19"/>
      <c r="AE500" s="19"/>
      <c r="AF500" s="18"/>
      <c r="AG500" s="18"/>
      <c r="AH500" s="18"/>
      <c r="AI500" s="18"/>
    </row>
    <row r="501" spans="3:35" x14ac:dyDescent="0.35">
      <c r="C501" s="18"/>
      <c r="D501" s="18" t="e">
        <f>VLOOKUP($B501,[1]OIS!$A$6:$B$43,2)</f>
        <v>#N/A</v>
      </c>
      <c r="E501" s="18">
        <f t="shared" si="18"/>
        <v>0</v>
      </c>
      <c r="F501" s="19"/>
      <c r="G501" s="19"/>
      <c r="H501" s="19"/>
      <c r="I501" s="18"/>
      <c r="J501" s="19"/>
      <c r="K501" s="18"/>
      <c r="L501" s="19"/>
      <c r="M501" s="18"/>
      <c r="N501" s="19"/>
      <c r="O501" s="18"/>
      <c r="P501" s="19"/>
      <c r="Q501" s="19"/>
      <c r="R501" s="19"/>
      <c r="S501" s="18"/>
      <c r="T501" s="18"/>
      <c r="U501" s="18"/>
      <c r="V501" s="19"/>
      <c r="W501" s="19"/>
      <c r="X501" s="19"/>
      <c r="Y501" s="19"/>
      <c r="Z501" s="18"/>
      <c r="AA501" s="18"/>
      <c r="AB501" s="18"/>
      <c r="AC501" s="19"/>
      <c r="AD501" s="19"/>
      <c r="AE501" s="19"/>
      <c r="AF501" s="18"/>
      <c r="AG501" s="18"/>
      <c r="AH501" s="18"/>
      <c r="AI501" s="18"/>
    </row>
    <row r="502" spans="3:35" x14ac:dyDescent="0.35">
      <c r="C502" s="18"/>
      <c r="D502" s="18" t="e">
        <f>VLOOKUP($B502,[1]OIS!$A$6:$B$43,2)</f>
        <v>#N/A</v>
      </c>
      <c r="E502" s="18">
        <f t="shared" si="18"/>
        <v>0</v>
      </c>
      <c r="F502" s="19"/>
      <c r="G502" s="19"/>
      <c r="H502" s="19"/>
      <c r="I502" s="18"/>
      <c r="J502" s="19"/>
      <c r="K502" s="18"/>
      <c r="L502" s="19"/>
      <c r="M502" s="18"/>
      <c r="N502" s="19"/>
      <c r="O502" s="18"/>
      <c r="P502" s="19"/>
      <c r="Q502" s="19"/>
      <c r="R502" s="19"/>
      <c r="S502" s="18"/>
      <c r="T502" s="18"/>
      <c r="U502" s="18"/>
      <c r="V502" s="19"/>
      <c r="W502" s="19"/>
      <c r="X502" s="19"/>
      <c r="Y502" s="19"/>
      <c r="Z502" s="18"/>
      <c r="AA502" s="18"/>
      <c r="AB502" s="18"/>
      <c r="AC502" s="19"/>
      <c r="AD502" s="19"/>
      <c r="AE502" s="19"/>
      <c r="AF502" s="18"/>
      <c r="AG502" s="18"/>
      <c r="AH502" s="18"/>
      <c r="AI502" s="18"/>
    </row>
    <row r="503" spans="3:35" x14ac:dyDescent="0.35">
      <c r="C503" s="18"/>
      <c r="D503" s="18" t="e">
        <f>VLOOKUP($B503,[1]OIS!$A$6:$B$43,2)</f>
        <v>#N/A</v>
      </c>
      <c r="E503" s="18">
        <f t="shared" si="18"/>
        <v>0</v>
      </c>
      <c r="F503" s="19"/>
      <c r="G503" s="19"/>
      <c r="H503" s="19"/>
      <c r="I503" s="18"/>
      <c r="J503" s="19"/>
      <c r="K503" s="18"/>
      <c r="L503" s="19"/>
      <c r="M503" s="18"/>
      <c r="N503" s="19"/>
      <c r="O503" s="18"/>
      <c r="P503" s="19"/>
      <c r="Q503" s="19"/>
      <c r="R503" s="19"/>
      <c r="S503" s="18"/>
      <c r="T503" s="18"/>
      <c r="U503" s="18"/>
      <c r="V503" s="19"/>
      <c r="W503" s="19"/>
      <c r="X503" s="19"/>
      <c r="Y503" s="19"/>
      <c r="Z503" s="18"/>
      <c r="AA503" s="18"/>
      <c r="AB503" s="18"/>
      <c r="AC503" s="19"/>
      <c r="AD503" s="19"/>
      <c r="AE503" s="19"/>
      <c r="AF503" s="18"/>
      <c r="AG503" s="18"/>
      <c r="AH503" s="18"/>
      <c r="AI503" s="18"/>
    </row>
    <row r="504" spans="3:35" x14ac:dyDescent="0.35">
      <c r="C504" s="18"/>
      <c r="D504" s="18" t="e">
        <f>VLOOKUP($B504,[1]OIS!$A$6:$B$43,2)</f>
        <v>#N/A</v>
      </c>
      <c r="E504" s="18">
        <f t="shared" si="18"/>
        <v>0</v>
      </c>
      <c r="F504" s="19"/>
      <c r="G504" s="19"/>
      <c r="H504" s="19"/>
      <c r="I504" s="18"/>
      <c r="J504" s="19"/>
      <c r="K504" s="18"/>
      <c r="L504" s="19"/>
      <c r="M504" s="18"/>
      <c r="N504" s="19"/>
      <c r="O504" s="18"/>
      <c r="P504" s="19"/>
      <c r="Q504" s="19"/>
      <c r="R504" s="19"/>
      <c r="S504" s="18"/>
      <c r="T504" s="18"/>
      <c r="U504" s="18"/>
      <c r="V504" s="19"/>
      <c r="W504" s="19"/>
      <c r="X504" s="19"/>
      <c r="Y504" s="19"/>
      <c r="Z504" s="18"/>
      <c r="AA504" s="18"/>
      <c r="AB504" s="18"/>
      <c r="AC504" s="19"/>
      <c r="AD504" s="19"/>
      <c r="AE504" s="19"/>
      <c r="AF504" s="18"/>
      <c r="AG504" s="18"/>
      <c r="AH504" s="18"/>
      <c r="AI504" s="18"/>
    </row>
    <row r="505" spans="3:35" x14ac:dyDescent="0.35">
      <c r="C505" s="18"/>
      <c r="D505" s="18" t="e">
        <f>VLOOKUP($B505,[1]OIS!$A$6:$B$43,2)</f>
        <v>#N/A</v>
      </c>
      <c r="E505" s="18">
        <f t="shared" si="18"/>
        <v>0</v>
      </c>
      <c r="F505" s="19"/>
      <c r="G505" s="19"/>
      <c r="H505" s="19"/>
      <c r="I505" s="18"/>
      <c r="J505" s="19"/>
      <c r="K505" s="18"/>
      <c r="L505" s="19"/>
      <c r="M505" s="18"/>
      <c r="N505" s="19"/>
      <c r="O505" s="18"/>
      <c r="P505" s="19"/>
      <c r="Q505" s="19"/>
      <c r="R505" s="19"/>
      <c r="S505" s="18"/>
      <c r="T505" s="18"/>
      <c r="U505" s="18"/>
      <c r="V505" s="19"/>
      <c r="W505" s="19"/>
      <c r="X505" s="19"/>
      <c r="Y505" s="19"/>
      <c r="Z505" s="18"/>
      <c r="AA505" s="18"/>
      <c r="AB505" s="18"/>
      <c r="AC505" s="19"/>
      <c r="AD505" s="19"/>
      <c r="AE505" s="19"/>
      <c r="AF505" s="18"/>
      <c r="AG505" s="18"/>
      <c r="AH505" s="18"/>
      <c r="AI505" s="18"/>
    </row>
    <row r="506" spans="3:35" x14ac:dyDescent="0.35">
      <c r="C506" s="18"/>
      <c r="D506" s="18" t="e">
        <f>VLOOKUP($B506,[1]OIS!$A$6:$B$43,2)</f>
        <v>#N/A</v>
      </c>
      <c r="E506" s="18">
        <f t="shared" si="18"/>
        <v>0</v>
      </c>
      <c r="F506" s="19"/>
      <c r="G506" s="19"/>
      <c r="H506" s="19"/>
      <c r="I506" s="18"/>
      <c r="J506" s="19"/>
      <c r="K506" s="18"/>
      <c r="L506" s="19"/>
      <c r="M506" s="18"/>
      <c r="N506" s="19"/>
      <c r="O506" s="18"/>
      <c r="P506" s="19"/>
      <c r="Q506" s="19"/>
      <c r="R506" s="19"/>
      <c r="S506" s="18"/>
      <c r="T506" s="18"/>
      <c r="U506" s="18"/>
      <c r="V506" s="19"/>
      <c r="W506" s="19"/>
      <c r="X506" s="19"/>
      <c r="Y506" s="19"/>
      <c r="Z506" s="18"/>
      <c r="AA506" s="18"/>
      <c r="AB506" s="18"/>
      <c r="AC506" s="19"/>
      <c r="AD506" s="19"/>
      <c r="AE506" s="19"/>
      <c r="AF506" s="18"/>
      <c r="AG506" s="18"/>
      <c r="AH506" s="18"/>
      <c r="AI506" s="18"/>
    </row>
    <row r="507" spans="3:35" x14ac:dyDescent="0.35">
      <c r="C507" s="18"/>
      <c r="D507" s="18" t="e">
        <f>VLOOKUP($B507,[1]OIS!$A$6:$B$43,2)</f>
        <v>#N/A</v>
      </c>
      <c r="E507" s="18">
        <f t="shared" si="18"/>
        <v>0</v>
      </c>
      <c r="F507" s="19"/>
      <c r="G507" s="19"/>
      <c r="H507" s="19"/>
      <c r="I507" s="18"/>
      <c r="J507" s="19"/>
      <c r="K507" s="18"/>
      <c r="L507" s="19"/>
      <c r="M507" s="18"/>
      <c r="N507" s="19"/>
      <c r="O507" s="18"/>
      <c r="P507" s="19"/>
      <c r="Q507" s="19"/>
      <c r="R507" s="19"/>
      <c r="S507" s="18"/>
      <c r="T507" s="18"/>
      <c r="U507" s="18"/>
      <c r="V507" s="19"/>
      <c r="W507" s="19"/>
      <c r="X507" s="19"/>
      <c r="Y507" s="19"/>
      <c r="Z507" s="18"/>
      <c r="AA507" s="18"/>
      <c r="AB507" s="18"/>
      <c r="AC507" s="19"/>
      <c r="AD507" s="19"/>
      <c r="AE507" s="19"/>
      <c r="AF507" s="18"/>
      <c r="AG507" s="18"/>
      <c r="AH507" s="18"/>
      <c r="AI507" s="18"/>
    </row>
    <row r="508" spans="3:35" x14ac:dyDescent="0.35">
      <c r="C508" s="18"/>
      <c r="D508" s="18" t="e">
        <f>VLOOKUP($B508,[1]OIS!$A$6:$B$43,2)</f>
        <v>#N/A</v>
      </c>
      <c r="E508" s="18">
        <f t="shared" si="18"/>
        <v>0</v>
      </c>
      <c r="F508" s="19"/>
      <c r="G508" s="19"/>
      <c r="H508" s="19"/>
      <c r="I508" s="18"/>
      <c r="J508" s="19"/>
      <c r="K508" s="18"/>
      <c r="L508" s="19"/>
      <c r="M508" s="18"/>
      <c r="N508" s="19"/>
      <c r="O508" s="18"/>
      <c r="P508" s="19"/>
      <c r="Q508" s="19"/>
      <c r="R508" s="19"/>
      <c r="S508" s="18"/>
      <c r="T508" s="18"/>
      <c r="U508" s="18"/>
      <c r="V508" s="19"/>
      <c r="W508" s="19"/>
      <c r="X508" s="19"/>
      <c r="Y508" s="19"/>
      <c r="Z508" s="18"/>
      <c r="AA508" s="18"/>
      <c r="AB508" s="18"/>
      <c r="AC508" s="19"/>
      <c r="AD508" s="19"/>
      <c r="AE508" s="19"/>
      <c r="AF508" s="18"/>
      <c r="AG508" s="18"/>
      <c r="AH508" s="18"/>
      <c r="AI508" s="18"/>
    </row>
    <row r="509" spans="3:35" x14ac:dyDescent="0.35">
      <c r="C509" s="18"/>
      <c r="D509" s="18" t="e">
        <f>VLOOKUP($B509,[1]OIS!$A$6:$B$43,2)</f>
        <v>#N/A</v>
      </c>
      <c r="E509" s="18">
        <f t="shared" si="18"/>
        <v>0</v>
      </c>
      <c r="F509" s="19"/>
      <c r="G509" s="19"/>
      <c r="H509" s="19"/>
      <c r="I509" s="18"/>
      <c r="J509" s="19"/>
      <c r="K509" s="18"/>
      <c r="L509" s="19"/>
      <c r="M509" s="18"/>
      <c r="N509" s="19"/>
      <c r="O509" s="18"/>
      <c r="P509" s="19"/>
      <c r="Q509" s="19"/>
      <c r="R509" s="19"/>
      <c r="S509" s="18"/>
      <c r="T509" s="18"/>
      <c r="U509" s="18"/>
      <c r="V509" s="19"/>
      <c r="W509" s="19"/>
      <c r="X509" s="19"/>
      <c r="Y509" s="19"/>
      <c r="Z509" s="18"/>
      <c r="AA509" s="18"/>
      <c r="AB509" s="18"/>
      <c r="AC509" s="19"/>
      <c r="AD509" s="19"/>
      <c r="AE509" s="19"/>
      <c r="AF509" s="18"/>
      <c r="AG509" s="18"/>
      <c r="AH509" s="18"/>
      <c r="AI509" s="18"/>
    </row>
    <row r="510" spans="3:35" x14ac:dyDescent="0.35">
      <c r="C510" s="18"/>
      <c r="D510" s="18" t="e">
        <f>VLOOKUP($B510,[1]OIS!$A$6:$B$43,2)</f>
        <v>#N/A</v>
      </c>
      <c r="E510" s="18">
        <f t="shared" si="18"/>
        <v>0</v>
      </c>
      <c r="F510" s="19"/>
      <c r="G510" s="19"/>
      <c r="H510" s="19"/>
      <c r="I510" s="18"/>
      <c r="J510" s="19"/>
      <c r="K510" s="18"/>
      <c r="L510" s="19"/>
      <c r="M510" s="18"/>
      <c r="N510" s="19"/>
      <c r="O510" s="18"/>
      <c r="P510" s="19"/>
      <c r="Q510" s="19"/>
      <c r="R510" s="19"/>
      <c r="S510" s="18"/>
      <c r="T510" s="18"/>
      <c r="U510" s="18"/>
      <c r="V510" s="19"/>
      <c r="W510" s="19"/>
      <c r="X510" s="19"/>
      <c r="Y510" s="19"/>
      <c r="Z510" s="18"/>
      <c r="AA510" s="18"/>
      <c r="AB510" s="18"/>
      <c r="AC510" s="19"/>
      <c r="AD510" s="19"/>
      <c r="AE510" s="19"/>
      <c r="AF510" s="18"/>
      <c r="AG510" s="18"/>
      <c r="AH510" s="18"/>
      <c r="AI510" s="18"/>
    </row>
    <row r="511" spans="3:35" x14ac:dyDescent="0.35">
      <c r="C511" s="18"/>
      <c r="D511" s="18" t="e">
        <f>VLOOKUP($B511,[1]OIS!$A$6:$B$43,2)</f>
        <v>#N/A</v>
      </c>
      <c r="E511" s="18">
        <f t="shared" si="18"/>
        <v>0</v>
      </c>
      <c r="F511" s="19"/>
      <c r="G511" s="19"/>
      <c r="H511" s="19"/>
      <c r="I511" s="18"/>
      <c r="J511" s="19"/>
      <c r="K511" s="18"/>
      <c r="L511" s="19"/>
      <c r="M511" s="18"/>
      <c r="N511" s="19"/>
      <c r="O511" s="18"/>
      <c r="P511" s="19"/>
      <c r="Q511" s="19"/>
      <c r="R511" s="19"/>
      <c r="S511" s="18"/>
      <c r="T511" s="18"/>
      <c r="U511" s="18"/>
      <c r="V511" s="19"/>
      <c r="W511" s="19"/>
      <c r="X511" s="19"/>
      <c r="Y511" s="19"/>
      <c r="Z511" s="18"/>
      <c r="AA511" s="18"/>
      <c r="AB511" s="18"/>
      <c r="AC511" s="19"/>
      <c r="AD511" s="19"/>
      <c r="AE511" s="19"/>
      <c r="AF511" s="18"/>
      <c r="AG511" s="18"/>
      <c r="AH511" s="18"/>
      <c r="AI511" s="18"/>
    </row>
    <row r="512" spans="3:35" x14ac:dyDescent="0.35">
      <c r="C512" s="18"/>
      <c r="D512" s="18" t="e">
        <f>VLOOKUP($B512,[1]OIS!$A$6:$B$43,2)</f>
        <v>#N/A</v>
      </c>
      <c r="E512" s="18">
        <f t="shared" si="18"/>
        <v>0</v>
      </c>
      <c r="F512" s="19"/>
      <c r="G512" s="19"/>
      <c r="H512" s="19"/>
      <c r="I512" s="18"/>
      <c r="J512" s="19"/>
      <c r="K512" s="18"/>
      <c r="L512" s="19"/>
      <c r="M512" s="18"/>
      <c r="N512" s="19"/>
      <c r="O512" s="18"/>
      <c r="P512" s="19"/>
      <c r="Q512" s="19"/>
      <c r="R512" s="19"/>
      <c r="S512" s="18"/>
      <c r="T512" s="18"/>
      <c r="U512" s="18"/>
      <c r="V512" s="19"/>
      <c r="W512" s="19"/>
      <c r="X512" s="19"/>
      <c r="Y512" s="19"/>
      <c r="Z512" s="18"/>
      <c r="AA512" s="18"/>
      <c r="AB512" s="18"/>
      <c r="AC512" s="19"/>
      <c r="AD512" s="19"/>
      <c r="AE512" s="19"/>
      <c r="AF512" s="18"/>
      <c r="AG512" s="18"/>
      <c r="AH512" s="18"/>
      <c r="AI512" s="18"/>
    </row>
    <row r="513" spans="3:35" x14ac:dyDescent="0.35">
      <c r="C513" s="18"/>
      <c r="D513" s="18" t="e">
        <f>VLOOKUP($B513,[1]OIS!$A$6:$B$43,2)</f>
        <v>#N/A</v>
      </c>
      <c r="E513" s="18">
        <f t="shared" si="18"/>
        <v>0</v>
      </c>
      <c r="F513" s="19"/>
      <c r="G513" s="19"/>
      <c r="H513" s="19"/>
      <c r="I513" s="18"/>
      <c r="J513" s="19"/>
      <c r="K513" s="18"/>
      <c r="L513" s="19"/>
      <c r="M513" s="18"/>
      <c r="N513" s="19"/>
      <c r="O513" s="18"/>
      <c r="P513" s="19"/>
      <c r="Q513" s="19"/>
      <c r="R513" s="19"/>
      <c r="S513" s="18"/>
      <c r="T513" s="18"/>
      <c r="U513" s="18"/>
      <c r="V513" s="19"/>
      <c r="W513" s="19"/>
      <c r="X513" s="19"/>
      <c r="Y513" s="19"/>
      <c r="Z513" s="18"/>
      <c r="AA513" s="18"/>
      <c r="AB513" s="18"/>
      <c r="AC513" s="19"/>
      <c r="AD513" s="19"/>
      <c r="AE513" s="19"/>
      <c r="AF513" s="18"/>
      <c r="AG513" s="18"/>
      <c r="AH513" s="18"/>
      <c r="AI513" s="18"/>
    </row>
    <row r="514" spans="3:35" x14ac:dyDescent="0.35">
      <c r="C514" s="18"/>
      <c r="D514" s="18" t="e">
        <f>VLOOKUP($B514,[1]OIS!$A$6:$B$43,2)</f>
        <v>#N/A</v>
      </c>
      <c r="E514" s="18">
        <f t="shared" si="18"/>
        <v>0</v>
      </c>
      <c r="F514" s="19"/>
      <c r="G514" s="19"/>
      <c r="H514" s="19"/>
      <c r="I514" s="18"/>
      <c r="J514" s="19"/>
      <c r="K514" s="18"/>
      <c r="L514" s="19"/>
      <c r="M514" s="18"/>
      <c r="N514" s="19"/>
      <c r="O514" s="18"/>
      <c r="P514" s="19"/>
      <c r="Q514" s="19"/>
      <c r="R514" s="19"/>
      <c r="S514" s="18"/>
      <c r="T514" s="18"/>
      <c r="U514" s="18"/>
      <c r="V514" s="19"/>
      <c r="W514" s="19"/>
      <c r="X514" s="19"/>
      <c r="Y514" s="19"/>
      <c r="Z514" s="18"/>
      <c r="AA514" s="18"/>
      <c r="AB514" s="18"/>
      <c r="AC514" s="19"/>
      <c r="AD514" s="19"/>
      <c r="AE514" s="19"/>
      <c r="AF514" s="18"/>
      <c r="AG514" s="18"/>
      <c r="AH514" s="18"/>
      <c r="AI514" s="18"/>
    </row>
    <row r="515" spans="3:35" x14ac:dyDescent="0.35">
      <c r="C515" s="18"/>
      <c r="D515" s="18" t="e">
        <f>VLOOKUP($B515,[1]OIS!$A$6:$B$43,2)</f>
        <v>#N/A</v>
      </c>
      <c r="E515" s="18">
        <f t="shared" si="18"/>
        <v>0</v>
      </c>
      <c r="F515" s="19"/>
      <c r="G515" s="19"/>
      <c r="H515" s="19"/>
      <c r="I515" s="18"/>
      <c r="J515" s="19"/>
      <c r="K515" s="18"/>
      <c r="L515" s="19"/>
      <c r="M515" s="18"/>
      <c r="N515" s="19"/>
      <c r="O515" s="18"/>
      <c r="P515" s="19"/>
      <c r="Q515" s="19"/>
      <c r="R515" s="19"/>
      <c r="S515" s="18"/>
      <c r="T515" s="18"/>
      <c r="U515" s="18"/>
      <c r="V515" s="19"/>
      <c r="W515" s="19"/>
      <c r="X515" s="19"/>
      <c r="Y515" s="19"/>
      <c r="Z515" s="18"/>
      <c r="AA515" s="18"/>
      <c r="AB515" s="18"/>
      <c r="AC515" s="19"/>
      <c r="AD515" s="19"/>
      <c r="AE515" s="19"/>
      <c r="AF515" s="18"/>
      <c r="AG515" s="18"/>
      <c r="AH515" s="18"/>
      <c r="AI515" s="18"/>
    </row>
    <row r="516" spans="3:35" x14ac:dyDescent="0.35">
      <c r="C516" s="18"/>
      <c r="D516" s="18" t="e">
        <f>VLOOKUP($B516,[1]OIS!$A$6:$B$43,2)</f>
        <v>#N/A</v>
      </c>
      <c r="E516" s="18">
        <f t="shared" si="18"/>
        <v>0</v>
      </c>
      <c r="F516" s="19"/>
      <c r="G516" s="19"/>
      <c r="H516" s="19"/>
      <c r="I516" s="18"/>
      <c r="J516" s="19"/>
      <c r="K516" s="18"/>
      <c r="L516" s="19"/>
      <c r="M516" s="18"/>
      <c r="N516" s="19"/>
      <c r="O516" s="18"/>
      <c r="P516" s="19"/>
      <c r="Q516" s="19"/>
      <c r="R516" s="19"/>
      <c r="S516" s="18"/>
      <c r="T516" s="18"/>
      <c r="U516" s="18"/>
      <c r="V516" s="19"/>
      <c r="W516" s="19"/>
      <c r="X516" s="19"/>
      <c r="Y516" s="19"/>
      <c r="Z516" s="18"/>
      <c r="AA516" s="18"/>
      <c r="AB516" s="18"/>
      <c r="AC516" s="19"/>
      <c r="AD516" s="19"/>
      <c r="AE516" s="19"/>
      <c r="AF516" s="18"/>
      <c r="AG516" s="18"/>
      <c r="AH516" s="18"/>
      <c r="AI516" s="18"/>
    </row>
    <row r="517" spans="3:35" x14ac:dyDescent="0.35">
      <c r="C517" s="18"/>
      <c r="D517" s="18" t="e">
        <f>VLOOKUP($B517,[1]OIS!$A$6:$B$43,2)</f>
        <v>#N/A</v>
      </c>
      <c r="E517" s="18">
        <f t="shared" si="18"/>
        <v>0</v>
      </c>
      <c r="F517" s="19"/>
      <c r="G517" s="19"/>
      <c r="H517" s="19"/>
      <c r="I517" s="18"/>
      <c r="J517" s="19"/>
      <c r="K517" s="18"/>
      <c r="L517" s="19"/>
      <c r="M517" s="18"/>
      <c r="N517" s="19"/>
      <c r="O517" s="18"/>
      <c r="P517" s="19"/>
      <c r="Q517" s="19"/>
      <c r="R517" s="19"/>
      <c r="S517" s="18"/>
      <c r="T517" s="18"/>
      <c r="U517" s="18"/>
      <c r="V517" s="19"/>
      <c r="W517" s="19"/>
      <c r="X517" s="19"/>
      <c r="Y517" s="19"/>
      <c r="Z517" s="18"/>
      <c r="AA517" s="18"/>
      <c r="AB517" s="18"/>
      <c r="AC517" s="19"/>
      <c r="AD517" s="19"/>
      <c r="AE517" s="19"/>
      <c r="AF517" s="18"/>
      <c r="AG517" s="18"/>
      <c r="AH517" s="18"/>
      <c r="AI517" s="18"/>
    </row>
    <row r="518" spans="3:35" x14ac:dyDescent="0.35">
      <c r="C518" s="18"/>
      <c r="D518" s="18" t="e">
        <f>VLOOKUP($B518,[1]OIS!$A$6:$B$43,2)</f>
        <v>#N/A</v>
      </c>
      <c r="E518" s="18">
        <f t="shared" si="18"/>
        <v>0</v>
      </c>
      <c r="F518" s="19"/>
      <c r="G518" s="19"/>
      <c r="H518" s="19"/>
      <c r="I518" s="18"/>
      <c r="J518" s="19"/>
      <c r="K518" s="18"/>
      <c r="L518" s="19"/>
      <c r="M518" s="18"/>
      <c r="N518" s="19"/>
      <c r="O518" s="18"/>
      <c r="P518" s="19"/>
      <c r="Q518" s="19"/>
      <c r="R518" s="19"/>
      <c r="S518" s="18"/>
      <c r="T518" s="18"/>
      <c r="U518" s="18"/>
      <c r="V518" s="19"/>
      <c r="W518" s="19"/>
      <c r="X518" s="19"/>
      <c r="Y518" s="19"/>
      <c r="Z518" s="18"/>
      <c r="AA518" s="18"/>
      <c r="AB518" s="18"/>
      <c r="AC518" s="19"/>
      <c r="AD518" s="19"/>
      <c r="AE518" s="19"/>
      <c r="AF518" s="18"/>
      <c r="AG518" s="18"/>
      <c r="AH518" s="18"/>
      <c r="AI518" s="18"/>
    </row>
    <row r="519" spans="3:35" x14ac:dyDescent="0.35">
      <c r="C519" s="18"/>
      <c r="D519" s="18" t="e">
        <f>VLOOKUP($B519,[1]OIS!$A$6:$B$43,2)</f>
        <v>#N/A</v>
      </c>
      <c r="E519" s="18">
        <f t="shared" si="18"/>
        <v>0</v>
      </c>
      <c r="F519" s="19"/>
      <c r="G519" s="19"/>
      <c r="H519" s="19"/>
      <c r="I519" s="18"/>
      <c r="J519" s="19"/>
      <c r="K519" s="18"/>
      <c r="L519" s="19"/>
      <c r="M519" s="18"/>
      <c r="N519" s="19"/>
      <c r="O519" s="18"/>
      <c r="P519" s="19"/>
      <c r="Q519" s="19"/>
      <c r="R519" s="19"/>
      <c r="S519" s="18"/>
      <c r="T519" s="18"/>
      <c r="U519" s="18"/>
      <c r="V519" s="19"/>
      <c r="W519" s="19"/>
      <c r="X519" s="19"/>
      <c r="Y519" s="19"/>
      <c r="Z519" s="18"/>
      <c r="AA519" s="18"/>
      <c r="AB519" s="18"/>
      <c r="AC519" s="19"/>
      <c r="AD519" s="19"/>
      <c r="AE519" s="19"/>
      <c r="AF519" s="18"/>
      <c r="AG519" s="18"/>
      <c r="AH519" s="18"/>
      <c r="AI519" s="18"/>
    </row>
    <row r="520" spans="3:35" x14ac:dyDescent="0.35">
      <c r="C520" s="18"/>
      <c r="D520" s="18" t="e">
        <f>VLOOKUP($B520,[1]OIS!$A$6:$B$43,2)</f>
        <v>#N/A</v>
      </c>
      <c r="E520" s="18">
        <f t="shared" si="18"/>
        <v>0</v>
      </c>
      <c r="F520" s="19"/>
      <c r="G520" s="19"/>
      <c r="H520" s="19"/>
      <c r="I520" s="18"/>
      <c r="J520" s="19"/>
      <c r="K520" s="18"/>
      <c r="L520" s="19"/>
      <c r="M520" s="18"/>
      <c r="N520" s="19"/>
      <c r="O520" s="18"/>
      <c r="P520" s="19"/>
      <c r="Q520" s="19"/>
      <c r="R520" s="19"/>
      <c r="S520" s="18"/>
      <c r="T520" s="18"/>
      <c r="U520" s="18"/>
      <c r="V520" s="19"/>
      <c r="W520" s="19"/>
      <c r="X520" s="19"/>
      <c r="Y520" s="19"/>
      <c r="Z520" s="18"/>
      <c r="AA520" s="18"/>
      <c r="AB520" s="18"/>
      <c r="AC520" s="19"/>
      <c r="AD520" s="19"/>
      <c r="AE520" s="19"/>
      <c r="AF520" s="18"/>
      <c r="AG520" s="18"/>
      <c r="AH520" s="18"/>
      <c r="AI520" s="18"/>
    </row>
    <row r="521" spans="3:35" x14ac:dyDescent="0.35">
      <c r="C521" s="18"/>
      <c r="D521" s="18" t="e">
        <f>VLOOKUP($B521,[1]OIS!$A$6:$B$43,2)</f>
        <v>#N/A</v>
      </c>
      <c r="E521" s="18">
        <f t="shared" si="18"/>
        <v>0</v>
      </c>
      <c r="F521" s="19"/>
      <c r="G521" s="19"/>
      <c r="H521" s="19"/>
      <c r="I521" s="18"/>
      <c r="J521" s="19"/>
      <c r="K521" s="18"/>
      <c r="L521" s="19"/>
      <c r="M521" s="18"/>
      <c r="N521" s="19"/>
      <c r="O521" s="18"/>
      <c r="P521" s="19"/>
      <c r="Q521" s="19"/>
      <c r="R521" s="19"/>
      <c r="S521" s="18"/>
      <c r="T521" s="18"/>
      <c r="U521" s="18"/>
      <c r="V521" s="19"/>
      <c r="W521" s="19"/>
      <c r="X521" s="19"/>
      <c r="Y521" s="19"/>
      <c r="Z521" s="18"/>
      <c r="AA521" s="18"/>
      <c r="AB521" s="18"/>
      <c r="AC521" s="19"/>
      <c r="AD521" s="19"/>
      <c r="AE521" s="19"/>
      <c r="AF521" s="18"/>
      <c r="AG521" s="18"/>
      <c r="AH521" s="18"/>
      <c r="AI521" s="18"/>
    </row>
    <row r="522" spans="3:35" x14ac:dyDescent="0.35">
      <c r="C522" s="18"/>
      <c r="D522" s="18" t="e">
        <f>VLOOKUP($B522,[1]OIS!$A$6:$B$43,2)</f>
        <v>#N/A</v>
      </c>
      <c r="E522" s="18">
        <f t="shared" si="18"/>
        <v>0</v>
      </c>
      <c r="F522" s="19"/>
      <c r="G522" s="19"/>
      <c r="H522" s="19"/>
      <c r="I522" s="18"/>
      <c r="J522" s="19"/>
      <c r="K522" s="18"/>
      <c r="L522" s="19"/>
      <c r="M522" s="18"/>
      <c r="N522" s="19"/>
      <c r="O522" s="18"/>
      <c r="P522" s="19"/>
      <c r="Q522" s="19"/>
      <c r="R522" s="19"/>
      <c r="S522" s="18"/>
      <c r="T522" s="18"/>
      <c r="U522" s="18"/>
      <c r="V522" s="19"/>
      <c r="W522" s="19"/>
      <c r="X522" s="19"/>
      <c r="Y522" s="19"/>
      <c r="Z522" s="18"/>
      <c r="AA522" s="18"/>
      <c r="AB522" s="18"/>
      <c r="AC522" s="19"/>
      <c r="AD522" s="19"/>
      <c r="AE522" s="19"/>
      <c r="AF522" s="18"/>
      <c r="AG522" s="18"/>
      <c r="AH522" s="18"/>
      <c r="AI522" s="18"/>
    </row>
    <row r="523" spans="3:35" x14ac:dyDescent="0.35">
      <c r="C523" s="18"/>
      <c r="D523" s="18" t="e">
        <f>VLOOKUP($B523,[1]OIS!$A$6:$B$43,2)</f>
        <v>#N/A</v>
      </c>
      <c r="E523" s="18">
        <f t="shared" si="18"/>
        <v>0</v>
      </c>
      <c r="F523" s="19"/>
      <c r="G523" s="19"/>
      <c r="H523" s="19"/>
      <c r="I523" s="18"/>
      <c r="J523" s="19"/>
      <c r="K523" s="18"/>
      <c r="L523" s="19"/>
      <c r="M523" s="18"/>
      <c r="N523" s="19"/>
      <c r="O523" s="18"/>
      <c r="P523" s="19"/>
      <c r="Q523" s="19"/>
      <c r="R523" s="19"/>
      <c r="S523" s="18"/>
      <c r="T523" s="18"/>
      <c r="U523" s="18"/>
      <c r="V523" s="19"/>
      <c r="W523" s="19"/>
      <c r="X523" s="19"/>
      <c r="Y523" s="19"/>
      <c r="Z523" s="18"/>
      <c r="AA523" s="18"/>
      <c r="AB523" s="18"/>
      <c r="AC523" s="19"/>
      <c r="AD523" s="19"/>
      <c r="AE523" s="19"/>
      <c r="AF523" s="18"/>
      <c r="AG523" s="18"/>
      <c r="AH523" s="18"/>
      <c r="AI523" s="18"/>
    </row>
    <row r="524" spans="3:35" x14ac:dyDescent="0.35">
      <c r="C524" s="18"/>
      <c r="D524" s="18" t="e">
        <f>VLOOKUP($B524,[1]OIS!$A$6:$B$43,2)</f>
        <v>#N/A</v>
      </c>
      <c r="E524" s="18">
        <f t="shared" si="18"/>
        <v>0</v>
      </c>
      <c r="F524" s="19"/>
      <c r="G524" s="19"/>
      <c r="H524" s="19"/>
      <c r="I524" s="18"/>
      <c r="J524" s="19"/>
      <c r="K524" s="18"/>
      <c r="L524" s="19"/>
      <c r="M524" s="18"/>
      <c r="N524" s="19"/>
      <c r="O524" s="18"/>
      <c r="P524" s="19"/>
      <c r="Q524" s="19"/>
      <c r="R524" s="19"/>
      <c r="S524" s="18"/>
      <c r="T524" s="18"/>
      <c r="U524" s="18"/>
      <c r="V524" s="19"/>
      <c r="W524" s="19"/>
      <c r="X524" s="19"/>
      <c r="Y524" s="19"/>
      <c r="Z524" s="18"/>
      <c r="AA524" s="18"/>
      <c r="AB524" s="18"/>
      <c r="AC524" s="19"/>
      <c r="AD524" s="19"/>
      <c r="AE524" s="19"/>
      <c r="AF524" s="18"/>
      <c r="AG524" s="18"/>
      <c r="AH524" s="18"/>
      <c r="AI524" s="18"/>
    </row>
    <row r="525" spans="3:35" x14ac:dyDescent="0.35">
      <c r="C525" s="18"/>
      <c r="D525" s="18" t="e">
        <f>VLOOKUP($B525,[1]OIS!$A$6:$B$43,2)</f>
        <v>#N/A</v>
      </c>
      <c r="E525" s="18">
        <f t="shared" si="18"/>
        <v>0</v>
      </c>
      <c r="F525" s="19"/>
      <c r="G525" s="19"/>
      <c r="H525" s="19"/>
      <c r="I525" s="18"/>
      <c r="J525" s="19"/>
      <c r="K525" s="18"/>
      <c r="L525" s="19"/>
      <c r="M525" s="18"/>
      <c r="N525" s="19"/>
      <c r="O525" s="18"/>
      <c r="P525" s="19"/>
      <c r="Q525" s="19"/>
      <c r="R525" s="19"/>
      <c r="S525" s="18"/>
      <c r="T525" s="18"/>
      <c r="U525" s="18"/>
      <c r="V525" s="19"/>
      <c r="W525" s="19"/>
      <c r="X525" s="19"/>
      <c r="Y525" s="19"/>
      <c r="Z525" s="18"/>
      <c r="AA525" s="18"/>
      <c r="AB525" s="18"/>
      <c r="AC525" s="19"/>
      <c r="AD525" s="19"/>
      <c r="AE525" s="19"/>
      <c r="AF525" s="18"/>
      <c r="AG525" s="18"/>
      <c r="AH525" s="18"/>
      <c r="AI525" s="18"/>
    </row>
    <row r="526" spans="3:35" x14ac:dyDescent="0.35">
      <c r="C526" s="18"/>
      <c r="D526" s="18" t="e">
        <f>VLOOKUP($B526,[1]OIS!$A$6:$B$43,2)</f>
        <v>#N/A</v>
      </c>
      <c r="E526" s="18">
        <f t="shared" si="18"/>
        <v>0</v>
      </c>
      <c r="F526" s="19"/>
      <c r="G526" s="19"/>
      <c r="H526" s="19"/>
      <c r="I526" s="18"/>
      <c r="J526" s="19"/>
      <c r="K526" s="18"/>
      <c r="L526" s="19"/>
      <c r="M526" s="18"/>
      <c r="N526" s="19"/>
      <c r="O526" s="18"/>
      <c r="P526" s="19"/>
      <c r="Q526" s="19"/>
      <c r="R526" s="19"/>
      <c r="S526" s="18"/>
      <c r="T526" s="18"/>
      <c r="U526" s="18"/>
      <c r="V526" s="19"/>
      <c r="W526" s="19"/>
      <c r="X526" s="19"/>
      <c r="Y526" s="19"/>
      <c r="Z526" s="18"/>
      <c r="AA526" s="18"/>
      <c r="AB526" s="18"/>
      <c r="AC526" s="19"/>
      <c r="AD526" s="19"/>
      <c r="AE526" s="19"/>
      <c r="AF526" s="18"/>
      <c r="AG526" s="18"/>
      <c r="AH526" s="18"/>
      <c r="AI526" s="18"/>
    </row>
    <row r="527" spans="3:35" x14ac:dyDescent="0.35">
      <c r="C527" s="18"/>
      <c r="D527" s="18" t="e">
        <f>VLOOKUP($B527,[1]OIS!$A$6:$B$43,2)</f>
        <v>#N/A</v>
      </c>
      <c r="E527" s="18">
        <f t="shared" si="18"/>
        <v>0</v>
      </c>
      <c r="F527" s="19"/>
      <c r="G527" s="19"/>
      <c r="H527" s="19"/>
      <c r="I527" s="18"/>
      <c r="J527" s="19"/>
      <c r="K527" s="18"/>
      <c r="L527" s="19"/>
      <c r="M527" s="18"/>
      <c r="N527" s="19"/>
      <c r="O527" s="18"/>
      <c r="P527" s="19"/>
      <c r="Q527" s="19"/>
      <c r="R527" s="19"/>
      <c r="S527" s="18"/>
      <c r="T527" s="18"/>
      <c r="U527" s="18"/>
      <c r="V527" s="19"/>
      <c r="W527" s="19"/>
      <c r="X527" s="19"/>
      <c r="Y527" s="19"/>
      <c r="Z527" s="18"/>
      <c r="AA527" s="18"/>
      <c r="AB527" s="18"/>
      <c r="AC527" s="19"/>
      <c r="AD527" s="19"/>
      <c r="AE527" s="19"/>
      <c r="AF527" s="18"/>
      <c r="AG527" s="18"/>
      <c r="AH527" s="18"/>
      <c r="AI527" s="18"/>
    </row>
    <row r="528" spans="3:35" x14ac:dyDescent="0.35">
      <c r="C528" s="18"/>
      <c r="D528" s="18" t="e">
        <f>VLOOKUP($B528,[1]OIS!$A$6:$B$43,2)</f>
        <v>#N/A</v>
      </c>
      <c r="E528" s="18">
        <f t="shared" si="18"/>
        <v>0</v>
      </c>
      <c r="F528" s="19"/>
      <c r="G528" s="19"/>
      <c r="H528" s="19"/>
      <c r="I528" s="18"/>
      <c r="J528" s="19"/>
      <c r="K528" s="18"/>
      <c r="L528" s="19"/>
      <c r="M528" s="18"/>
      <c r="N528" s="19"/>
      <c r="O528" s="18"/>
      <c r="P528" s="19"/>
      <c r="Q528" s="19"/>
      <c r="R528" s="19"/>
      <c r="S528" s="18"/>
      <c r="T528" s="18"/>
      <c r="U528" s="18"/>
      <c r="V528" s="19"/>
      <c r="W528" s="19"/>
      <c r="X528" s="19"/>
      <c r="Y528" s="19"/>
      <c r="Z528" s="18"/>
      <c r="AA528" s="18"/>
      <c r="AB528" s="18"/>
      <c r="AC528" s="19"/>
      <c r="AD528" s="19"/>
      <c r="AE528" s="19"/>
      <c r="AF528" s="18"/>
      <c r="AG528" s="18"/>
      <c r="AH528" s="18"/>
      <c r="AI528" s="18"/>
    </row>
    <row r="529" spans="3:35" x14ac:dyDescent="0.35">
      <c r="C529" s="18"/>
      <c r="D529" s="18" t="e">
        <f>VLOOKUP($B529,[1]OIS!$A$6:$B$43,2)</f>
        <v>#N/A</v>
      </c>
      <c r="E529" s="18">
        <f t="shared" si="18"/>
        <v>0</v>
      </c>
      <c r="F529" s="19"/>
      <c r="G529" s="19"/>
      <c r="H529" s="19"/>
      <c r="I529" s="18"/>
      <c r="J529" s="19"/>
      <c r="K529" s="18"/>
      <c r="L529" s="19"/>
      <c r="M529" s="18"/>
      <c r="N529" s="19"/>
      <c r="O529" s="18"/>
      <c r="P529" s="19"/>
      <c r="Q529" s="19"/>
      <c r="R529" s="19"/>
      <c r="S529" s="18"/>
      <c r="T529" s="18"/>
      <c r="U529" s="18"/>
      <c r="V529" s="19"/>
      <c r="W529" s="19"/>
      <c r="X529" s="19"/>
      <c r="Y529" s="19"/>
      <c r="Z529" s="18"/>
      <c r="AA529" s="18"/>
      <c r="AB529" s="18"/>
      <c r="AC529" s="19"/>
      <c r="AD529" s="19"/>
      <c r="AE529" s="19"/>
      <c r="AF529" s="18"/>
      <c r="AG529" s="18"/>
      <c r="AH529" s="18"/>
      <c r="AI529" s="18"/>
    </row>
    <row r="530" spans="3:35" x14ac:dyDescent="0.35">
      <c r="C530" s="18"/>
      <c r="D530" s="18" t="e">
        <f>VLOOKUP($B530,[1]OIS!$A$6:$B$43,2)</f>
        <v>#N/A</v>
      </c>
      <c r="E530" s="18">
        <f t="shared" si="18"/>
        <v>0</v>
      </c>
      <c r="F530" s="19"/>
      <c r="G530" s="19"/>
      <c r="H530" s="19"/>
      <c r="I530" s="18"/>
      <c r="J530" s="19"/>
      <c r="K530" s="18"/>
      <c r="L530" s="19"/>
      <c r="M530" s="18"/>
      <c r="N530" s="19"/>
      <c r="O530" s="18"/>
      <c r="P530" s="19"/>
      <c r="Q530" s="19"/>
      <c r="R530" s="19"/>
      <c r="S530" s="18"/>
      <c r="T530" s="18"/>
      <c r="U530" s="18"/>
      <c r="V530" s="19"/>
      <c r="W530" s="19"/>
      <c r="X530" s="19"/>
      <c r="Y530" s="19"/>
      <c r="Z530" s="18"/>
      <c r="AA530" s="18"/>
      <c r="AB530" s="18"/>
      <c r="AC530" s="19"/>
      <c r="AD530" s="19"/>
      <c r="AE530" s="19"/>
      <c r="AF530" s="18"/>
      <c r="AG530" s="18"/>
      <c r="AH530" s="18"/>
      <c r="AI530" s="18"/>
    </row>
    <row r="531" spans="3:35" x14ac:dyDescent="0.35">
      <c r="C531" s="18"/>
      <c r="D531" s="18" t="e">
        <f>VLOOKUP($B531,[1]OIS!$A$6:$B$43,2)</f>
        <v>#N/A</v>
      </c>
      <c r="E531" s="18">
        <f t="shared" si="18"/>
        <v>0</v>
      </c>
      <c r="F531" s="19"/>
      <c r="G531" s="19"/>
      <c r="H531" s="19"/>
      <c r="I531" s="18"/>
      <c r="J531" s="19"/>
      <c r="K531" s="18"/>
      <c r="L531" s="19"/>
      <c r="M531" s="18"/>
      <c r="N531" s="19"/>
      <c r="O531" s="18"/>
      <c r="P531" s="19"/>
      <c r="Q531" s="19"/>
      <c r="R531" s="19"/>
      <c r="S531" s="18"/>
      <c r="T531" s="18"/>
      <c r="U531" s="18"/>
      <c r="V531" s="19"/>
      <c r="W531" s="19"/>
      <c r="X531" s="19"/>
      <c r="Y531" s="19"/>
      <c r="Z531" s="18"/>
      <c r="AA531" s="18"/>
      <c r="AB531" s="18"/>
      <c r="AC531" s="19"/>
      <c r="AD531" s="19"/>
      <c r="AE531" s="19"/>
      <c r="AF531" s="18"/>
      <c r="AG531" s="18"/>
      <c r="AH531" s="18"/>
      <c r="AI531" s="18"/>
    </row>
    <row r="532" spans="3:35" x14ac:dyDescent="0.35">
      <c r="C532" s="18"/>
      <c r="D532" s="18" t="e">
        <f>VLOOKUP($B532,[1]OIS!$A$6:$B$43,2)</f>
        <v>#N/A</v>
      </c>
      <c r="E532" s="18">
        <f t="shared" si="18"/>
        <v>0</v>
      </c>
      <c r="F532" s="19"/>
      <c r="G532" s="19"/>
      <c r="H532" s="19"/>
      <c r="I532" s="18"/>
      <c r="J532" s="19"/>
      <c r="K532" s="18"/>
      <c r="L532" s="19"/>
      <c r="M532" s="18"/>
      <c r="N532" s="19"/>
      <c r="O532" s="18"/>
      <c r="P532" s="19"/>
      <c r="Q532" s="19"/>
      <c r="R532" s="19"/>
      <c r="S532" s="18"/>
      <c r="T532" s="18"/>
      <c r="U532" s="18"/>
      <c r="V532" s="19"/>
      <c r="W532" s="19"/>
      <c r="X532" s="19"/>
      <c r="Y532" s="19"/>
      <c r="Z532" s="18"/>
      <c r="AA532" s="18"/>
      <c r="AB532" s="18"/>
      <c r="AC532" s="19"/>
      <c r="AD532" s="19"/>
      <c r="AE532" s="19"/>
      <c r="AF532" s="18"/>
      <c r="AG532" s="18"/>
      <c r="AH532" s="18"/>
      <c r="AI532" s="18"/>
    </row>
    <row r="533" spans="3:35" x14ac:dyDescent="0.35">
      <c r="C533" s="18"/>
      <c r="D533" s="18" t="e">
        <f>VLOOKUP($B533,[1]OIS!$A$6:$B$43,2)</f>
        <v>#N/A</v>
      </c>
      <c r="E533" s="18">
        <f t="shared" si="18"/>
        <v>0</v>
      </c>
      <c r="F533" s="19"/>
      <c r="G533" s="19"/>
      <c r="H533" s="19"/>
      <c r="I533" s="18"/>
      <c r="J533" s="19"/>
      <c r="K533" s="18"/>
      <c r="L533" s="19"/>
      <c r="M533" s="18"/>
      <c r="N533" s="19"/>
      <c r="O533" s="18"/>
      <c r="P533" s="19"/>
      <c r="Q533" s="19"/>
      <c r="R533" s="19"/>
      <c r="S533" s="18"/>
      <c r="T533" s="18"/>
      <c r="U533" s="18"/>
      <c r="V533" s="19"/>
      <c r="W533" s="19"/>
      <c r="X533" s="19"/>
      <c r="Y533" s="19"/>
      <c r="Z533" s="18"/>
      <c r="AA533" s="18"/>
      <c r="AB533" s="18"/>
      <c r="AC533" s="19"/>
      <c r="AD533" s="19"/>
      <c r="AE533" s="19"/>
      <c r="AF533" s="18"/>
      <c r="AG533" s="18"/>
      <c r="AH533" s="18"/>
      <c r="AI533" s="18"/>
    </row>
    <row r="534" spans="3:35" x14ac:dyDescent="0.35">
      <c r="C534" s="18"/>
      <c r="D534" s="18" t="e">
        <f>VLOOKUP($B534,[1]OIS!$A$6:$B$43,2)</f>
        <v>#N/A</v>
      </c>
      <c r="E534" s="18">
        <f t="shared" si="18"/>
        <v>0</v>
      </c>
      <c r="F534" s="19"/>
      <c r="G534" s="19"/>
      <c r="H534" s="19"/>
      <c r="I534" s="18"/>
      <c r="J534" s="19"/>
      <c r="K534" s="18"/>
      <c r="L534" s="19"/>
      <c r="M534" s="18"/>
      <c r="N534" s="19"/>
      <c r="O534" s="18"/>
      <c r="P534" s="19"/>
      <c r="Q534" s="19"/>
      <c r="R534" s="19"/>
      <c r="S534" s="18"/>
      <c r="T534" s="18"/>
      <c r="U534" s="18"/>
      <c r="V534" s="19"/>
      <c r="W534" s="19"/>
      <c r="X534" s="19"/>
      <c r="Y534" s="19"/>
      <c r="Z534" s="18"/>
      <c r="AA534" s="18"/>
      <c r="AB534" s="18"/>
      <c r="AC534" s="19"/>
      <c r="AD534" s="19"/>
      <c r="AE534" s="19"/>
      <c r="AF534" s="18"/>
      <c r="AG534" s="18"/>
      <c r="AH534" s="18"/>
      <c r="AI534" s="18"/>
    </row>
    <row r="535" spans="3:35" x14ac:dyDescent="0.35">
      <c r="C535" s="18"/>
      <c r="D535" s="18" t="e">
        <f>VLOOKUP($B535,[1]OIS!$A$6:$B$43,2)</f>
        <v>#N/A</v>
      </c>
      <c r="E535" s="18">
        <f t="shared" si="18"/>
        <v>0</v>
      </c>
      <c r="F535" s="19"/>
      <c r="G535" s="19"/>
      <c r="H535" s="19"/>
      <c r="I535" s="18"/>
      <c r="J535" s="19"/>
      <c r="K535" s="18"/>
      <c r="L535" s="19"/>
      <c r="M535" s="18"/>
      <c r="N535" s="19"/>
      <c r="O535" s="18"/>
      <c r="P535" s="19"/>
      <c r="Q535" s="19"/>
      <c r="R535" s="19"/>
      <c r="S535" s="18"/>
      <c r="T535" s="18"/>
      <c r="U535" s="18"/>
      <c r="V535" s="19"/>
      <c r="W535" s="19"/>
      <c r="X535" s="19"/>
      <c r="Y535" s="19"/>
      <c r="Z535" s="18"/>
      <c r="AA535" s="18"/>
      <c r="AB535" s="18"/>
      <c r="AC535" s="19"/>
      <c r="AD535" s="19"/>
      <c r="AE535" s="19"/>
      <c r="AF535" s="18"/>
      <c r="AG535" s="18"/>
      <c r="AH535" s="18"/>
      <c r="AI535" s="18"/>
    </row>
    <row r="536" spans="3:35" x14ac:dyDescent="0.35">
      <c r="C536" s="18"/>
      <c r="D536" s="18" t="e">
        <f>VLOOKUP($B536,[1]OIS!$A$6:$B$43,2)</f>
        <v>#N/A</v>
      </c>
      <c r="E536" s="18">
        <f t="shared" si="18"/>
        <v>0</v>
      </c>
      <c r="F536" s="19"/>
      <c r="G536" s="19"/>
      <c r="H536" s="19"/>
      <c r="I536" s="18"/>
      <c r="J536" s="19"/>
      <c r="K536" s="18"/>
      <c r="L536" s="19"/>
      <c r="M536" s="18"/>
      <c r="N536" s="19"/>
      <c r="O536" s="18"/>
      <c r="P536" s="19"/>
      <c r="Q536" s="19"/>
      <c r="R536" s="19"/>
      <c r="S536" s="18"/>
      <c r="T536" s="18"/>
      <c r="U536" s="18"/>
      <c r="V536" s="19"/>
      <c r="W536" s="19"/>
      <c r="X536" s="19"/>
      <c r="Y536" s="19"/>
      <c r="Z536" s="18"/>
      <c r="AA536" s="18"/>
      <c r="AB536" s="18"/>
      <c r="AC536" s="19"/>
      <c r="AD536" s="19"/>
      <c r="AE536" s="19"/>
      <c r="AF536" s="18"/>
      <c r="AG536" s="18"/>
      <c r="AH536" s="18"/>
      <c r="AI536" s="18"/>
    </row>
    <row r="537" spans="3:35" x14ac:dyDescent="0.35">
      <c r="C537" s="18"/>
      <c r="D537" s="18" t="e">
        <f>VLOOKUP($B537,[1]OIS!$A$6:$B$43,2)</f>
        <v>#N/A</v>
      </c>
      <c r="E537" s="18">
        <f t="shared" si="18"/>
        <v>0</v>
      </c>
      <c r="F537" s="19"/>
      <c r="G537" s="19"/>
      <c r="H537" s="19"/>
      <c r="I537" s="18"/>
      <c r="J537" s="19"/>
      <c r="K537" s="18"/>
      <c r="L537" s="19"/>
      <c r="M537" s="18"/>
      <c r="N537" s="19"/>
      <c r="O537" s="18"/>
      <c r="P537" s="19"/>
      <c r="Q537" s="19"/>
      <c r="R537" s="19"/>
      <c r="S537" s="18"/>
      <c r="T537" s="18"/>
      <c r="U537" s="18"/>
      <c r="V537" s="19"/>
      <c r="W537" s="19"/>
      <c r="X537" s="19"/>
      <c r="Y537" s="19"/>
      <c r="Z537" s="18"/>
      <c r="AA537" s="18"/>
      <c r="AB537" s="18"/>
      <c r="AC537" s="19"/>
      <c r="AD537" s="19"/>
      <c r="AE537" s="19"/>
      <c r="AF537" s="18"/>
      <c r="AG537" s="18"/>
      <c r="AH537" s="18"/>
      <c r="AI537" s="18"/>
    </row>
    <row r="538" spans="3:35" x14ac:dyDescent="0.35">
      <c r="C538" s="18"/>
      <c r="D538" s="18" t="e">
        <f>VLOOKUP($B538,[1]OIS!$A$6:$B$43,2)</f>
        <v>#N/A</v>
      </c>
      <c r="E538" s="18">
        <f t="shared" si="18"/>
        <v>0</v>
      </c>
      <c r="F538" s="19"/>
      <c r="G538" s="19"/>
      <c r="H538" s="19"/>
      <c r="I538" s="18"/>
      <c r="J538" s="19"/>
      <c r="K538" s="18"/>
      <c r="L538" s="19"/>
      <c r="M538" s="18"/>
      <c r="N538" s="19"/>
      <c r="O538" s="18"/>
      <c r="P538" s="19"/>
      <c r="Q538" s="19"/>
      <c r="R538" s="19"/>
      <c r="S538" s="18"/>
      <c r="T538" s="18"/>
      <c r="U538" s="18"/>
      <c r="V538" s="19"/>
      <c r="W538" s="19"/>
      <c r="X538" s="19"/>
      <c r="Y538" s="19"/>
      <c r="Z538" s="18"/>
      <c r="AA538" s="18"/>
      <c r="AB538" s="18"/>
      <c r="AC538" s="19"/>
      <c r="AD538" s="19"/>
      <c r="AE538" s="19"/>
      <c r="AF538" s="18"/>
      <c r="AG538" s="18"/>
      <c r="AH538" s="18"/>
      <c r="AI538" s="18"/>
    </row>
    <row r="539" spans="3:35" x14ac:dyDescent="0.35">
      <c r="C539" s="18"/>
      <c r="D539" s="18" t="e">
        <f>VLOOKUP($B539,[1]OIS!$A$6:$B$43,2)</f>
        <v>#N/A</v>
      </c>
      <c r="E539" s="18">
        <f t="shared" si="18"/>
        <v>0</v>
      </c>
      <c r="F539" s="19"/>
      <c r="G539" s="19"/>
      <c r="H539" s="19"/>
      <c r="I539" s="18"/>
      <c r="J539" s="19"/>
      <c r="K539" s="18"/>
      <c r="L539" s="19"/>
      <c r="M539" s="18"/>
      <c r="N539" s="19"/>
      <c r="O539" s="18"/>
      <c r="P539" s="19"/>
      <c r="Q539" s="19"/>
      <c r="R539" s="19"/>
      <c r="S539" s="18"/>
      <c r="T539" s="18"/>
      <c r="U539" s="18"/>
      <c r="V539" s="19"/>
      <c r="W539" s="19"/>
      <c r="X539" s="19"/>
      <c r="Y539" s="19"/>
      <c r="Z539" s="18"/>
      <c r="AA539" s="18"/>
      <c r="AB539" s="18"/>
      <c r="AC539" s="19"/>
      <c r="AD539" s="19"/>
      <c r="AE539" s="19"/>
      <c r="AF539" s="18"/>
      <c r="AG539" s="18"/>
      <c r="AH539" s="18"/>
      <c r="AI539" s="18"/>
    </row>
    <row r="540" spans="3:35" x14ac:dyDescent="0.35">
      <c r="C540" s="18"/>
      <c r="D540" s="18" t="e">
        <f>VLOOKUP($B540,[1]OIS!$A$6:$B$43,2)</f>
        <v>#N/A</v>
      </c>
      <c r="E540" s="18">
        <f t="shared" si="18"/>
        <v>0</v>
      </c>
      <c r="F540" s="19"/>
      <c r="G540" s="19"/>
      <c r="H540" s="19"/>
      <c r="I540" s="18"/>
      <c r="J540" s="19"/>
      <c r="K540" s="18"/>
      <c r="L540" s="19"/>
      <c r="M540" s="18"/>
      <c r="N540" s="19"/>
      <c r="O540" s="18"/>
      <c r="P540" s="19"/>
      <c r="Q540" s="19"/>
      <c r="R540" s="19"/>
      <c r="S540" s="18"/>
      <c r="T540" s="18"/>
      <c r="U540" s="18"/>
      <c r="V540" s="19"/>
      <c r="W540" s="19"/>
      <c r="X540" s="19"/>
      <c r="Y540" s="19"/>
      <c r="Z540" s="18"/>
      <c r="AA540" s="18"/>
      <c r="AB540" s="18"/>
      <c r="AC540" s="19"/>
      <c r="AD540" s="19"/>
      <c r="AE540" s="19"/>
      <c r="AF540" s="18"/>
      <c r="AG540" s="18"/>
      <c r="AH540" s="18"/>
      <c r="AI540" s="18"/>
    </row>
    <row r="541" spans="3:35" x14ac:dyDescent="0.35">
      <c r="C541" s="18"/>
      <c r="D541" s="18" t="e">
        <f>VLOOKUP($B541,[1]OIS!$A$6:$B$43,2)</f>
        <v>#N/A</v>
      </c>
      <c r="E541" s="18">
        <f t="shared" si="18"/>
        <v>0</v>
      </c>
      <c r="F541" s="19"/>
      <c r="G541" s="19"/>
      <c r="H541" s="19"/>
      <c r="I541" s="18"/>
      <c r="J541" s="19"/>
      <c r="K541" s="18"/>
      <c r="L541" s="19"/>
      <c r="M541" s="18"/>
      <c r="N541" s="19"/>
      <c r="O541" s="18"/>
      <c r="P541" s="19"/>
      <c r="Q541" s="19"/>
      <c r="R541" s="19"/>
      <c r="S541" s="18"/>
      <c r="T541" s="18"/>
      <c r="U541" s="18"/>
      <c r="V541" s="19"/>
      <c r="W541" s="19"/>
      <c r="X541" s="19"/>
      <c r="Y541" s="19"/>
      <c r="Z541" s="18"/>
      <c r="AA541" s="18"/>
      <c r="AB541" s="18"/>
      <c r="AC541" s="19"/>
      <c r="AD541" s="19"/>
      <c r="AE541" s="19"/>
      <c r="AF541" s="18"/>
      <c r="AG541" s="18"/>
      <c r="AH541" s="18"/>
      <c r="AI541" s="18"/>
    </row>
    <row r="542" spans="3:35" x14ac:dyDescent="0.35">
      <c r="C542" s="18"/>
      <c r="D542" s="18" t="e">
        <f>VLOOKUP($B542,[1]OIS!$A$6:$B$43,2)</f>
        <v>#N/A</v>
      </c>
      <c r="E542" s="18">
        <f t="shared" si="18"/>
        <v>0</v>
      </c>
      <c r="F542" s="19"/>
      <c r="G542" s="19"/>
      <c r="H542" s="19"/>
      <c r="I542" s="18"/>
      <c r="J542" s="19"/>
      <c r="K542" s="18"/>
      <c r="L542" s="19"/>
      <c r="M542" s="18"/>
      <c r="N542" s="19"/>
      <c r="O542" s="18"/>
      <c r="P542" s="19"/>
      <c r="Q542" s="19"/>
      <c r="R542" s="19"/>
      <c r="S542" s="18"/>
      <c r="T542" s="18"/>
      <c r="U542" s="18"/>
      <c r="V542" s="19"/>
      <c r="W542" s="19"/>
      <c r="X542" s="19"/>
      <c r="Y542" s="19"/>
      <c r="Z542" s="18"/>
      <c r="AA542" s="18"/>
      <c r="AB542" s="18"/>
      <c r="AC542" s="19"/>
      <c r="AD542" s="19"/>
      <c r="AE542" s="19"/>
      <c r="AF542" s="18"/>
      <c r="AG542" s="18"/>
      <c r="AH542" s="18"/>
      <c r="AI542" s="18"/>
    </row>
    <row r="543" spans="3:35" x14ac:dyDescent="0.35">
      <c r="C543" s="18"/>
      <c r="D543" s="18" t="e">
        <f>VLOOKUP($B543,[1]OIS!$A$6:$B$43,2)</f>
        <v>#N/A</v>
      </c>
      <c r="E543" s="18">
        <f t="shared" si="18"/>
        <v>0</v>
      </c>
      <c r="F543" s="19"/>
      <c r="G543" s="19"/>
      <c r="H543" s="19"/>
      <c r="I543" s="18"/>
      <c r="J543" s="19"/>
      <c r="K543" s="18"/>
      <c r="L543" s="19"/>
      <c r="M543" s="18"/>
      <c r="N543" s="19"/>
      <c r="O543" s="18"/>
      <c r="P543" s="19"/>
      <c r="Q543" s="19"/>
      <c r="R543" s="19"/>
      <c r="S543" s="18"/>
      <c r="T543" s="18"/>
      <c r="U543" s="18"/>
      <c r="V543" s="19"/>
      <c r="W543" s="19"/>
      <c r="X543" s="19"/>
      <c r="Y543" s="19"/>
      <c r="Z543" s="18"/>
      <c r="AA543" s="18"/>
      <c r="AB543" s="18"/>
      <c r="AC543" s="19"/>
      <c r="AD543" s="19"/>
      <c r="AE543" s="19"/>
      <c r="AF543" s="18"/>
      <c r="AG543" s="18"/>
      <c r="AH543" s="18"/>
      <c r="AI543" s="18"/>
    </row>
    <row r="544" spans="3:35" x14ac:dyDescent="0.35">
      <c r="C544" s="18"/>
      <c r="D544" s="18" t="e">
        <f>VLOOKUP($B544,[1]OIS!$A$6:$B$43,2)</f>
        <v>#N/A</v>
      </c>
      <c r="E544" s="18">
        <f t="shared" si="18"/>
        <v>0</v>
      </c>
      <c r="F544" s="19"/>
      <c r="G544" s="19"/>
      <c r="H544" s="19"/>
      <c r="I544" s="18"/>
      <c r="J544" s="19"/>
      <c r="K544" s="18"/>
      <c r="L544" s="19"/>
      <c r="M544" s="18"/>
      <c r="N544" s="19"/>
      <c r="O544" s="18"/>
      <c r="P544" s="19"/>
      <c r="Q544" s="19"/>
      <c r="R544" s="19"/>
      <c r="S544" s="18"/>
      <c r="T544" s="18"/>
      <c r="U544" s="18"/>
      <c r="V544" s="19"/>
      <c r="W544" s="19"/>
      <c r="X544" s="19"/>
      <c r="Y544" s="19"/>
      <c r="Z544" s="18"/>
      <c r="AA544" s="18"/>
      <c r="AB544" s="18"/>
      <c r="AC544" s="19"/>
      <c r="AD544" s="19"/>
      <c r="AE544" s="19"/>
      <c r="AF544" s="18"/>
      <c r="AG544" s="18"/>
      <c r="AH544" s="18"/>
      <c r="AI544" s="18"/>
    </row>
    <row r="545" spans="3:35" x14ac:dyDescent="0.35">
      <c r="C545" s="18"/>
      <c r="D545" s="18" t="e">
        <f>VLOOKUP($B545,[1]OIS!$A$6:$B$43,2)</f>
        <v>#N/A</v>
      </c>
      <c r="E545" s="18">
        <f t="shared" si="18"/>
        <v>0</v>
      </c>
      <c r="F545" s="19"/>
      <c r="G545" s="19"/>
      <c r="H545" s="19"/>
      <c r="I545" s="18"/>
      <c r="J545" s="19"/>
      <c r="K545" s="18"/>
      <c r="L545" s="19"/>
      <c r="M545" s="18"/>
      <c r="N545" s="19"/>
      <c r="O545" s="18"/>
      <c r="P545" s="19"/>
      <c r="Q545" s="19"/>
      <c r="R545" s="19"/>
      <c r="S545" s="18"/>
      <c r="T545" s="18"/>
      <c r="U545" s="18"/>
      <c r="V545" s="19"/>
      <c r="W545" s="19"/>
      <c r="X545" s="19"/>
      <c r="Y545" s="19"/>
      <c r="Z545" s="18"/>
      <c r="AA545" s="18"/>
      <c r="AB545" s="18"/>
      <c r="AC545" s="19"/>
      <c r="AD545" s="19"/>
      <c r="AE545" s="19"/>
      <c r="AF545" s="18"/>
      <c r="AG545" s="18"/>
      <c r="AH545" s="18"/>
      <c r="AI545" s="18"/>
    </row>
    <row r="546" spans="3:35" x14ac:dyDescent="0.35">
      <c r="C546" s="18"/>
      <c r="D546" s="18" t="e">
        <f>VLOOKUP($B546,[1]OIS!$A$6:$B$43,2)</f>
        <v>#N/A</v>
      </c>
      <c r="E546" s="18">
        <f t="shared" si="18"/>
        <v>0</v>
      </c>
      <c r="F546" s="19"/>
      <c r="G546" s="19"/>
      <c r="H546" s="19"/>
      <c r="I546" s="18"/>
      <c r="J546" s="19"/>
      <c r="K546" s="18"/>
      <c r="L546" s="19"/>
      <c r="M546" s="18"/>
      <c r="N546" s="19"/>
      <c r="O546" s="18"/>
      <c r="P546" s="19"/>
      <c r="Q546" s="19"/>
      <c r="R546" s="19"/>
      <c r="S546" s="18"/>
      <c r="T546" s="18"/>
      <c r="U546" s="18"/>
      <c r="V546" s="19"/>
      <c r="W546" s="19"/>
      <c r="X546" s="19"/>
      <c r="Y546" s="19"/>
      <c r="Z546" s="18"/>
      <c r="AA546" s="18"/>
      <c r="AB546" s="18"/>
      <c r="AC546" s="19"/>
      <c r="AD546" s="19"/>
      <c r="AE546" s="19"/>
      <c r="AF546" s="18"/>
      <c r="AG546" s="18"/>
      <c r="AH546" s="18"/>
      <c r="AI546" s="18"/>
    </row>
    <row r="547" spans="3:35" x14ac:dyDescent="0.35">
      <c r="C547" s="18"/>
      <c r="D547" s="18" t="e">
        <f>VLOOKUP($B547,[1]OIS!$A$6:$B$43,2)</f>
        <v>#N/A</v>
      </c>
      <c r="E547" s="18">
        <f t="shared" si="18"/>
        <v>0</v>
      </c>
      <c r="F547" s="19"/>
      <c r="G547" s="19"/>
      <c r="H547" s="19"/>
      <c r="I547" s="18"/>
      <c r="J547" s="19"/>
      <c r="K547" s="18"/>
      <c r="L547" s="19"/>
      <c r="M547" s="18"/>
      <c r="N547" s="19"/>
      <c r="O547" s="18"/>
      <c r="P547" s="19"/>
      <c r="Q547" s="19"/>
      <c r="R547" s="19"/>
      <c r="S547" s="18"/>
      <c r="T547" s="18"/>
      <c r="U547" s="18"/>
      <c r="V547" s="19"/>
      <c r="W547" s="19"/>
      <c r="X547" s="19"/>
      <c r="Y547" s="19"/>
      <c r="Z547" s="18"/>
      <c r="AA547" s="18"/>
      <c r="AB547" s="18"/>
      <c r="AC547" s="19"/>
      <c r="AD547" s="19"/>
      <c r="AE547" s="19"/>
      <c r="AF547" s="18"/>
      <c r="AG547" s="18"/>
      <c r="AH547" s="18"/>
      <c r="AI547" s="18"/>
    </row>
    <row r="548" spans="3:35" x14ac:dyDescent="0.35">
      <c r="C548" s="18"/>
      <c r="D548" s="18" t="e">
        <f>VLOOKUP($B548,[1]OIS!$A$6:$B$43,2)</f>
        <v>#N/A</v>
      </c>
      <c r="E548" s="18">
        <f t="shared" si="18"/>
        <v>0</v>
      </c>
      <c r="F548" s="19"/>
      <c r="G548" s="19"/>
      <c r="H548" s="19"/>
      <c r="I548" s="18"/>
      <c r="J548" s="19"/>
      <c r="K548" s="18"/>
      <c r="L548" s="19"/>
      <c r="M548" s="18"/>
      <c r="N548" s="19"/>
      <c r="O548" s="18"/>
      <c r="P548" s="19"/>
      <c r="Q548" s="19"/>
      <c r="R548" s="19"/>
      <c r="S548" s="18"/>
      <c r="T548" s="18"/>
      <c r="U548" s="18"/>
      <c r="V548" s="19"/>
      <c r="W548" s="19"/>
      <c r="X548" s="19"/>
      <c r="Y548" s="19"/>
      <c r="Z548" s="18"/>
      <c r="AA548" s="18"/>
      <c r="AB548" s="18"/>
      <c r="AC548" s="19"/>
      <c r="AD548" s="19"/>
      <c r="AE548" s="19"/>
      <c r="AF548" s="18"/>
      <c r="AG548" s="18"/>
      <c r="AH548" s="18"/>
      <c r="AI548" s="18"/>
    </row>
    <row r="549" spans="3:35" x14ac:dyDescent="0.35">
      <c r="C549" s="18"/>
      <c r="D549" s="18" t="e">
        <f>VLOOKUP($B549,[1]OIS!$A$6:$B$43,2)</f>
        <v>#N/A</v>
      </c>
      <c r="E549" s="18">
        <f t="shared" si="18"/>
        <v>0</v>
      </c>
      <c r="F549" s="19"/>
      <c r="G549" s="19"/>
      <c r="H549" s="19"/>
      <c r="I549" s="18"/>
      <c r="J549" s="19"/>
      <c r="K549" s="18"/>
      <c r="L549" s="19"/>
      <c r="M549" s="18"/>
      <c r="N549" s="19"/>
      <c r="O549" s="18"/>
      <c r="P549" s="19"/>
      <c r="Q549" s="19"/>
      <c r="R549" s="19"/>
      <c r="S549" s="18"/>
      <c r="T549" s="18"/>
      <c r="U549" s="18"/>
      <c r="V549" s="19"/>
      <c r="W549" s="19"/>
      <c r="X549" s="19"/>
      <c r="Y549" s="19"/>
      <c r="Z549" s="18"/>
      <c r="AA549" s="18"/>
      <c r="AB549" s="18"/>
      <c r="AC549" s="19"/>
      <c r="AD549" s="19"/>
      <c r="AE549" s="19"/>
      <c r="AF549" s="18"/>
      <c r="AG549" s="18"/>
      <c r="AH549" s="18"/>
      <c r="AI549" s="18"/>
    </row>
    <row r="550" spans="3:35" x14ac:dyDescent="0.35">
      <c r="C550" s="18"/>
      <c r="D550" s="18" t="e">
        <f>VLOOKUP($B550,[1]OIS!$A$6:$B$43,2)</f>
        <v>#N/A</v>
      </c>
      <c r="E550" s="18">
        <f t="shared" si="18"/>
        <v>0</v>
      </c>
      <c r="F550" s="19"/>
      <c r="G550" s="19"/>
      <c r="H550" s="19"/>
      <c r="I550" s="18"/>
      <c r="J550" s="19"/>
      <c r="K550" s="18"/>
      <c r="L550" s="19"/>
      <c r="M550" s="18"/>
      <c r="N550" s="19"/>
      <c r="O550" s="18"/>
      <c r="P550" s="19"/>
      <c r="Q550" s="19"/>
      <c r="R550" s="19"/>
      <c r="S550" s="18"/>
      <c r="T550" s="18"/>
      <c r="U550" s="18"/>
      <c r="V550" s="19"/>
      <c r="W550" s="19"/>
      <c r="X550" s="19"/>
      <c r="Y550" s="19"/>
      <c r="Z550" s="18"/>
      <c r="AA550" s="18"/>
      <c r="AB550" s="18"/>
      <c r="AC550" s="19"/>
      <c r="AD550" s="19"/>
      <c r="AE550" s="19"/>
      <c r="AF550" s="18"/>
      <c r="AG550" s="18"/>
      <c r="AH550" s="18"/>
      <c r="AI550" s="18"/>
    </row>
    <row r="551" spans="3:35" x14ac:dyDescent="0.35">
      <c r="C551" s="18"/>
      <c r="D551" s="18" t="e">
        <f>VLOOKUP($B551,[1]OIS!$A$6:$B$43,2)</f>
        <v>#N/A</v>
      </c>
      <c r="E551" s="18">
        <f t="shared" si="18"/>
        <v>0</v>
      </c>
      <c r="F551" s="19"/>
      <c r="G551" s="19"/>
      <c r="H551" s="19"/>
      <c r="I551" s="18"/>
      <c r="J551" s="19"/>
      <c r="K551" s="18"/>
      <c r="L551" s="19"/>
      <c r="M551" s="18"/>
      <c r="N551" s="19"/>
      <c r="O551" s="18"/>
      <c r="P551" s="19"/>
      <c r="Q551" s="19"/>
      <c r="R551" s="19"/>
      <c r="S551" s="18"/>
      <c r="T551" s="18"/>
      <c r="U551" s="18"/>
      <c r="V551" s="19"/>
      <c r="W551" s="19"/>
      <c r="X551" s="19"/>
      <c r="Y551" s="19"/>
      <c r="Z551" s="18"/>
      <c r="AA551" s="18"/>
      <c r="AB551" s="18"/>
      <c r="AC551" s="19"/>
      <c r="AD551" s="19"/>
      <c r="AE551" s="19"/>
      <c r="AF551" s="18"/>
      <c r="AG551" s="18"/>
      <c r="AH551" s="18"/>
      <c r="AI551" s="18"/>
    </row>
    <row r="552" spans="3:35" x14ac:dyDescent="0.35">
      <c r="C552" s="18"/>
      <c r="D552" s="18" t="e">
        <f>VLOOKUP($B552,[1]OIS!$A$6:$B$43,2)</f>
        <v>#N/A</v>
      </c>
      <c r="E552" s="18">
        <f t="shared" si="18"/>
        <v>0</v>
      </c>
      <c r="F552" s="19"/>
      <c r="G552" s="19"/>
      <c r="H552" s="19"/>
      <c r="I552" s="18"/>
      <c r="J552" s="19"/>
      <c r="K552" s="18"/>
      <c r="L552" s="19"/>
      <c r="M552" s="18"/>
      <c r="N552" s="19"/>
      <c r="O552" s="18"/>
      <c r="P552" s="19"/>
      <c r="Q552" s="19"/>
      <c r="R552" s="19"/>
      <c r="S552" s="18"/>
      <c r="T552" s="18"/>
      <c r="U552" s="18"/>
      <c r="V552" s="19"/>
      <c r="W552" s="19"/>
      <c r="X552" s="19"/>
      <c r="Y552" s="19"/>
      <c r="Z552" s="18"/>
      <c r="AA552" s="18"/>
      <c r="AB552" s="18"/>
      <c r="AC552" s="19"/>
      <c r="AD552" s="19"/>
      <c r="AE552" s="19"/>
      <c r="AF552" s="18"/>
      <c r="AG552" s="18"/>
      <c r="AH552" s="18"/>
      <c r="AI552" s="18"/>
    </row>
    <row r="553" spans="3:35" x14ac:dyDescent="0.35">
      <c r="C553" s="18"/>
      <c r="D553" s="18" t="e">
        <f>VLOOKUP($B553,[1]OIS!$A$6:$B$43,2)</f>
        <v>#N/A</v>
      </c>
      <c r="E553" s="18">
        <f t="shared" si="18"/>
        <v>0</v>
      </c>
      <c r="F553" s="19"/>
      <c r="G553" s="19"/>
      <c r="H553" s="19"/>
      <c r="I553" s="18"/>
      <c r="J553" s="19"/>
      <c r="K553" s="18"/>
      <c r="L553" s="19"/>
      <c r="M553" s="18"/>
      <c r="N553" s="19"/>
      <c r="O553" s="18"/>
      <c r="P553" s="19"/>
      <c r="Q553" s="19"/>
      <c r="R553" s="19"/>
      <c r="S553" s="18"/>
      <c r="T553" s="18"/>
      <c r="U553" s="18"/>
      <c r="V553" s="19"/>
      <c r="W553" s="19"/>
      <c r="X553" s="19"/>
      <c r="Y553" s="19"/>
      <c r="Z553" s="18"/>
      <c r="AA553" s="18"/>
      <c r="AB553" s="18"/>
      <c r="AC553" s="19"/>
      <c r="AD553" s="19"/>
      <c r="AE553" s="19"/>
      <c r="AF553" s="18"/>
      <c r="AG553" s="18"/>
      <c r="AH553" s="18"/>
      <c r="AI553" s="18"/>
    </row>
    <row r="554" spans="3:35" x14ac:dyDescent="0.35">
      <c r="C554" s="18"/>
      <c r="D554" s="18" t="e">
        <f>VLOOKUP($B554,[1]OIS!$A$6:$B$43,2)</f>
        <v>#N/A</v>
      </c>
      <c r="E554" s="18">
        <f t="shared" si="18"/>
        <v>0</v>
      </c>
      <c r="F554" s="19"/>
      <c r="G554" s="19"/>
      <c r="H554" s="19"/>
      <c r="I554" s="18"/>
      <c r="J554" s="19"/>
      <c r="K554" s="18"/>
      <c r="L554" s="19"/>
      <c r="M554" s="18"/>
      <c r="N554" s="19"/>
      <c r="O554" s="18"/>
      <c r="P554" s="19"/>
      <c r="Q554" s="19"/>
      <c r="R554" s="19"/>
      <c r="S554" s="18"/>
      <c r="T554" s="18"/>
      <c r="U554" s="18"/>
      <c r="V554" s="19"/>
      <c r="W554" s="19"/>
      <c r="X554" s="19"/>
      <c r="Y554" s="19"/>
      <c r="Z554" s="18"/>
      <c r="AA554" s="18"/>
      <c r="AB554" s="18"/>
      <c r="AC554" s="19"/>
      <c r="AD554" s="19"/>
      <c r="AE554" s="19"/>
      <c r="AF554" s="18"/>
      <c r="AG554" s="18"/>
      <c r="AH554" s="18"/>
      <c r="AI554" s="18"/>
    </row>
    <row r="555" spans="3:35" x14ac:dyDescent="0.35">
      <c r="C555" s="18"/>
      <c r="D555" s="18" t="e">
        <f>VLOOKUP($B555,[1]OIS!$A$6:$B$43,2)</f>
        <v>#N/A</v>
      </c>
      <c r="E555" s="18">
        <f t="shared" si="18"/>
        <v>0</v>
      </c>
      <c r="F555" s="19"/>
      <c r="G555" s="19"/>
      <c r="H555" s="19"/>
      <c r="I555" s="18"/>
      <c r="J555" s="19"/>
      <c r="K555" s="18"/>
      <c r="L555" s="19"/>
      <c r="M555" s="18"/>
      <c r="N555" s="19"/>
      <c r="O555" s="18"/>
      <c r="P555" s="19"/>
      <c r="Q555" s="19"/>
      <c r="R555" s="19"/>
      <c r="S555" s="18"/>
      <c r="T555" s="18"/>
      <c r="U555" s="18"/>
      <c r="V555" s="19"/>
      <c r="W555" s="19"/>
      <c r="X555" s="19"/>
      <c r="Y555" s="19"/>
      <c r="Z555" s="18"/>
      <c r="AA555" s="18"/>
      <c r="AB555" s="18"/>
      <c r="AC555" s="19"/>
      <c r="AD555" s="19"/>
      <c r="AE555" s="19"/>
      <c r="AF555" s="18"/>
      <c r="AG555" s="18"/>
      <c r="AH555" s="18"/>
      <c r="AI555" s="18"/>
    </row>
    <row r="556" spans="3:35" x14ac:dyDescent="0.35">
      <c r="C556" s="18"/>
      <c r="D556" s="18" t="e">
        <f>VLOOKUP($B556,[1]OIS!$A$6:$B$43,2)</f>
        <v>#N/A</v>
      </c>
      <c r="E556" s="18">
        <f t="shared" si="18"/>
        <v>0</v>
      </c>
      <c r="F556" s="19"/>
      <c r="G556" s="19"/>
      <c r="H556" s="19"/>
      <c r="I556" s="18"/>
      <c r="J556" s="19"/>
      <c r="K556" s="18"/>
      <c r="L556" s="19"/>
      <c r="M556" s="18"/>
      <c r="N556" s="19"/>
      <c r="O556" s="18"/>
      <c r="P556" s="19"/>
      <c r="Q556" s="19"/>
      <c r="R556" s="19"/>
      <c r="S556" s="18"/>
      <c r="T556" s="18"/>
      <c r="U556" s="18"/>
      <c r="V556" s="19"/>
      <c r="W556" s="19"/>
      <c r="X556" s="19"/>
      <c r="Y556" s="19"/>
      <c r="Z556" s="18"/>
      <c r="AA556" s="18"/>
      <c r="AB556" s="18"/>
      <c r="AC556" s="19"/>
      <c r="AD556" s="19"/>
      <c r="AE556" s="19"/>
      <c r="AF556" s="18"/>
      <c r="AG556" s="18"/>
      <c r="AH556" s="18"/>
      <c r="AI556" s="18"/>
    </row>
    <row r="557" spans="3:35" x14ac:dyDescent="0.35">
      <c r="C557" s="18"/>
      <c r="D557" s="18" t="e">
        <f>VLOOKUP($B557,[1]OIS!$A$6:$B$43,2)</f>
        <v>#N/A</v>
      </c>
      <c r="E557" s="18">
        <f t="shared" si="18"/>
        <v>0</v>
      </c>
      <c r="F557" s="19"/>
      <c r="G557" s="19"/>
      <c r="H557" s="19"/>
      <c r="I557" s="18"/>
      <c r="J557" s="19"/>
      <c r="K557" s="18"/>
      <c r="L557" s="19"/>
      <c r="M557" s="18"/>
      <c r="N557" s="19"/>
      <c r="O557" s="18"/>
      <c r="P557" s="19"/>
      <c r="Q557" s="19"/>
      <c r="R557" s="19"/>
      <c r="S557" s="18"/>
      <c r="T557" s="18"/>
      <c r="U557" s="18"/>
      <c r="V557" s="19"/>
      <c r="W557" s="19"/>
      <c r="X557" s="19"/>
      <c r="Y557" s="19"/>
      <c r="Z557" s="18"/>
      <c r="AA557" s="18"/>
      <c r="AB557" s="18"/>
      <c r="AC557" s="19"/>
      <c r="AD557" s="19"/>
      <c r="AE557" s="19"/>
      <c r="AF557" s="18"/>
      <c r="AG557" s="18"/>
      <c r="AH557" s="18"/>
      <c r="AI557" s="18"/>
    </row>
    <row r="558" spans="3:35" x14ac:dyDescent="0.35">
      <c r="C558" s="18"/>
      <c r="D558" s="18" t="e">
        <f>VLOOKUP($B558,[1]OIS!$A$6:$B$43,2)</f>
        <v>#N/A</v>
      </c>
      <c r="E558" s="18">
        <f t="shared" si="18"/>
        <v>0</v>
      </c>
      <c r="F558" s="19"/>
      <c r="G558" s="19"/>
      <c r="H558" s="19"/>
      <c r="I558" s="18"/>
      <c r="J558" s="19"/>
      <c r="K558" s="18"/>
      <c r="L558" s="19"/>
      <c r="M558" s="18"/>
      <c r="N558" s="19"/>
      <c r="O558" s="18"/>
      <c r="P558" s="19"/>
      <c r="Q558" s="19"/>
      <c r="R558" s="19"/>
      <c r="S558" s="18"/>
      <c r="T558" s="18"/>
      <c r="U558" s="18"/>
      <c r="V558" s="19"/>
      <c r="W558" s="19"/>
      <c r="X558" s="19"/>
      <c r="Y558" s="19"/>
      <c r="Z558" s="18"/>
      <c r="AA558" s="18"/>
      <c r="AB558" s="18"/>
      <c r="AC558" s="19"/>
      <c r="AD558" s="19"/>
      <c r="AE558" s="19"/>
      <c r="AF558" s="18"/>
      <c r="AG558" s="18"/>
      <c r="AH558" s="18"/>
      <c r="AI558" s="18"/>
    </row>
    <row r="559" spans="3:35" x14ac:dyDescent="0.35">
      <c r="C559" s="18"/>
      <c r="D559" s="18" t="e">
        <f>VLOOKUP($B559,[1]OIS!$A$6:$B$43,2)</f>
        <v>#N/A</v>
      </c>
      <c r="E559" s="18">
        <f t="shared" si="18"/>
        <v>0</v>
      </c>
      <c r="F559" s="19"/>
      <c r="G559" s="19"/>
      <c r="H559" s="19"/>
      <c r="I559" s="18"/>
      <c r="J559" s="19"/>
      <c r="K559" s="18"/>
      <c r="L559" s="19"/>
      <c r="M559" s="18"/>
      <c r="N559" s="19"/>
      <c r="O559" s="18"/>
      <c r="P559" s="19"/>
      <c r="Q559" s="19"/>
      <c r="R559" s="19"/>
      <c r="S559" s="18"/>
      <c r="T559" s="18"/>
      <c r="U559" s="18"/>
      <c r="V559" s="19"/>
      <c r="W559" s="19"/>
      <c r="X559" s="19"/>
      <c r="Y559" s="19"/>
      <c r="Z559" s="18"/>
      <c r="AA559" s="18"/>
      <c r="AB559" s="18"/>
      <c r="AC559" s="19"/>
      <c r="AD559" s="19"/>
      <c r="AE559" s="19"/>
      <c r="AF559" s="18"/>
      <c r="AG559" s="18"/>
      <c r="AH559" s="18"/>
      <c r="AI559" s="18"/>
    </row>
    <row r="560" spans="3:35" x14ac:dyDescent="0.35">
      <c r="C560" s="18"/>
      <c r="D560" s="18" t="e">
        <f>VLOOKUP($B560,[1]OIS!$A$6:$B$43,2)</f>
        <v>#N/A</v>
      </c>
      <c r="E560" s="18">
        <f t="shared" si="18"/>
        <v>0</v>
      </c>
      <c r="F560" s="19"/>
      <c r="G560" s="19"/>
      <c r="H560" s="19"/>
      <c r="I560" s="18"/>
      <c r="J560" s="19"/>
      <c r="K560" s="18"/>
      <c r="L560" s="19"/>
      <c r="M560" s="18"/>
      <c r="N560" s="19"/>
      <c r="O560" s="18"/>
      <c r="P560" s="19"/>
      <c r="Q560" s="19"/>
      <c r="R560" s="19"/>
      <c r="S560" s="18"/>
      <c r="T560" s="18"/>
      <c r="U560" s="18"/>
      <c r="V560" s="19"/>
      <c r="W560" s="19"/>
      <c r="X560" s="19"/>
      <c r="Y560" s="19"/>
      <c r="Z560" s="18"/>
      <c r="AA560" s="18"/>
      <c r="AB560" s="18"/>
      <c r="AC560" s="19"/>
      <c r="AD560" s="19"/>
      <c r="AE560" s="19"/>
      <c r="AF560" s="18"/>
      <c r="AG560" s="18"/>
      <c r="AH560" s="18"/>
      <c r="AI560" s="18"/>
    </row>
    <row r="561" spans="3:35" x14ac:dyDescent="0.35">
      <c r="C561" s="18"/>
      <c r="D561" s="18" t="e">
        <f>VLOOKUP($B561,[1]OIS!$A$6:$B$43,2)</f>
        <v>#N/A</v>
      </c>
      <c r="E561" s="18">
        <f t="shared" si="18"/>
        <v>0</v>
      </c>
      <c r="F561" s="19"/>
      <c r="G561" s="19"/>
      <c r="H561" s="19"/>
      <c r="I561" s="18"/>
      <c r="J561" s="19"/>
      <c r="K561" s="18"/>
      <c r="L561" s="19"/>
      <c r="M561" s="18"/>
      <c r="N561" s="19"/>
      <c r="O561" s="18"/>
      <c r="P561" s="19"/>
      <c r="Q561" s="19"/>
      <c r="R561" s="19"/>
      <c r="S561" s="18"/>
      <c r="T561" s="18"/>
      <c r="U561" s="18"/>
      <c r="V561" s="19"/>
      <c r="W561" s="19"/>
      <c r="X561" s="19"/>
      <c r="Y561" s="19"/>
      <c r="Z561" s="18"/>
      <c r="AA561" s="18"/>
      <c r="AB561" s="18"/>
      <c r="AC561" s="19"/>
      <c r="AD561" s="19"/>
      <c r="AE561" s="19"/>
      <c r="AF561" s="18"/>
      <c r="AG561" s="18"/>
      <c r="AH561" s="18"/>
      <c r="AI561" s="18"/>
    </row>
    <row r="562" spans="3:35" x14ac:dyDescent="0.35">
      <c r="C562" s="18"/>
      <c r="D562" s="18" t="e">
        <f>VLOOKUP($B562,[1]OIS!$A$6:$B$43,2)</f>
        <v>#N/A</v>
      </c>
      <c r="E562" s="18">
        <f t="shared" si="18"/>
        <v>0</v>
      </c>
      <c r="F562" s="19"/>
      <c r="G562" s="19"/>
      <c r="H562" s="19"/>
      <c r="I562" s="18"/>
      <c r="J562" s="19"/>
      <c r="K562" s="18"/>
      <c r="L562" s="19"/>
      <c r="M562" s="18"/>
      <c r="N562" s="19"/>
      <c r="O562" s="18"/>
      <c r="P562" s="19"/>
      <c r="Q562" s="19"/>
      <c r="R562" s="19"/>
      <c r="S562" s="18"/>
      <c r="T562" s="18"/>
      <c r="U562" s="18"/>
      <c r="V562" s="19"/>
      <c r="W562" s="19"/>
      <c r="X562" s="19"/>
      <c r="Y562" s="19"/>
      <c r="Z562" s="18"/>
      <c r="AA562" s="18"/>
      <c r="AB562" s="18"/>
      <c r="AC562" s="19"/>
      <c r="AD562" s="19"/>
      <c r="AE562" s="19"/>
      <c r="AF562" s="18"/>
      <c r="AG562" s="18"/>
      <c r="AH562" s="18"/>
      <c r="AI562" s="18"/>
    </row>
    <row r="563" spans="3:35" x14ac:dyDescent="0.35">
      <c r="C563" s="18"/>
      <c r="D563" s="18" t="e">
        <f>VLOOKUP($B563,[1]OIS!$A$6:$B$43,2)</f>
        <v>#N/A</v>
      </c>
      <c r="E563" s="18">
        <f t="shared" si="18"/>
        <v>0</v>
      </c>
      <c r="F563" s="19"/>
      <c r="G563" s="19"/>
      <c r="H563" s="19"/>
      <c r="I563" s="18"/>
      <c r="J563" s="19"/>
      <c r="K563" s="18"/>
      <c r="L563" s="19"/>
      <c r="M563" s="18"/>
      <c r="N563" s="19"/>
      <c r="O563" s="18"/>
      <c r="P563" s="19"/>
      <c r="Q563" s="19"/>
      <c r="R563" s="19"/>
      <c r="S563" s="18"/>
      <c r="T563" s="18"/>
      <c r="U563" s="18"/>
      <c r="V563" s="19"/>
      <c r="W563" s="19"/>
      <c r="X563" s="19"/>
      <c r="Y563" s="19"/>
      <c r="Z563" s="18"/>
      <c r="AA563" s="18"/>
      <c r="AB563" s="18"/>
      <c r="AC563" s="19"/>
      <c r="AD563" s="19"/>
      <c r="AE563" s="19"/>
      <c r="AF563" s="18"/>
      <c r="AG563" s="18"/>
      <c r="AH563" s="18"/>
      <c r="AI563" s="18"/>
    </row>
    <row r="564" spans="3:35" x14ac:dyDescent="0.35">
      <c r="C564" s="18"/>
      <c r="D564" s="18" t="e">
        <f>VLOOKUP($B564,[1]OIS!$A$6:$B$43,2)</f>
        <v>#N/A</v>
      </c>
      <c r="E564" s="18">
        <f t="shared" ref="E564:E627" si="19">_xlfn.IFNA(D564,C564)</f>
        <v>0</v>
      </c>
      <c r="F564" s="19"/>
      <c r="G564" s="19"/>
      <c r="H564" s="19"/>
      <c r="I564" s="18"/>
      <c r="J564" s="19"/>
      <c r="K564" s="18"/>
      <c r="L564" s="19"/>
      <c r="M564" s="18"/>
      <c r="N564" s="19"/>
      <c r="O564" s="18"/>
      <c r="P564" s="19"/>
      <c r="Q564" s="19"/>
      <c r="R564" s="19"/>
      <c r="S564" s="18"/>
      <c r="T564" s="18"/>
      <c r="U564" s="18"/>
      <c r="V564" s="19"/>
      <c r="W564" s="19"/>
      <c r="X564" s="19"/>
      <c r="Y564" s="19"/>
      <c r="Z564" s="18"/>
      <c r="AA564" s="18"/>
      <c r="AB564" s="18"/>
      <c r="AC564" s="19"/>
      <c r="AD564" s="19"/>
      <c r="AE564" s="19"/>
      <c r="AF564" s="18"/>
      <c r="AG564" s="18"/>
      <c r="AH564" s="18"/>
      <c r="AI564" s="18"/>
    </row>
    <row r="565" spans="3:35" x14ac:dyDescent="0.35">
      <c r="C565" s="18"/>
      <c r="D565" s="18" t="e">
        <f>VLOOKUP($B565,[1]OIS!$A$6:$B$43,2)</f>
        <v>#N/A</v>
      </c>
      <c r="E565" s="18">
        <f t="shared" si="19"/>
        <v>0</v>
      </c>
      <c r="F565" s="19"/>
      <c r="G565" s="19"/>
      <c r="H565" s="19"/>
      <c r="I565" s="18"/>
      <c r="J565" s="19"/>
      <c r="K565" s="18"/>
      <c r="L565" s="19"/>
      <c r="M565" s="18"/>
      <c r="N565" s="19"/>
      <c r="O565" s="18"/>
      <c r="P565" s="19"/>
      <c r="Q565" s="19"/>
      <c r="R565" s="19"/>
      <c r="S565" s="18"/>
      <c r="T565" s="18"/>
      <c r="U565" s="18"/>
      <c r="V565" s="19"/>
      <c r="W565" s="19"/>
      <c r="X565" s="19"/>
      <c r="Y565" s="19"/>
      <c r="Z565" s="18"/>
      <c r="AA565" s="18"/>
      <c r="AB565" s="18"/>
      <c r="AC565" s="19"/>
      <c r="AD565" s="19"/>
      <c r="AE565" s="19"/>
      <c r="AF565" s="18"/>
      <c r="AG565" s="18"/>
      <c r="AH565" s="18"/>
      <c r="AI565" s="18"/>
    </row>
    <row r="566" spans="3:35" x14ac:dyDescent="0.35">
      <c r="C566" s="18"/>
      <c r="D566" s="18" t="e">
        <f>VLOOKUP($B566,[1]OIS!$A$6:$B$43,2)</f>
        <v>#N/A</v>
      </c>
      <c r="E566" s="18">
        <f t="shared" si="19"/>
        <v>0</v>
      </c>
      <c r="F566" s="19"/>
      <c r="G566" s="19"/>
      <c r="H566" s="19"/>
      <c r="I566" s="18"/>
      <c r="J566" s="19"/>
      <c r="K566" s="18"/>
      <c r="L566" s="19"/>
      <c r="M566" s="18"/>
      <c r="N566" s="19"/>
      <c r="O566" s="18"/>
      <c r="P566" s="19"/>
      <c r="Q566" s="19"/>
      <c r="R566" s="19"/>
      <c r="S566" s="18"/>
      <c r="T566" s="18"/>
      <c r="U566" s="18"/>
      <c r="V566" s="19"/>
      <c r="W566" s="19"/>
      <c r="X566" s="19"/>
      <c r="Y566" s="19"/>
      <c r="Z566" s="18"/>
      <c r="AA566" s="18"/>
      <c r="AB566" s="18"/>
      <c r="AC566" s="19"/>
      <c r="AD566" s="19"/>
      <c r="AE566" s="19"/>
      <c r="AF566" s="18"/>
      <c r="AG566" s="18"/>
      <c r="AH566" s="18"/>
      <c r="AI566" s="18"/>
    </row>
    <row r="567" spans="3:35" x14ac:dyDescent="0.35">
      <c r="C567" s="18"/>
      <c r="D567" s="18" t="e">
        <f>VLOOKUP($B567,[1]OIS!$A$6:$B$43,2)</f>
        <v>#N/A</v>
      </c>
      <c r="E567" s="18">
        <f t="shared" si="19"/>
        <v>0</v>
      </c>
      <c r="F567" s="19"/>
      <c r="G567" s="19"/>
      <c r="H567" s="19"/>
      <c r="I567" s="18"/>
      <c r="J567" s="19"/>
      <c r="K567" s="18"/>
      <c r="L567" s="19"/>
      <c r="M567" s="18"/>
      <c r="N567" s="19"/>
      <c r="O567" s="18"/>
      <c r="P567" s="19"/>
      <c r="Q567" s="19"/>
      <c r="R567" s="19"/>
      <c r="S567" s="18"/>
      <c r="T567" s="18"/>
      <c r="U567" s="18"/>
      <c r="V567" s="19"/>
      <c r="W567" s="19"/>
      <c r="X567" s="19"/>
      <c r="Y567" s="19"/>
      <c r="Z567" s="18"/>
      <c r="AA567" s="18"/>
      <c r="AB567" s="18"/>
      <c r="AC567" s="19"/>
      <c r="AD567" s="19"/>
      <c r="AE567" s="19"/>
      <c r="AF567" s="18"/>
      <c r="AG567" s="18"/>
      <c r="AH567" s="18"/>
      <c r="AI567" s="18"/>
    </row>
    <row r="568" spans="3:35" x14ac:dyDescent="0.35">
      <c r="C568" s="18"/>
      <c r="D568" s="18" t="e">
        <f>VLOOKUP($B568,[1]OIS!$A$6:$B$43,2)</f>
        <v>#N/A</v>
      </c>
      <c r="E568" s="18">
        <f t="shared" si="19"/>
        <v>0</v>
      </c>
      <c r="F568" s="19"/>
      <c r="G568" s="19"/>
      <c r="H568" s="19"/>
      <c r="I568" s="18"/>
      <c r="J568" s="19"/>
      <c r="K568" s="18"/>
      <c r="L568" s="19"/>
      <c r="M568" s="18"/>
      <c r="N568" s="19"/>
      <c r="O568" s="18"/>
      <c r="P568" s="19"/>
      <c r="Q568" s="19"/>
      <c r="R568" s="19"/>
      <c r="S568" s="18"/>
      <c r="T568" s="18"/>
      <c r="U568" s="18"/>
      <c r="V568" s="19"/>
      <c r="W568" s="19"/>
      <c r="X568" s="19"/>
      <c r="Y568" s="19"/>
      <c r="Z568" s="18"/>
      <c r="AA568" s="18"/>
      <c r="AB568" s="18"/>
      <c r="AC568" s="19"/>
      <c r="AD568" s="19"/>
      <c r="AE568" s="19"/>
      <c r="AF568" s="18"/>
      <c r="AG568" s="18"/>
      <c r="AH568" s="18"/>
      <c r="AI568" s="18"/>
    </row>
    <row r="569" spans="3:35" x14ac:dyDescent="0.35">
      <c r="C569" s="18"/>
      <c r="D569" s="18" t="e">
        <f>VLOOKUP($B569,[1]OIS!$A$6:$B$43,2)</f>
        <v>#N/A</v>
      </c>
      <c r="E569" s="18">
        <f t="shared" si="19"/>
        <v>0</v>
      </c>
      <c r="F569" s="19"/>
      <c r="G569" s="19"/>
      <c r="H569" s="19"/>
      <c r="I569" s="18"/>
      <c r="J569" s="19"/>
      <c r="K569" s="18"/>
      <c r="L569" s="19"/>
      <c r="M569" s="18"/>
      <c r="N569" s="19"/>
      <c r="O569" s="18"/>
      <c r="P569" s="19"/>
      <c r="Q569" s="19"/>
      <c r="R569" s="19"/>
      <c r="S569" s="18"/>
      <c r="T569" s="18"/>
      <c r="U569" s="18"/>
      <c r="V569" s="19"/>
      <c r="W569" s="19"/>
      <c r="X569" s="19"/>
      <c r="Y569" s="19"/>
      <c r="Z569" s="18"/>
      <c r="AA569" s="18"/>
      <c r="AB569" s="18"/>
      <c r="AC569" s="19"/>
      <c r="AD569" s="19"/>
      <c r="AE569" s="19"/>
      <c r="AF569" s="18"/>
      <c r="AG569" s="18"/>
      <c r="AH569" s="18"/>
      <c r="AI569" s="18"/>
    </row>
    <row r="570" spans="3:35" x14ac:dyDescent="0.35">
      <c r="C570" s="18"/>
      <c r="D570" s="18" t="e">
        <f>VLOOKUP($B570,[1]OIS!$A$6:$B$43,2)</f>
        <v>#N/A</v>
      </c>
      <c r="E570" s="18">
        <f t="shared" si="19"/>
        <v>0</v>
      </c>
      <c r="F570" s="19"/>
      <c r="G570" s="19"/>
      <c r="H570" s="19"/>
      <c r="I570" s="18"/>
      <c r="J570" s="19"/>
      <c r="K570" s="18"/>
      <c r="L570" s="19"/>
      <c r="M570" s="18"/>
      <c r="N570" s="19"/>
      <c r="O570" s="18"/>
      <c r="P570" s="19"/>
      <c r="Q570" s="19"/>
      <c r="R570" s="19"/>
      <c r="S570" s="18"/>
      <c r="T570" s="18"/>
      <c r="U570" s="18"/>
      <c r="V570" s="19"/>
      <c r="W570" s="19"/>
      <c r="X570" s="19"/>
      <c r="Y570" s="19"/>
      <c r="Z570" s="18"/>
      <c r="AA570" s="18"/>
      <c r="AB570" s="18"/>
      <c r="AC570" s="19"/>
      <c r="AD570" s="19"/>
      <c r="AE570" s="19"/>
      <c r="AF570" s="18"/>
      <c r="AG570" s="18"/>
      <c r="AH570" s="18"/>
      <c r="AI570" s="18"/>
    </row>
    <row r="571" spans="3:35" x14ac:dyDescent="0.35">
      <c r="C571" s="18"/>
      <c r="D571" s="18" t="e">
        <f>VLOOKUP($B571,[1]OIS!$A$6:$B$43,2)</f>
        <v>#N/A</v>
      </c>
      <c r="E571" s="18">
        <f t="shared" si="19"/>
        <v>0</v>
      </c>
      <c r="F571" s="19"/>
      <c r="G571" s="19"/>
      <c r="H571" s="19"/>
      <c r="I571" s="18"/>
      <c r="J571" s="19"/>
      <c r="K571" s="18"/>
      <c r="L571" s="19"/>
      <c r="M571" s="18"/>
      <c r="N571" s="19"/>
      <c r="O571" s="18"/>
      <c r="P571" s="19"/>
      <c r="Q571" s="19"/>
      <c r="R571" s="19"/>
      <c r="S571" s="18"/>
      <c r="T571" s="18"/>
      <c r="U571" s="18"/>
      <c r="V571" s="19"/>
      <c r="W571" s="19"/>
      <c r="X571" s="19"/>
      <c r="Y571" s="19"/>
      <c r="Z571" s="18"/>
      <c r="AA571" s="18"/>
      <c r="AB571" s="18"/>
      <c r="AC571" s="19"/>
      <c r="AD571" s="19"/>
      <c r="AE571" s="19"/>
      <c r="AF571" s="18"/>
      <c r="AG571" s="18"/>
      <c r="AH571" s="18"/>
      <c r="AI571" s="18"/>
    </row>
    <row r="572" spans="3:35" x14ac:dyDescent="0.35">
      <c r="C572" s="18"/>
      <c r="D572" s="18" t="e">
        <f>VLOOKUP($B572,[1]OIS!$A$6:$B$43,2)</f>
        <v>#N/A</v>
      </c>
      <c r="E572" s="18">
        <f t="shared" si="19"/>
        <v>0</v>
      </c>
      <c r="F572" s="19"/>
      <c r="G572" s="19"/>
      <c r="H572" s="19"/>
      <c r="I572" s="18"/>
      <c r="J572" s="19"/>
      <c r="K572" s="18"/>
      <c r="L572" s="19"/>
      <c r="M572" s="18"/>
      <c r="N572" s="19"/>
      <c r="O572" s="18"/>
      <c r="P572" s="19"/>
      <c r="Q572" s="19"/>
      <c r="R572" s="19"/>
      <c r="S572" s="18"/>
      <c r="T572" s="18"/>
      <c r="U572" s="18"/>
      <c r="V572" s="19"/>
      <c r="W572" s="19"/>
      <c r="X572" s="19"/>
      <c r="Y572" s="19"/>
      <c r="Z572" s="18"/>
      <c r="AA572" s="18"/>
      <c r="AB572" s="18"/>
      <c r="AC572" s="19"/>
      <c r="AD572" s="19"/>
      <c r="AE572" s="19"/>
      <c r="AF572" s="18"/>
      <c r="AG572" s="18"/>
      <c r="AH572" s="18"/>
      <c r="AI572" s="18"/>
    </row>
    <row r="573" spans="3:35" x14ac:dyDescent="0.35">
      <c r="C573" s="18"/>
      <c r="D573" s="18" t="e">
        <f>VLOOKUP($B573,[1]OIS!$A$6:$B$43,2)</f>
        <v>#N/A</v>
      </c>
      <c r="E573" s="18">
        <f t="shared" si="19"/>
        <v>0</v>
      </c>
      <c r="F573" s="19"/>
      <c r="G573" s="19"/>
      <c r="H573" s="19"/>
      <c r="I573" s="18"/>
      <c r="J573" s="19"/>
      <c r="K573" s="18"/>
      <c r="L573" s="19"/>
      <c r="M573" s="18"/>
      <c r="N573" s="19"/>
      <c r="O573" s="18"/>
      <c r="P573" s="19"/>
      <c r="Q573" s="19"/>
      <c r="R573" s="19"/>
      <c r="S573" s="18"/>
      <c r="T573" s="18"/>
      <c r="U573" s="18"/>
      <c r="V573" s="19"/>
      <c r="W573" s="19"/>
      <c r="X573" s="19"/>
      <c r="Y573" s="19"/>
      <c r="Z573" s="18"/>
      <c r="AA573" s="18"/>
      <c r="AB573" s="18"/>
      <c r="AC573" s="19"/>
      <c r="AD573" s="19"/>
      <c r="AE573" s="19"/>
      <c r="AF573" s="18"/>
      <c r="AG573" s="18"/>
      <c r="AH573" s="18"/>
      <c r="AI573" s="18"/>
    </row>
    <row r="574" spans="3:35" x14ac:dyDescent="0.35">
      <c r="C574" s="18"/>
      <c r="D574" s="18" t="e">
        <f>VLOOKUP($B574,[1]OIS!$A$6:$B$43,2)</f>
        <v>#N/A</v>
      </c>
      <c r="E574" s="18">
        <f t="shared" si="19"/>
        <v>0</v>
      </c>
      <c r="F574" s="19"/>
      <c r="G574" s="19"/>
      <c r="H574" s="19"/>
      <c r="I574" s="18"/>
      <c r="J574" s="19"/>
      <c r="K574" s="18"/>
      <c r="L574" s="19"/>
      <c r="M574" s="18"/>
      <c r="N574" s="19"/>
      <c r="O574" s="18"/>
      <c r="P574" s="19"/>
      <c r="Q574" s="19"/>
      <c r="R574" s="19"/>
      <c r="S574" s="18"/>
      <c r="T574" s="18"/>
      <c r="U574" s="18"/>
      <c r="V574" s="19"/>
      <c r="W574" s="19"/>
      <c r="X574" s="19"/>
      <c r="Y574" s="19"/>
      <c r="Z574" s="18"/>
      <c r="AA574" s="18"/>
      <c r="AB574" s="18"/>
      <c r="AC574" s="19"/>
      <c r="AD574" s="19"/>
      <c r="AE574" s="19"/>
      <c r="AF574" s="18"/>
      <c r="AG574" s="18"/>
      <c r="AH574" s="18"/>
      <c r="AI574" s="18"/>
    </row>
    <row r="575" spans="3:35" x14ac:dyDescent="0.35">
      <c r="C575" s="18"/>
      <c r="D575" s="18" t="e">
        <f>VLOOKUP($B575,[1]OIS!$A$6:$B$43,2)</f>
        <v>#N/A</v>
      </c>
      <c r="E575" s="18">
        <f t="shared" si="19"/>
        <v>0</v>
      </c>
      <c r="F575" s="19"/>
      <c r="G575" s="19"/>
      <c r="H575" s="19"/>
      <c r="I575" s="18"/>
      <c r="J575" s="19"/>
      <c r="K575" s="18"/>
      <c r="L575" s="19"/>
      <c r="M575" s="18"/>
      <c r="N575" s="19"/>
      <c r="O575" s="18"/>
      <c r="P575" s="19"/>
      <c r="Q575" s="19"/>
      <c r="R575" s="19"/>
      <c r="S575" s="18"/>
      <c r="T575" s="18"/>
      <c r="U575" s="18"/>
      <c r="V575" s="19"/>
      <c r="W575" s="19"/>
      <c r="X575" s="19"/>
      <c r="Y575" s="19"/>
      <c r="Z575" s="18"/>
      <c r="AA575" s="18"/>
      <c r="AB575" s="18"/>
      <c r="AC575" s="19"/>
      <c r="AD575" s="19"/>
      <c r="AE575" s="19"/>
      <c r="AF575" s="18"/>
      <c r="AG575" s="18"/>
      <c r="AH575" s="18"/>
      <c r="AI575" s="18"/>
    </row>
    <row r="576" spans="3:35" x14ac:dyDescent="0.35">
      <c r="C576" s="18"/>
      <c r="D576" s="18" t="e">
        <f>VLOOKUP($B576,[1]OIS!$A$6:$B$43,2)</f>
        <v>#N/A</v>
      </c>
      <c r="E576" s="18">
        <f t="shared" si="19"/>
        <v>0</v>
      </c>
      <c r="F576" s="19"/>
      <c r="G576" s="19"/>
      <c r="H576" s="19"/>
      <c r="I576" s="18"/>
      <c r="J576" s="19"/>
      <c r="K576" s="18"/>
      <c r="L576" s="19"/>
      <c r="M576" s="18"/>
      <c r="N576" s="19"/>
      <c r="O576" s="18"/>
      <c r="P576" s="19"/>
      <c r="Q576" s="19"/>
      <c r="R576" s="19"/>
      <c r="S576" s="18"/>
      <c r="T576" s="18"/>
      <c r="U576" s="18"/>
      <c r="V576" s="19"/>
      <c r="W576" s="19"/>
      <c r="X576" s="19"/>
      <c r="Y576" s="19"/>
      <c r="Z576" s="18"/>
      <c r="AA576" s="18"/>
      <c r="AB576" s="18"/>
      <c r="AC576" s="19"/>
      <c r="AD576" s="19"/>
      <c r="AE576" s="19"/>
      <c r="AF576" s="18"/>
      <c r="AG576" s="18"/>
      <c r="AH576" s="18"/>
      <c r="AI576" s="18"/>
    </row>
    <row r="577" spans="3:35" x14ac:dyDescent="0.35">
      <c r="C577" s="18"/>
      <c r="D577" s="18" t="e">
        <f>VLOOKUP($B577,[1]OIS!$A$6:$B$43,2)</f>
        <v>#N/A</v>
      </c>
      <c r="E577" s="18">
        <f t="shared" si="19"/>
        <v>0</v>
      </c>
      <c r="F577" s="19"/>
      <c r="G577" s="19"/>
      <c r="H577" s="19"/>
      <c r="I577" s="18"/>
      <c r="J577" s="19"/>
      <c r="K577" s="18"/>
      <c r="L577" s="19"/>
      <c r="M577" s="18"/>
      <c r="N577" s="19"/>
      <c r="O577" s="18"/>
      <c r="P577" s="19"/>
      <c r="Q577" s="19"/>
      <c r="R577" s="19"/>
      <c r="S577" s="18"/>
      <c r="T577" s="18"/>
      <c r="U577" s="18"/>
      <c r="V577" s="19"/>
      <c r="W577" s="19"/>
      <c r="X577" s="19"/>
      <c r="Y577" s="19"/>
      <c r="Z577" s="18"/>
      <c r="AA577" s="18"/>
      <c r="AB577" s="18"/>
      <c r="AC577" s="19"/>
      <c r="AD577" s="19"/>
      <c r="AE577" s="19"/>
      <c r="AF577" s="18"/>
      <c r="AG577" s="18"/>
      <c r="AH577" s="18"/>
      <c r="AI577" s="18"/>
    </row>
    <row r="578" spans="3:35" x14ac:dyDescent="0.35">
      <c r="C578" s="18"/>
      <c r="D578" s="18" t="e">
        <f>VLOOKUP($B578,[1]OIS!$A$6:$B$43,2)</f>
        <v>#N/A</v>
      </c>
      <c r="E578" s="18">
        <f t="shared" si="19"/>
        <v>0</v>
      </c>
      <c r="F578" s="19"/>
      <c r="G578" s="19"/>
      <c r="H578" s="19"/>
      <c r="I578" s="18"/>
      <c r="J578" s="19"/>
      <c r="K578" s="18"/>
      <c r="L578" s="19"/>
      <c r="M578" s="18"/>
      <c r="N578" s="19"/>
      <c r="O578" s="18"/>
      <c r="P578" s="19"/>
      <c r="Q578" s="19"/>
      <c r="R578" s="19"/>
      <c r="S578" s="18"/>
      <c r="T578" s="18"/>
      <c r="U578" s="18"/>
      <c r="V578" s="19"/>
      <c r="W578" s="19"/>
      <c r="X578" s="19"/>
      <c r="Y578" s="19"/>
      <c r="Z578" s="18"/>
      <c r="AA578" s="18"/>
      <c r="AB578" s="18"/>
      <c r="AC578" s="19"/>
      <c r="AD578" s="19"/>
      <c r="AE578" s="19"/>
      <c r="AF578" s="18"/>
      <c r="AG578" s="18"/>
      <c r="AH578" s="18"/>
      <c r="AI578" s="18"/>
    </row>
    <row r="579" spans="3:35" x14ac:dyDescent="0.35">
      <c r="C579" s="18"/>
      <c r="D579" s="18" t="e">
        <f>VLOOKUP($B579,[1]OIS!$A$6:$B$43,2)</f>
        <v>#N/A</v>
      </c>
      <c r="E579" s="18">
        <f t="shared" si="19"/>
        <v>0</v>
      </c>
      <c r="F579" s="19"/>
      <c r="G579" s="19"/>
      <c r="H579" s="19"/>
      <c r="I579" s="18"/>
      <c r="J579" s="19"/>
      <c r="K579" s="18"/>
      <c r="L579" s="19"/>
      <c r="M579" s="18"/>
      <c r="N579" s="19"/>
      <c r="O579" s="18"/>
      <c r="P579" s="19"/>
      <c r="Q579" s="19"/>
      <c r="R579" s="19"/>
      <c r="S579" s="18"/>
      <c r="T579" s="18"/>
      <c r="U579" s="18"/>
      <c r="V579" s="19"/>
      <c r="W579" s="19"/>
      <c r="X579" s="19"/>
      <c r="Y579" s="19"/>
      <c r="Z579" s="18"/>
      <c r="AA579" s="18"/>
      <c r="AB579" s="18"/>
      <c r="AC579" s="19"/>
      <c r="AD579" s="19"/>
      <c r="AE579" s="19"/>
      <c r="AF579" s="18"/>
      <c r="AG579" s="18"/>
      <c r="AH579" s="18"/>
      <c r="AI579" s="18"/>
    </row>
    <row r="580" spans="3:35" x14ac:dyDescent="0.35">
      <c r="C580" s="18"/>
      <c r="D580" s="18" t="e">
        <f>VLOOKUP($B580,[1]OIS!$A$6:$B$43,2)</f>
        <v>#N/A</v>
      </c>
      <c r="E580" s="18">
        <f t="shared" si="19"/>
        <v>0</v>
      </c>
      <c r="F580" s="19"/>
      <c r="G580" s="19"/>
      <c r="H580" s="19"/>
      <c r="I580" s="18"/>
      <c r="J580" s="19"/>
      <c r="K580" s="18"/>
      <c r="L580" s="19"/>
      <c r="M580" s="18"/>
      <c r="N580" s="19"/>
      <c r="O580" s="18"/>
      <c r="P580" s="19"/>
      <c r="Q580" s="19"/>
      <c r="R580" s="19"/>
      <c r="S580" s="18"/>
      <c r="T580" s="18"/>
      <c r="U580" s="18"/>
      <c r="V580" s="19"/>
      <c r="W580" s="19"/>
      <c r="X580" s="19"/>
      <c r="Y580" s="19"/>
      <c r="Z580" s="18"/>
      <c r="AA580" s="18"/>
      <c r="AB580" s="18"/>
      <c r="AC580" s="19"/>
      <c r="AD580" s="19"/>
      <c r="AE580" s="19"/>
      <c r="AF580" s="18"/>
      <c r="AG580" s="18"/>
      <c r="AH580" s="18"/>
      <c r="AI580" s="18"/>
    </row>
    <row r="581" spans="3:35" x14ac:dyDescent="0.35">
      <c r="C581" s="18"/>
      <c r="D581" s="18" t="e">
        <f>VLOOKUP($B581,[1]OIS!$A$6:$B$43,2)</f>
        <v>#N/A</v>
      </c>
      <c r="E581" s="18">
        <f t="shared" si="19"/>
        <v>0</v>
      </c>
      <c r="F581" s="19"/>
      <c r="G581" s="19"/>
      <c r="H581" s="19"/>
      <c r="I581" s="18"/>
      <c r="J581" s="19"/>
      <c r="K581" s="18"/>
      <c r="L581" s="19"/>
      <c r="M581" s="18"/>
      <c r="N581" s="19"/>
      <c r="O581" s="18"/>
      <c r="P581" s="19"/>
      <c r="Q581" s="19"/>
      <c r="R581" s="19"/>
      <c r="S581" s="18"/>
      <c r="T581" s="18"/>
      <c r="U581" s="18"/>
      <c r="V581" s="19"/>
      <c r="W581" s="19"/>
      <c r="X581" s="19"/>
      <c r="Y581" s="19"/>
      <c r="Z581" s="18"/>
      <c r="AA581" s="18"/>
      <c r="AB581" s="18"/>
      <c r="AC581" s="19"/>
      <c r="AD581" s="19"/>
      <c r="AE581" s="19"/>
      <c r="AF581" s="18"/>
      <c r="AG581" s="18"/>
      <c r="AH581" s="18"/>
      <c r="AI581" s="18"/>
    </row>
    <row r="582" spans="3:35" x14ac:dyDescent="0.35">
      <c r="C582" s="18"/>
      <c r="D582" s="18" t="e">
        <f>VLOOKUP($B582,[1]OIS!$A$6:$B$43,2)</f>
        <v>#N/A</v>
      </c>
      <c r="E582" s="18">
        <f t="shared" si="19"/>
        <v>0</v>
      </c>
      <c r="F582" s="19"/>
      <c r="G582" s="19"/>
      <c r="H582" s="19"/>
      <c r="I582" s="18"/>
      <c r="J582" s="19"/>
      <c r="K582" s="18"/>
      <c r="L582" s="19"/>
      <c r="M582" s="18"/>
      <c r="N582" s="19"/>
      <c r="O582" s="18"/>
      <c r="P582" s="19"/>
      <c r="Q582" s="19"/>
      <c r="R582" s="19"/>
      <c r="S582" s="18"/>
      <c r="T582" s="18"/>
      <c r="U582" s="18"/>
      <c r="V582" s="19"/>
      <c r="W582" s="19"/>
      <c r="X582" s="19"/>
      <c r="Y582" s="19"/>
      <c r="Z582" s="18"/>
      <c r="AA582" s="18"/>
      <c r="AB582" s="18"/>
      <c r="AC582" s="19"/>
      <c r="AD582" s="19"/>
      <c r="AE582" s="19"/>
      <c r="AF582" s="18"/>
      <c r="AG582" s="18"/>
      <c r="AH582" s="18"/>
      <c r="AI582" s="18"/>
    </row>
    <row r="583" spans="3:35" x14ac:dyDescent="0.35">
      <c r="C583" s="18"/>
      <c r="D583" s="18" t="e">
        <f>VLOOKUP($B583,[1]OIS!$A$6:$B$43,2)</f>
        <v>#N/A</v>
      </c>
      <c r="E583" s="18">
        <f t="shared" si="19"/>
        <v>0</v>
      </c>
      <c r="F583" s="19"/>
      <c r="G583" s="19"/>
      <c r="H583" s="19"/>
      <c r="I583" s="18"/>
      <c r="J583" s="19"/>
      <c r="K583" s="18"/>
      <c r="L583" s="19"/>
      <c r="M583" s="18"/>
      <c r="N583" s="19"/>
      <c r="O583" s="18"/>
      <c r="P583" s="19"/>
      <c r="Q583" s="19"/>
      <c r="R583" s="19"/>
      <c r="S583" s="18"/>
      <c r="T583" s="18"/>
      <c r="U583" s="18"/>
      <c r="V583" s="19"/>
      <c r="W583" s="19"/>
      <c r="X583" s="19"/>
      <c r="Y583" s="19"/>
      <c r="Z583" s="18"/>
      <c r="AA583" s="18"/>
      <c r="AB583" s="18"/>
      <c r="AC583" s="19"/>
      <c r="AD583" s="19"/>
      <c r="AE583" s="19"/>
      <c r="AF583" s="18"/>
      <c r="AG583" s="18"/>
      <c r="AH583" s="18"/>
      <c r="AI583" s="18"/>
    </row>
    <row r="584" spans="3:35" x14ac:dyDescent="0.35">
      <c r="C584" s="18"/>
      <c r="D584" s="18" t="e">
        <f>VLOOKUP($B584,[1]OIS!$A$6:$B$43,2)</f>
        <v>#N/A</v>
      </c>
      <c r="E584" s="18">
        <f t="shared" si="19"/>
        <v>0</v>
      </c>
      <c r="F584" s="19"/>
      <c r="G584" s="19"/>
      <c r="H584" s="19"/>
      <c r="I584" s="18"/>
      <c r="J584" s="19"/>
      <c r="K584" s="18"/>
      <c r="L584" s="19"/>
      <c r="M584" s="18"/>
      <c r="N584" s="19"/>
      <c r="O584" s="18"/>
      <c r="P584" s="19"/>
      <c r="Q584" s="19"/>
      <c r="R584" s="19"/>
      <c r="S584" s="18"/>
      <c r="T584" s="18"/>
      <c r="U584" s="18"/>
      <c r="V584" s="19"/>
      <c r="W584" s="19"/>
      <c r="X584" s="19"/>
      <c r="Y584" s="19"/>
      <c r="Z584" s="18"/>
      <c r="AA584" s="18"/>
      <c r="AB584" s="18"/>
      <c r="AC584" s="19"/>
      <c r="AD584" s="19"/>
      <c r="AE584" s="19"/>
      <c r="AF584" s="18"/>
      <c r="AG584" s="18"/>
      <c r="AH584" s="18"/>
      <c r="AI584" s="18"/>
    </row>
    <row r="585" spans="3:35" x14ac:dyDescent="0.35">
      <c r="C585" s="18"/>
      <c r="D585" s="18" t="e">
        <f>VLOOKUP($B585,[1]OIS!$A$6:$B$43,2)</f>
        <v>#N/A</v>
      </c>
      <c r="E585" s="18">
        <f t="shared" si="19"/>
        <v>0</v>
      </c>
      <c r="F585" s="19"/>
      <c r="G585" s="19"/>
      <c r="H585" s="19"/>
      <c r="I585" s="18"/>
      <c r="J585" s="19"/>
      <c r="K585" s="18"/>
      <c r="L585" s="19"/>
      <c r="M585" s="18"/>
      <c r="N585" s="19"/>
      <c r="O585" s="18"/>
      <c r="P585" s="19"/>
      <c r="Q585" s="19"/>
      <c r="R585" s="19"/>
      <c r="S585" s="18"/>
      <c r="T585" s="18"/>
      <c r="U585" s="18"/>
      <c r="V585" s="19"/>
      <c r="W585" s="19"/>
      <c r="X585" s="19"/>
      <c r="Y585" s="19"/>
      <c r="Z585" s="18"/>
      <c r="AA585" s="18"/>
      <c r="AB585" s="18"/>
      <c r="AC585" s="19"/>
      <c r="AD585" s="19"/>
      <c r="AE585" s="19"/>
      <c r="AF585" s="18"/>
      <c r="AG585" s="18"/>
      <c r="AH585" s="18"/>
      <c r="AI585" s="18"/>
    </row>
    <row r="586" spans="3:35" x14ac:dyDescent="0.35">
      <c r="C586" s="18"/>
      <c r="D586" s="18" t="e">
        <f>VLOOKUP($B586,[1]OIS!$A$6:$B$43,2)</f>
        <v>#N/A</v>
      </c>
      <c r="E586" s="18">
        <f t="shared" si="19"/>
        <v>0</v>
      </c>
      <c r="F586" s="19"/>
      <c r="G586" s="19"/>
      <c r="H586" s="19"/>
      <c r="I586" s="18"/>
      <c r="J586" s="19"/>
      <c r="K586" s="18"/>
      <c r="L586" s="19"/>
      <c r="M586" s="18"/>
      <c r="N586" s="19"/>
      <c r="O586" s="18"/>
      <c r="P586" s="19"/>
      <c r="Q586" s="19"/>
      <c r="R586" s="19"/>
      <c r="S586" s="18"/>
      <c r="T586" s="18"/>
      <c r="U586" s="18"/>
      <c r="V586" s="19"/>
      <c r="W586" s="19"/>
      <c r="X586" s="19"/>
      <c r="Y586" s="19"/>
      <c r="Z586" s="18"/>
      <c r="AA586" s="18"/>
      <c r="AB586" s="18"/>
      <c r="AC586" s="19"/>
      <c r="AD586" s="19"/>
      <c r="AE586" s="19"/>
      <c r="AF586" s="18"/>
      <c r="AG586" s="18"/>
      <c r="AH586" s="18"/>
      <c r="AI586" s="18"/>
    </row>
    <row r="587" spans="3:35" x14ac:dyDescent="0.35">
      <c r="C587" s="18"/>
      <c r="D587" s="18" t="e">
        <f>VLOOKUP($B587,[1]OIS!$A$6:$B$43,2)</f>
        <v>#N/A</v>
      </c>
      <c r="E587" s="18">
        <f t="shared" si="19"/>
        <v>0</v>
      </c>
      <c r="F587" s="19"/>
      <c r="G587" s="19"/>
      <c r="H587" s="19"/>
      <c r="I587" s="18"/>
      <c r="J587" s="19"/>
      <c r="K587" s="18"/>
      <c r="L587" s="19"/>
      <c r="M587" s="18"/>
      <c r="N587" s="19"/>
      <c r="O587" s="18"/>
      <c r="P587" s="19"/>
      <c r="Q587" s="19"/>
      <c r="R587" s="19"/>
      <c r="S587" s="18"/>
      <c r="T587" s="18"/>
      <c r="U587" s="18"/>
      <c r="V587" s="19"/>
      <c r="W587" s="19"/>
      <c r="X587" s="19"/>
      <c r="Y587" s="19"/>
      <c r="Z587" s="18"/>
      <c r="AA587" s="18"/>
      <c r="AB587" s="18"/>
      <c r="AC587" s="19"/>
      <c r="AD587" s="19"/>
      <c r="AE587" s="19"/>
      <c r="AF587" s="18"/>
      <c r="AG587" s="18"/>
      <c r="AH587" s="18"/>
      <c r="AI587" s="18"/>
    </row>
    <row r="588" spans="3:35" x14ac:dyDescent="0.35">
      <c r="C588" s="18"/>
      <c r="D588" s="18" t="e">
        <f>VLOOKUP($B588,[1]OIS!$A$6:$B$43,2)</f>
        <v>#N/A</v>
      </c>
      <c r="E588" s="18">
        <f t="shared" si="19"/>
        <v>0</v>
      </c>
      <c r="F588" s="19"/>
      <c r="G588" s="19"/>
      <c r="H588" s="19"/>
      <c r="I588" s="18"/>
      <c r="J588" s="19"/>
      <c r="K588" s="18"/>
      <c r="L588" s="19"/>
      <c r="M588" s="18"/>
      <c r="N588" s="19"/>
      <c r="O588" s="18"/>
      <c r="P588" s="19"/>
      <c r="Q588" s="19"/>
      <c r="R588" s="19"/>
      <c r="S588" s="18"/>
      <c r="T588" s="18"/>
      <c r="U588" s="18"/>
      <c r="V588" s="19"/>
      <c r="W588" s="19"/>
      <c r="X588" s="19"/>
      <c r="Y588" s="19"/>
      <c r="Z588" s="18"/>
      <c r="AA588" s="18"/>
      <c r="AB588" s="18"/>
      <c r="AC588" s="19"/>
      <c r="AD588" s="19"/>
      <c r="AE588" s="19"/>
      <c r="AF588" s="18"/>
      <c r="AG588" s="18"/>
      <c r="AH588" s="18"/>
      <c r="AI588" s="18"/>
    </row>
    <row r="589" spans="3:35" x14ac:dyDescent="0.35">
      <c r="C589" s="18"/>
      <c r="D589" s="18" t="e">
        <f>VLOOKUP($B589,[1]OIS!$A$6:$B$43,2)</f>
        <v>#N/A</v>
      </c>
      <c r="E589" s="18">
        <f t="shared" si="19"/>
        <v>0</v>
      </c>
      <c r="F589" s="19"/>
      <c r="G589" s="19"/>
      <c r="H589" s="19"/>
      <c r="I589" s="18"/>
      <c r="J589" s="19"/>
      <c r="K589" s="18"/>
      <c r="L589" s="19"/>
      <c r="M589" s="18"/>
      <c r="N589" s="19"/>
      <c r="O589" s="18"/>
      <c r="P589" s="19"/>
      <c r="Q589" s="19"/>
      <c r="R589" s="19"/>
      <c r="S589" s="18"/>
      <c r="T589" s="18"/>
      <c r="U589" s="18"/>
      <c r="V589" s="19"/>
      <c r="W589" s="19"/>
      <c r="X589" s="19"/>
      <c r="Y589" s="19"/>
      <c r="Z589" s="18"/>
      <c r="AA589" s="18"/>
      <c r="AB589" s="18"/>
      <c r="AC589" s="19"/>
      <c r="AD589" s="19"/>
      <c r="AE589" s="19"/>
      <c r="AF589" s="18"/>
      <c r="AG589" s="18"/>
      <c r="AH589" s="18"/>
      <c r="AI589" s="18"/>
    </row>
    <row r="590" spans="3:35" x14ac:dyDescent="0.35">
      <c r="C590" s="18"/>
      <c r="D590" s="18" t="e">
        <f>VLOOKUP($B590,[1]OIS!$A$6:$B$43,2)</f>
        <v>#N/A</v>
      </c>
      <c r="E590" s="18">
        <f t="shared" si="19"/>
        <v>0</v>
      </c>
      <c r="F590" s="19"/>
      <c r="G590" s="19"/>
      <c r="H590" s="19"/>
      <c r="I590" s="18"/>
      <c r="J590" s="19"/>
      <c r="K590" s="18"/>
      <c r="L590" s="19"/>
      <c r="M590" s="18"/>
      <c r="N590" s="19"/>
      <c r="O590" s="18"/>
      <c r="P590" s="19"/>
      <c r="Q590" s="19"/>
      <c r="R590" s="19"/>
      <c r="S590" s="18"/>
      <c r="T590" s="18"/>
      <c r="U590" s="18"/>
      <c r="V590" s="19"/>
      <c r="W590" s="19"/>
      <c r="X590" s="19"/>
      <c r="Y590" s="19"/>
      <c r="Z590" s="18"/>
      <c r="AA590" s="18"/>
      <c r="AB590" s="18"/>
      <c r="AC590" s="19"/>
      <c r="AD590" s="19"/>
      <c r="AE590" s="19"/>
      <c r="AF590" s="18"/>
      <c r="AG590" s="18"/>
      <c r="AH590" s="18"/>
      <c r="AI590" s="18"/>
    </row>
    <row r="591" spans="3:35" x14ac:dyDescent="0.35">
      <c r="C591" s="18"/>
      <c r="D591" s="18" t="e">
        <f>VLOOKUP($B591,[1]OIS!$A$6:$B$43,2)</f>
        <v>#N/A</v>
      </c>
      <c r="E591" s="18">
        <f t="shared" si="19"/>
        <v>0</v>
      </c>
      <c r="F591" s="19"/>
      <c r="G591" s="19"/>
      <c r="H591" s="19"/>
      <c r="I591" s="18"/>
      <c r="J591" s="19"/>
      <c r="K591" s="18"/>
      <c r="L591" s="19"/>
      <c r="M591" s="18"/>
      <c r="N591" s="19"/>
      <c r="O591" s="18"/>
      <c r="P591" s="19"/>
      <c r="Q591" s="19"/>
      <c r="R591" s="19"/>
      <c r="S591" s="18"/>
      <c r="T591" s="18"/>
      <c r="U591" s="18"/>
      <c r="V591" s="19"/>
      <c r="W591" s="19"/>
      <c r="X591" s="19"/>
      <c r="Y591" s="19"/>
      <c r="Z591" s="18"/>
      <c r="AA591" s="18"/>
      <c r="AB591" s="18"/>
      <c r="AC591" s="19"/>
      <c r="AD591" s="19"/>
      <c r="AE591" s="19"/>
      <c r="AF591" s="18"/>
      <c r="AG591" s="18"/>
      <c r="AH591" s="18"/>
      <c r="AI591" s="18"/>
    </row>
    <row r="592" spans="3:35" x14ac:dyDescent="0.35">
      <c r="C592" s="18"/>
      <c r="D592" s="18" t="e">
        <f>VLOOKUP($B592,[1]OIS!$A$6:$B$43,2)</f>
        <v>#N/A</v>
      </c>
      <c r="E592" s="18">
        <f t="shared" si="19"/>
        <v>0</v>
      </c>
      <c r="F592" s="19"/>
      <c r="G592" s="19"/>
      <c r="H592" s="19"/>
      <c r="I592" s="18"/>
      <c r="J592" s="19"/>
      <c r="K592" s="18"/>
      <c r="L592" s="19"/>
      <c r="M592" s="18"/>
      <c r="N592" s="19"/>
      <c r="O592" s="18"/>
      <c r="P592" s="19"/>
      <c r="Q592" s="19"/>
      <c r="R592" s="19"/>
      <c r="S592" s="18"/>
      <c r="T592" s="18"/>
      <c r="U592" s="18"/>
      <c r="V592" s="19"/>
      <c r="W592" s="19"/>
      <c r="X592" s="19"/>
      <c r="Y592" s="19"/>
      <c r="Z592" s="18"/>
      <c r="AA592" s="18"/>
      <c r="AB592" s="18"/>
      <c r="AC592" s="19"/>
      <c r="AD592" s="19"/>
      <c r="AE592" s="19"/>
      <c r="AF592" s="18"/>
      <c r="AG592" s="18"/>
      <c r="AH592" s="18"/>
      <c r="AI592" s="18"/>
    </row>
    <row r="593" spans="3:35" x14ac:dyDescent="0.35">
      <c r="C593" s="18"/>
      <c r="D593" s="18" t="e">
        <f>VLOOKUP($B593,[1]OIS!$A$6:$B$43,2)</f>
        <v>#N/A</v>
      </c>
      <c r="E593" s="18">
        <f t="shared" si="19"/>
        <v>0</v>
      </c>
      <c r="F593" s="19"/>
      <c r="G593" s="19"/>
      <c r="H593" s="19"/>
      <c r="I593" s="18"/>
      <c r="J593" s="19"/>
      <c r="K593" s="18"/>
      <c r="L593" s="19"/>
      <c r="M593" s="18"/>
      <c r="N593" s="19"/>
      <c r="O593" s="18"/>
      <c r="P593" s="19"/>
      <c r="Q593" s="19"/>
      <c r="R593" s="19"/>
      <c r="S593" s="18"/>
      <c r="T593" s="18"/>
      <c r="U593" s="18"/>
      <c r="V593" s="19"/>
      <c r="W593" s="19"/>
      <c r="X593" s="19"/>
      <c r="Y593" s="19"/>
      <c r="Z593" s="18"/>
      <c r="AA593" s="18"/>
      <c r="AB593" s="18"/>
      <c r="AC593" s="19"/>
      <c r="AD593" s="19"/>
      <c r="AE593" s="19"/>
      <c r="AF593" s="18"/>
      <c r="AG593" s="18"/>
      <c r="AH593" s="18"/>
      <c r="AI593" s="18"/>
    </row>
    <row r="594" spans="3:35" x14ac:dyDescent="0.35">
      <c r="C594" s="18"/>
      <c r="D594" s="18" t="e">
        <f>VLOOKUP($B594,[1]OIS!$A$6:$B$43,2)</f>
        <v>#N/A</v>
      </c>
      <c r="E594" s="18">
        <f t="shared" si="19"/>
        <v>0</v>
      </c>
      <c r="F594" s="19"/>
      <c r="G594" s="19"/>
      <c r="H594" s="19"/>
      <c r="I594" s="18"/>
      <c r="J594" s="19"/>
      <c r="K594" s="18"/>
      <c r="L594" s="19"/>
      <c r="M594" s="18"/>
      <c r="N594" s="19"/>
      <c r="O594" s="18"/>
      <c r="P594" s="19"/>
      <c r="Q594" s="19"/>
      <c r="R594" s="19"/>
      <c r="S594" s="18"/>
      <c r="T594" s="18"/>
      <c r="U594" s="18"/>
      <c r="V594" s="19"/>
      <c r="W594" s="19"/>
      <c r="X594" s="19"/>
      <c r="Y594" s="19"/>
      <c r="Z594" s="18"/>
      <c r="AA594" s="18"/>
      <c r="AB594" s="18"/>
      <c r="AC594" s="19"/>
      <c r="AD594" s="19"/>
      <c r="AE594" s="19"/>
      <c r="AF594" s="18"/>
      <c r="AG594" s="18"/>
      <c r="AH594" s="18"/>
      <c r="AI594" s="18"/>
    </row>
    <row r="595" spans="3:35" x14ac:dyDescent="0.35">
      <c r="C595" s="18"/>
      <c r="D595" s="18" t="e">
        <f>VLOOKUP($B595,[1]OIS!$A$6:$B$43,2)</f>
        <v>#N/A</v>
      </c>
      <c r="E595" s="18">
        <f t="shared" si="19"/>
        <v>0</v>
      </c>
      <c r="F595" s="19"/>
      <c r="G595" s="19"/>
      <c r="H595" s="19"/>
      <c r="I595" s="18"/>
      <c r="J595" s="19"/>
      <c r="K595" s="18"/>
      <c r="L595" s="19"/>
      <c r="M595" s="18"/>
      <c r="N595" s="19"/>
      <c r="O595" s="18"/>
      <c r="P595" s="19"/>
      <c r="Q595" s="19"/>
      <c r="R595" s="19"/>
      <c r="S595" s="18"/>
      <c r="T595" s="18"/>
      <c r="U595" s="18"/>
      <c r="V595" s="19"/>
      <c r="W595" s="19"/>
      <c r="X595" s="19"/>
      <c r="Y595" s="19"/>
      <c r="Z595" s="18"/>
      <c r="AA595" s="18"/>
      <c r="AB595" s="18"/>
      <c r="AC595" s="19"/>
      <c r="AD595" s="19"/>
      <c r="AE595" s="19"/>
      <c r="AF595" s="18"/>
      <c r="AG595" s="18"/>
      <c r="AH595" s="18"/>
      <c r="AI595" s="18"/>
    </row>
    <row r="596" spans="3:35" x14ac:dyDescent="0.35">
      <c r="C596" s="18"/>
      <c r="D596" s="18" t="e">
        <f>VLOOKUP($B596,[1]OIS!$A$6:$B$43,2)</f>
        <v>#N/A</v>
      </c>
      <c r="E596" s="18">
        <f t="shared" si="19"/>
        <v>0</v>
      </c>
      <c r="F596" s="19"/>
      <c r="G596" s="19"/>
      <c r="H596" s="19"/>
      <c r="I596" s="18"/>
      <c r="J596" s="19"/>
      <c r="K596" s="18"/>
      <c r="L596" s="19"/>
      <c r="M596" s="18"/>
      <c r="N596" s="19"/>
      <c r="O596" s="18"/>
      <c r="P596" s="19"/>
      <c r="Q596" s="19"/>
      <c r="R596" s="19"/>
      <c r="S596" s="18"/>
      <c r="T596" s="18"/>
      <c r="U596" s="18"/>
      <c r="V596" s="19"/>
      <c r="W596" s="19"/>
      <c r="X596" s="19"/>
      <c r="Y596" s="19"/>
      <c r="Z596" s="18"/>
      <c r="AA596" s="18"/>
      <c r="AB596" s="18"/>
      <c r="AC596" s="19"/>
      <c r="AD596" s="19"/>
      <c r="AE596" s="19"/>
      <c r="AF596" s="18"/>
      <c r="AG596" s="18"/>
      <c r="AH596" s="18"/>
      <c r="AI596" s="18"/>
    </row>
    <row r="597" spans="3:35" x14ac:dyDescent="0.35">
      <c r="C597" s="18"/>
      <c r="D597" s="18" t="e">
        <f>VLOOKUP($B597,[1]OIS!$A$6:$B$43,2)</f>
        <v>#N/A</v>
      </c>
      <c r="E597" s="18">
        <f t="shared" si="19"/>
        <v>0</v>
      </c>
      <c r="F597" s="19"/>
      <c r="G597" s="19"/>
      <c r="H597" s="19"/>
      <c r="I597" s="18"/>
      <c r="J597" s="19"/>
      <c r="K597" s="18"/>
      <c r="L597" s="19"/>
      <c r="M597" s="18"/>
      <c r="N597" s="19"/>
      <c r="O597" s="18"/>
      <c r="P597" s="19"/>
      <c r="Q597" s="19"/>
      <c r="R597" s="19"/>
      <c r="S597" s="18"/>
      <c r="T597" s="18"/>
      <c r="U597" s="18"/>
      <c r="V597" s="19"/>
      <c r="W597" s="19"/>
      <c r="X597" s="19"/>
      <c r="Y597" s="19"/>
      <c r="Z597" s="18"/>
      <c r="AA597" s="18"/>
      <c r="AB597" s="18"/>
      <c r="AC597" s="19"/>
      <c r="AD597" s="19"/>
      <c r="AE597" s="19"/>
      <c r="AF597" s="18"/>
      <c r="AG597" s="18"/>
      <c r="AH597" s="18"/>
      <c r="AI597" s="18"/>
    </row>
    <row r="598" spans="3:35" x14ac:dyDescent="0.35">
      <c r="C598" s="18"/>
      <c r="D598" s="18" t="e">
        <f>VLOOKUP($B598,[1]OIS!$A$6:$B$43,2)</f>
        <v>#N/A</v>
      </c>
      <c r="E598" s="18">
        <f t="shared" si="19"/>
        <v>0</v>
      </c>
      <c r="F598" s="19"/>
      <c r="G598" s="19"/>
      <c r="H598" s="19"/>
      <c r="I598" s="18"/>
      <c r="J598" s="19"/>
      <c r="K598" s="18"/>
      <c r="L598" s="19"/>
      <c r="M598" s="18"/>
      <c r="N598" s="19"/>
      <c r="O598" s="18"/>
      <c r="P598" s="19"/>
      <c r="Q598" s="19"/>
      <c r="R598" s="19"/>
      <c r="S598" s="18"/>
      <c r="T598" s="18"/>
      <c r="U598" s="18"/>
      <c r="V598" s="19"/>
      <c r="W598" s="19"/>
      <c r="X598" s="19"/>
      <c r="Y598" s="19"/>
      <c r="Z598" s="18"/>
      <c r="AA598" s="18"/>
      <c r="AB598" s="18"/>
      <c r="AC598" s="19"/>
      <c r="AD598" s="19"/>
      <c r="AE598" s="19"/>
      <c r="AF598" s="18"/>
      <c r="AG598" s="18"/>
      <c r="AH598" s="18"/>
      <c r="AI598" s="18"/>
    </row>
    <row r="599" spans="3:35" x14ac:dyDescent="0.35">
      <c r="C599" s="18"/>
      <c r="D599" s="18" t="e">
        <f>VLOOKUP($B599,[1]OIS!$A$6:$B$43,2)</f>
        <v>#N/A</v>
      </c>
      <c r="E599" s="18">
        <f t="shared" si="19"/>
        <v>0</v>
      </c>
      <c r="F599" s="19"/>
      <c r="G599" s="19"/>
      <c r="H599" s="19"/>
      <c r="I599" s="18"/>
      <c r="J599" s="19"/>
      <c r="K599" s="18"/>
      <c r="L599" s="19"/>
      <c r="M599" s="18"/>
      <c r="N599" s="19"/>
      <c r="O599" s="18"/>
      <c r="P599" s="19"/>
      <c r="Q599" s="19"/>
      <c r="R599" s="19"/>
      <c r="S599" s="18"/>
      <c r="T599" s="18"/>
      <c r="U599" s="18"/>
      <c r="V599" s="19"/>
      <c r="W599" s="19"/>
      <c r="X599" s="19"/>
      <c r="Y599" s="19"/>
      <c r="Z599" s="18"/>
      <c r="AA599" s="18"/>
      <c r="AB599" s="18"/>
      <c r="AC599" s="19"/>
      <c r="AD599" s="19"/>
      <c r="AE599" s="19"/>
      <c r="AF599" s="18"/>
      <c r="AG599" s="18"/>
      <c r="AH599" s="18"/>
      <c r="AI599" s="18"/>
    </row>
    <row r="600" spans="3:35" x14ac:dyDescent="0.35">
      <c r="C600" s="18"/>
      <c r="D600" s="18" t="e">
        <f>VLOOKUP($B600,[1]OIS!$A$6:$B$43,2)</f>
        <v>#N/A</v>
      </c>
      <c r="E600" s="18">
        <f t="shared" si="19"/>
        <v>0</v>
      </c>
      <c r="F600" s="19"/>
      <c r="G600" s="19"/>
      <c r="H600" s="19"/>
      <c r="I600" s="18"/>
      <c r="J600" s="19"/>
      <c r="K600" s="18"/>
      <c r="L600" s="19"/>
      <c r="M600" s="18"/>
      <c r="N600" s="19"/>
      <c r="O600" s="18"/>
      <c r="P600" s="19"/>
      <c r="Q600" s="19"/>
      <c r="R600" s="19"/>
      <c r="S600" s="18"/>
      <c r="T600" s="18"/>
      <c r="U600" s="18"/>
      <c r="V600" s="19"/>
      <c r="W600" s="19"/>
      <c r="X600" s="19"/>
      <c r="Y600" s="19"/>
      <c r="Z600" s="18"/>
      <c r="AA600" s="18"/>
      <c r="AB600" s="18"/>
      <c r="AC600" s="19"/>
      <c r="AD600" s="19"/>
      <c r="AE600" s="19"/>
      <c r="AF600" s="18"/>
      <c r="AG600" s="18"/>
      <c r="AH600" s="18"/>
      <c r="AI600" s="18"/>
    </row>
    <row r="601" spans="3:35" x14ac:dyDescent="0.35">
      <c r="C601" s="18"/>
      <c r="D601" s="18" t="e">
        <f>VLOOKUP($B601,[1]OIS!$A$6:$B$43,2)</f>
        <v>#N/A</v>
      </c>
      <c r="E601" s="18">
        <f t="shared" si="19"/>
        <v>0</v>
      </c>
      <c r="F601" s="19"/>
      <c r="G601" s="19"/>
      <c r="H601" s="19"/>
      <c r="I601" s="18"/>
      <c r="J601" s="19"/>
      <c r="K601" s="18"/>
      <c r="L601" s="19"/>
      <c r="M601" s="18"/>
      <c r="N601" s="19"/>
      <c r="O601" s="18"/>
      <c r="P601" s="19"/>
      <c r="Q601" s="19"/>
      <c r="R601" s="19"/>
      <c r="S601" s="18"/>
      <c r="T601" s="18"/>
      <c r="U601" s="18"/>
      <c r="V601" s="19"/>
      <c r="W601" s="19"/>
      <c r="X601" s="19"/>
      <c r="Y601" s="19"/>
      <c r="Z601" s="18"/>
      <c r="AA601" s="18"/>
      <c r="AB601" s="18"/>
      <c r="AC601" s="19"/>
      <c r="AD601" s="19"/>
      <c r="AE601" s="19"/>
      <c r="AF601" s="18"/>
      <c r="AG601" s="18"/>
      <c r="AH601" s="18"/>
      <c r="AI601" s="18"/>
    </row>
    <row r="602" spans="3:35" x14ac:dyDescent="0.35">
      <c r="C602" s="18"/>
      <c r="D602" s="18" t="e">
        <f>VLOOKUP($B602,[1]OIS!$A$6:$B$43,2)</f>
        <v>#N/A</v>
      </c>
      <c r="E602" s="18">
        <f t="shared" si="19"/>
        <v>0</v>
      </c>
      <c r="F602" s="19"/>
      <c r="G602" s="19"/>
      <c r="H602" s="19"/>
      <c r="I602" s="18"/>
      <c r="J602" s="19"/>
      <c r="K602" s="18"/>
      <c r="L602" s="19"/>
      <c r="M602" s="18"/>
      <c r="N602" s="19"/>
      <c r="O602" s="18"/>
      <c r="P602" s="19"/>
      <c r="Q602" s="19"/>
      <c r="R602" s="19"/>
      <c r="S602" s="18"/>
      <c r="T602" s="18"/>
      <c r="U602" s="18"/>
      <c r="V602" s="19"/>
      <c r="W602" s="19"/>
      <c r="X602" s="19"/>
      <c r="Y602" s="19"/>
      <c r="Z602" s="18"/>
      <c r="AA602" s="18"/>
      <c r="AB602" s="18"/>
      <c r="AC602" s="19"/>
      <c r="AD602" s="19"/>
      <c r="AE602" s="19"/>
      <c r="AF602" s="18"/>
      <c r="AG602" s="18"/>
      <c r="AH602" s="18"/>
      <c r="AI602" s="18"/>
    </row>
    <row r="603" spans="3:35" x14ac:dyDescent="0.35">
      <c r="C603" s="18"/>
      <c r="D603" s="18" t="e">
        <f>VLOOKUP($B603,[1]OIS!$A$6:$B$43,2)</f>
        <v>#N/A</v>
      </c>
      <c r="E603" s="18">
        <f t="shared" si="19"/>
        <v>0</v>
      </c>
      <c r="F603" s="19"/>
      <c r="G603" s="19"/>
      <c r="H603" s="19"/>
      <c r="I603" s="18"/>
      <c r="J603" s="19"/>
      <c r="K603" s="18"/>
      <c r="L603" s="19"/>
      <c r="M603" s="18"/>
      <c r="N603" s="19"/>
      <c r="O603" s="18"/>
      <c r="P603" s="19"/>
      <c r="Q603" s="19"/>
      <c r="R603" s="19"/>
      <c r="S603" s="18"/>
      <c r="T603" s="18"/>
      <c r="U603" s="18"/>
      <c r="V603" s="19"/>
      <c r="W603" s="19"/>
      <c r="X603" s="19"/>
      <c r="Y603" s="19"/>
      <c r="Z603" s="18"/>
      <c r="AA603" s="18"/>
      <c r="AB603" s="18"/>
      <c r="AC603" s="19"/>
      <c r="AD603" s="19"/>
      <c r="AE603" s="19"/>
      <c r="AF603" s="18"/>
      <c r="AG603" s="18"/>
      <c r="AH603" s="18"/>
      <c r="AI603" s="18"/>
    </row>
    <row r="604" spans="3:35" x14ac:dyDescent="0.35">
      <c r="C604" s="18"/>
      <c r="D604" s="18" t="e">
        <f>VLOOKUP($B604,[1]OIS!$A$6:$B$43,2)</f>
        <v>#N/A</v>
      </c>
      <c r="E604" s="18">
        <f t="shared" si="19"/>
        <v>0</v>
      </c>
      <c r="F604" s="19"/>
      <c r="G604" s="19"/>
      <c r="H604" s="19"/>
      <c r="I604" s="18"/>
      <c r="J604" s="19"/>
      <c r="K604" s="18"/>
      <c r="L604" s="19"/>
      <c r="M604" s="18"/>
      <c r="N604" s="19"/>
      <c r="O604" s="18"/>
      <c r="P604" s="19"/>
      <c r="Q604" s="19"/>
      <c r="R604" s="19"/>
      <c r="S604" s="18"/>
      <c r="T604" s="18"/>
      <c r="U604" s="18"/>
      <c r="V604" s="19"/>
      <c r="W604" s="19"/>
      <c r="X604" s="19"/>
      <c r="Y604" s="19"/>
      <c r="Z604" s="18"/>
      <c r="AA604" s="18"/>
      <c r="AB604" s="18"/>
      <c r="AC604" s="19"/>
      <c r="AD604" s="19"/>
      <c r="AE604" s="19"/>
      <c r="AF604" s="18"/>
      <c r="AG604" s="18"/>
      <c r="AH604" s="18"/>
      <c r="AI604" s="18"/>
    </row>
    <row r="605" spans="3:35" x14ac:dyDescent="0.35">
      <c r="C605" s="18"/>
      <c r="D605" s="18" t="e">
        <f>VLOOKUP($B605,[1]OIS!$A$6:$B$43,2)</f>
        <v>#N/A</v>
      </c>
      <c r="E605" s="18">
        <f t="shared" si="19"/>
        <v>0</v>
      </c>
      <c r="F605" s="19"/>
      <c r="G605" s="19"/>
      <c r="H605" s="19"/>
      <c r="I605" s="18"/>
      <c r="J605" s="19"/>
      <c r="K605" s="18"/>
      <c r="L605" s="19"/>
      <c r="M605" s="18"/>
      <c r="N605" s="19"/>
      <c r="O605" s="18"/>
      <c r="P605" s="19"/>
      <c r="Q605" s="19"/>
      <c r="R605" s="19"/>
      <c r="S605" s="18"/>
      <c r="T605" s="18"/>
      <c r="U605" s="18"/>
      <c r="V605" s="19"/>
      <c r="W605" s="19"/>
      <c r="X605" s="19"/>
      <c r="Y605" s="19"/>
      <c r="Z605" s="18"/>
      <c r="AA605" s="18"/>
      <c r="AB605" s="18"/>
      <c r="AC605" s="19"/>
      <c r="AD605" s="19"/>
      <c r="AE605" s="19"/>
      <c r="AF605" s="18"/>
      <c r="AG605" s="18"/>
      <c r="AH605" s="18"/>
      <c r="AI605" s="18"/>
    </row>
    <row r="606" spans="3:35" x14ac:dyDescent="0.35">
      <c r="C606" s="18"/>
      <c r="D606" s="18" t="e">
        <f>VLOOKUP($B606,[1]OIS!$A$6:$B$43,2)</f>
        <v>#N/A</v>
      </c>
      <c r="E606" s="18">
        <f t="shared" si="19"/>
        <v>0</v>
      </c>
      <c r="F606" s="19"/>
      <c r="G606" s="19"/>
      <c r="H606" s="19"/>
      <c r="I606" s="18"/>
      <c r="J606" s="19"/>
      <c r="K606" s="18"/>
      <c r="L606" s="19"/>
      <c r="M606" s="18"/>
      <c r="N606" s="19"/>
      <c r="O606" s="18"/>
      <c r="P606" s="19"/>
      <c r="Q606" s="19"/>
      <c r="R606" s="19"/>
      <c r="S606" s="18"/>
      <c r="T606" s="18"/>
      <c r="U606" s="18"/>
      <c r="V606" s="19"/>
      <c r="W606" s="19"/>
      <c r="X606" s="19"/>
      <c r="Y606" s="19"/>
      <c r="Z606" s="18"/>
      <c r="AA606" s="18"/>
      <c r="AB606" s="18"/>
      <c r="AC606" s="19"/>
      <c r="AD606" s="19"/>
      <c r="AE606" s="19"/>
      <c r="AF606" s="18"/>
      <c r="AG606" s="18"/>
      <c r="AH606" s="18"/>
      <c r="AI606" s="18"/>
    </row>
    <row r="607" spans="3:35" x14ac:dyDescent="0.35">
      <c r="C607" s="18"/>
      <c r="D607" s="18" t="e">
        <f>VLOOKUP($B607,[1]OIS!$A$6:$B$43,2)</f>
        <v>#N/A</v>
      </c>
      <c r="E607" s="18">
        <f t="shared" si="19"/>
        <v>0</v>
      </c>
      <c r="F607" s="19"/>
      <c r="G607" s="19"/>
      <c r="H607" s="19"/>
      <c r="I607" s="18"/>
      <c r="J607" s="19"/>
      <c r="K607" s="18"/>
      <c r="L607" s="19"/>
      <c r="M607" s="18"/>
      <c r="N607" s="19"/>
      <c r="O607" s="18"/>
      <c r="P607" s="19"/>
      <c r="Q607" s="19"/>
      <c r="R607" s="19"/>
      <c r="S607" s="18"/>
      <c r="T607" s="18"/>
      <c r="U607" s="18"/>
      <c r="V607" s="19"/>
      <c r="W607" s="19"/>
      <c r="X607" s="19"/>
      <c r="Y607" s="19"/>
      <c r="Z607" s="18"/>
      <c r="AA607" s="18"/>
      <c r="AB607" s="18"/>
      <c r="AC607" s="19"/>
      <c r="AD607" s="19"/>
      <c r="AE607" s="19"/>
      <c r="AF607" s="18"/>
      <c r="AG607" s="18"/>
      <c r="AH607" s="18"/>
      <c r="AI607" s="18"/>
    </row>
    <row r="608" spans="3:35" x14ac:dyDescent="0.35">
      <c r="C608" s="18"/>
      <c r="D608" s="18" t="e">
        <f>VLOOKUP($B608,[1]OIS!$A$6:$B$43,2)</f>
        <v>#N/A</v>
      </c>
      <c r="E608" s="18">
        <f t="shared" si="19"/>
        <v>0</v>
      </c>
      <c r="F608" s="19"/>
      <c r="G608" s="19"/>
      <c r="H608" s="19"/>
      <c r="I608" s="18"/>
      <c r="J608" s="19"/>
      <c r="K608" s="18"/>
      <c r="L608" s="19"/>
      <c r="M608" s="18"/>
      <c r="N608" s="19"/>
      <c r="O608" s="18"/>
      <c r="P608" s="19"/>
      <c r="Q608" s="19"/>
      <c r="R608" s="19"/>
      <c r="S608" s="18"/>
      <c r="T608" s="18"/>
      <c r="U608" s="18"/>
      <c r="V608" s="19"/>
      <c r="W608" s="19"/>
      <c r="X608" s="19"/>
      <c r="Y608" s="19"/>
      <c r="Z608" s="18"/>
      <c r="AA608" s="18"/>
      <c r="AB608" s="18"/>
      <c r="AC608" s="19"/>
      <c r="AD608" s="19"/>
      <c r="AE608" s="19"/>
      <c r="AF608" s="18"/>
      <c r="AG608" s="18"/>
      <c r="AH608" s="18"/>
      <c r="AI608" s="18"/>
    </row>
    <row r="609" spans="3:35" x14ac:dyDescent="0.35">
      <c r="C609" s="18"/>
      <c r="D609" s="18" t="e">
        <f>VLOOKUP($B609,[1]OIS!$A$6:$B$43,2)</f>
        <v>#N/A</v>
      </c>
      <c r="E609" s="18">
        <f t="shared" si="19"/>
        <v>0</v>
      </c>
      <c r="F609" s="19"/>
      <c r="G609" s="19"/>
      <c r="H609" s="19"/>
      <c r="I609" s="18"/>
      <c r="J609" s="19"/>
      <c r="K609" s="18"/>
      <c r="L609" s="19"/>
      <c r="M609" s="18"/>
      <c r="N609" s="19"/>
      <c r="O609" s="18"/>
      <c r="P609" s="19"/>
      <c r="Q609" s="19"/>
      <c r="R609" s="19"/>
      <c r="S609" s="18"/>
      <c r="T609" s="18"/>
      <c r="U609" s="18"/>
      <c r="V609" s="19"/>
      <c r="W609" s="19"/>
      <c r="X609" s="19"/>
      <c r="Y609" s="19"/>
      <c r="Z609" s="18"/>
      <c r="AA609" s="18"/>
      <c r="AB609" s="18"/>
      <c r="AC609" s="19"/>
      <c r="AD609" s="19"/>
      <c r="AE609" s="19"/>
      <c r="AF609" s="18"/>
      <c r="AG609" s="18"/>
      <c r="AH609" s="18"/>
      <c r="AI609" s="18"/>
    </row>
    <row r="610" spans="3:35" x14ac:dyDescent="0.35">
      <c r="C610" s="18"/>
      <c r="D610" s="18" t="e">
        <f>VLOOKUP($B610,[1]OIS!$A$6:$B$43,2)</f>
        <v>#N/A</v>
      </c>
      <c r="E610" s="18">
        <f t="shared" si="19"/>
        <v>0</v>
      </c>
      <c r="F610" s="19"/>
      <c r="G610" s="19"/>
      <c r="H610" s="19"/>
      <c r="I610" s="18"/>
      <c r="J610" s="19"/>
      <c r="K610" s="18"/>
      <c r="L610" s="19"/>
      <c r="M610" s="18"/>
      <c r="N610" s="19"/>
      <c r="O610" s="18"/>
      <c r="P610" s="19"/>
      <c r="Q610" s="19"/>
      <c r="R610" s="19"/>
      <c r="S610" s="18"/>
      <c r="T610" s="18"/>
      <c r="U610" s="18"/>
      <c r="V610" s="19"/>
      <c r="W610" s="19"/>
      <c r="X610" s="19"/>
      <c r="Y610" s="19"/>
      <c r="Z610" s="18"/>
      <c r="AA610" s="18"/>
      <c r="AB610" s="18"/>
      <c r="AC610" s="19"/>
      <c r="AD610" s="19"/>
      <c r="AE610" s="19"/>
      <c r="AF610" s="18"/>
      <c r="AG610" s="18"/>
      <c r="AH610" s="18"/>
      <c r="AI610" s="18"/>
    </row>
    <row r="611" spans="3:35" x14ac:dyDescent="0.35">
      <c r="C611" s="18"/>
      <c r="D611" s="18" t="e">
        <f>VLOOKUP($B611,[1]OIS!$A$6:$B$43,2)</f>
        <v>#N/A</v>
      </c>
      <c r="E611" s="18">
        <f t="shared" si="19"/>
        <v>0</v>
      </c>
      <c r="F611" s="19"/>
      <c r="G611" s="19"/>
      <c r="H611" s="19"/>
      <c r="I611" s="18"/>
      <c r="J611" s="19"/>
      <c r="K611" s="18"/>
      <c r="L611" s="19"/>
      <c r="M611" s="18"/>
      <c r="N611" s="19"/>
      <c r="O611" s="18"/>
      <c r="P611" s="19"/>
      <c r="Q611" s="19"/>
      <c r="R611" s="19"/>
      <c r="S611" s="18"/>
      <c r="T611" s="18"/>
      <c r="U611" s="18"/>
      <c r="V611" s="19"/>
      <c r="W611" s="19"/>
      <c r="X611" s="19"/>
      <c r="Y611" s="19"/>
      <c r="Z611" s="18"/>
      <c r="AA611" s="18"/>
      <c r="AB611" s="18"/>
      <c r="AC611" s="19"/>
      <c r="AD611" s="19"/>
      <c r="AE611" s="19"/>
      <c r="AF611" s="18"/>
      <c r="AG611" s="18"/>
      <c r="AH611" s="18"/>
      <c r="AI611" s="18"/>
    </row>
    <row r="612" spans="3:35" x14ac:dyDescent="0.35">
      <c r="C612" s="18"/>
      <c r="D612" s="18" t="e">
        <f>VLOOKUP($B612,[1]OIS!$A$6:$B$43,2)</f>
        <v>#N/A</v>
      </c>
      <c r="E612" s="18">
        <f t="shared" si="19"/>
        <v>0</v>
      </c>
      <c r="F612" s="19"/>
      <c r="G612" s="19"/>
      <c r="H612" s="19"/>
      <c r="I612" s="18"/>
      <c r="J612" s="19"/>
      <c r="K612" s="18"/>
      <c r="L612" s="19"/>
      <c r="M612" s="18"/>
      <c r="N612" s="19"/>
      <c r="O612" s="18"/>
      <c r="P612" s="19"/>
      <c r="Q612" s="19"/>
      <c r="R612" s="19"/>
      <c r="S612" s="18"/>
      <c r="T612" s="18"/>
      <c r="U612" s="18"/>
      <c r="V612" s="19"/>
      <c r="W612" s="19"/>
      <c r="X612" s="19"/>
      <c r="Y612" s="19"/>
      <c r="Z612" s="18"/>
      <c r="AA612" s="18"/>
      <c r="AB612" s="18"/>
      <c r="AC612" s="19"/>
      <c r="AD612" s="19"/>
      <c r="AE612" s="19"/>
      <c r="AF612" s="18"/>
      <c r="AG612" s="18"/>
      <c r="AH612" s="18"/>
      <c r="AI612" s="18"/>
    </row>
    <row r="613" spans="3:35" x14ac:dyDescent="0.35">
      <c r="C613" s="18"/>
      <c r="D613" s="18" t="e">
        <f>VLOOKUP($B613,[1]OIS!$A$6:$B$43,2)</f>
        <v>#N/A</v>
      </c>
      <c r="E613" s="18">
        <f t="shared" si="19"/>
        <v>0</v>
      </c>
      <c r="F613" s="19"/>
      <c r="G613" s="19"/>
      <c r="H613" s="19"/>
      <c r="I613" s="18"/>
      <c r="J613" s="19"/>
      <c r="K613" s="18"/>
      <c r="L613" s="19"/>
      <c r="M613" s="18"/>
      <c r="N613" s="19"/>
      <c r="O613" s="18"/>
      <c r="P613" s="19"/>
      <c r="Q613" s="19"/>
      <c r="R613" s="19"/>
      <c r="S613" s="18"/>
      <c r="T613" s="18"/>
      <c r="U613" s="18"/>
      <c r="V613" s="19"/>
      <c r="W613" s="19"/>
      <c r="X613" s="19"/>
      <c r="Y613" s="19"/>
      <c r="Z613" s="18"/>
      <c r="AA613" s="18"/>
      <c r="AB613" s="18"/>
      <c r="AC613" s="19"/>
      <c r="AD613" s="19"/>
      <c r="AE613" s="19"/>
      <c r="AF613" s="18"/>
      <c r="AG613" s="18"/>
      <c r="AH613" s="18"/>
      <c r="AI613" s="18"/>
    </row>
    <row r="614" spans="3:35" x14ac:dyDescent="0.35">
      <c r="C614" s="18"/>
      <c r="D614" s="18" t="e">
        <f>VLOOKUP($B614,[1]OIS!$A$6:$B$43,2)</f>
        <v>#N/A</v>
      </c>
      <c r="E614" s="18">
        <f t="shared" si="19"/>
        <v>0</v>
      </c>
      <c r="F614" s="19"/>
      <c r="G614" s="19"/>
      <c r="H614" s="19"/>
      <c r="I614" s="18"/>
      <c r="J614" s="19"/>
      <c r="K614" s="18"/>
      <c r="L614" s="19"/>
      <c r="M614" s="18"/>
      <c r="N614" s="19"/>
      <c r="O614" s="18"/>
      <c r="P614" s="19"/>
      <c r="Q614" s="19"/>
      <c r="R614" s="19"/>
      <c r="S614" s="18"/>
      <c r="T614" s="18"/>
      <c r="U614" s="18"/>
      <c r="V614" s="19"/>
      <c r="W614" s="19"/>
      <c r="X614" s="19"/>
      <c r="Y614" s="19"/>
      <c r="Z614" s="18"/>
      <c r="AA614" s="18"/>
      <c r="AB614" s="18"/>
      <c r="AC614" s="19"/>
      <c r="AD614" s="19"/>
      <c r="AE614" s="19"/>
      <c r="AF614" s="18"/>
      <c r="AG614" s="18"/>
      <c r="AH614" s="18"/>
      <c r="AI614" s="18"/>
    </row>
    <row r="615" spans="3:35" x14ac:dyDescent="0.35">
      <c r="C615" s="18"/>
      <c r="D615" s="18" t="e">
        <f>VLOOKUP($B615,[1]OIS!$A$6:$B$43,2)</f>
        <v>#N/A</v>
      </c>
      <c r="E615" s="18">
        <f t="shared" si="19"/>
        <v>0</v>
      </c>
      <c r="F615" s="19"/>
      <c r="G615" s="19"/>
      <c r="H615" s="19"/>
      <c r="I615" s="18"/>
      <c r="J615" s="19"/>
      <c r="K615" s="18"/>
      <c r="L615" s="19"/>
      <c r="M615" s="18"/>
      <c r="N615" s="19"/>
      <c r="O615" s="18"/>
      <c r="P615" s="19"/>
      <c r="Q615" s="19"/>
      <c r="R615" s="19"/>
      <c r="S615" s="18"/>
      <c r="T615" s="18"/>
      <c r="U615" s="18"/>
      <c r="V615" s="19"/>
      <c r="W615" s="19"/>
      <c r="X615" s="19"/>
      <c r="Y615" s="19"/>
      <c r="Z615" s="18"/>
      <c r="AA615" s="18"/>
      <c r="AB615" s="18"/>
      <c r="AC615" s="19"/>
      <c r="AD615" s="19"/>
      <c r="AE615" s="19"/>
      <c r="AF615" s="18"/>
      <c r="AG615" s="18"/>
      <c r="AH615" s="18"/>
      <c r="AI615" s="18"/>
    </row>
    <row r="616" spans="3:35" x14ac:dyDescent="0.35">
      <c r="C616" s="18"/>
      <c r="D616" s="18" t="e">
        <f>VLOOKUP($B616,[1]OIS!$A$6:$B$43,2)</f>
        <v>#N/A</v>
      </c>
      <c r="E616" s="18">
        <f t="shared" si="19"/>
        <v>0</v>
      </c>
      <c r="F616" s="19"/>
      <c r="G616" s="19"/>
      <c r="H616" s="19"/>
      <c r="I616" s="18"/>
      <c r="J616" s="19"/>
      <c r="K616" s="18"/>
      <c r="L616" s="19"/>
      <c r="M616" s="18"/>
      <c r="N616" s="19"/>
      <c r="O616" s="18"/>
      <c r="P616" s="19"/>
      <c r="Q616" s="19"/>
      <c r="R616" s="19"/>
      <c r="S616" s="18"/>
      <c r="T616" s="18"/>
      <c r="U616" s="18"/>
      <c r="V616" s="19"/>
      <c r="W616" s="19"/>
      <c r="X616" s="19"/>
      <c r="Y616" s="19"/>
      <c r="Z616" s="18"/>
      <c r="AA616" s="18"/>
      <c r="AB616" s="18"/>
      <c r="AC616" s="19"/>
      <c r="AD616" s="19"/>
      <c r="AE616" s="19"/>
      <c r="AF616" s="18"/>
      <c r="AG616" s="18"/>
      <c r="AH616" s="18"/>
      <c r="AI616" s="18"/>
    </row>
    <row r="617" spans="3:35" x14ac:dyDescent="0.35">
      <c r="C617" s="18"/>
      <c r="D617" s="18" t="e">
        <f>VLOOKUP($B617,[1]OIS!$A$6:$B$43,2)</f>
        <v>#N/A</v>
      </c>
      <c r="E617" s="18">
        <f t="shared" si="19"/>
        <v>0</v>
      </c>
      <c r="F617" s="19"/>
      <c r="G617" s="19"/>
      <c r="H617" s="19"/>
      <c r="I617" s="18"/>
      <c r="J617" s="19"/>
      <c r="K617" s="18"/>
      <c r="L617" s="19"/>
      <c r="M617" s="18"/>
      <c r="N617" s="19"/>
      <c r="O617" s="18"/>
      <c r="P617" s="19"/>
      <c r="Q617" s="19"/>
      <c r="R617" s="19"/>
      <c r="S617" s="18"/>
      <c r="T617" s="18"/>
      <c r="U617" s="18"/>
      <c r="V617" s="19"/>
      <c r="W617" s="19"/>
      <c r="X617" s="19"/>
      <c r="Y617" s="19"/>
      <c r="Z617" s="18"/>
      <c r="AA617" s="18"/>
      <c r="AB617" s="18"/>
      <c r="AC617" s="19"/>
      <c r="AD617" s="19"/>
      <c r="AE617" s="19"/>
      <c r="AF617" s="18"/>
      <c r="AG617" s="18"/>
      <c r="AH617" s="18"/>
      <c r="AI617" s="18"/>
    </row>
    <row r="618" spans="3:35" x14ac:dyDescent="0.35">
      <c r="C618" s="18"/>
      <c r="D618" s="18" t="e">
        <f>VLOOKUP($B618,[1]OIS!$A$6:$B$43,2)</f>
        <v>#N/A</v>
      </c>
      <c r="E618" s="18">
        <f t="shared" si="19"/>
        <v>0</v>
      </c>
      <c r="F618" s="19"/>
      <c r="G618" s="19"/>
      <c r="H618" s="19"/>
      <c r="I618" s="18"/>
      <c r="J618" s="19"/>
      <c r="K618" s="18"/>
      <c r="L618" s="19"/>
      <c r="M618" s="18"/>
      <c r="N618" s="19"/>
      <c r="O618" s="18"/>
      <c r="P618" s="19"/>
      <c r="Q618" s="19"/>
      <c r="R618" s="19"/>
      <c r="S618" s="18"/>
      <c r="T618" s="18"/>
      <c r="U618" s="18"/>
      <c r="V618" s="19"/>
      <c r="W618" s="19"/>
      <c r="X618" s="19"/>
      <c r="Y618" s="19"/>
      <c r="Z618" s="18"/>
      <c r="AA618" s="18"/>
      <c r="AB618" s="18"/>
      <c r="AC618" s="19"/>
      <c r="AD618" s="19"/>
      <c r="AE618" s="19"/>
      <c r="AF618" s="18"/>
      <c r="AG618" s="18"/>
      <c r="AH618" s="18"/>
      <c r="AI618" s="18"/>
    </row>
    <row r="619" spans="3:35" x14ac:dyDescent="0.35">
      <c r="C619" s="18"/>
      <c r="D619" s="18" t="e">
        <f>VLOOKUP($B619,[1]OIS!$A$6:$B$43,2)</f>
        <v>#N/A</v>
      </c>
      <c r="E619" s="18">
        <f t="shared" si="19"/>
        <v>0</v>
      </c>
      <c r="F619" s="19"/>
      <c r="G619" s="19"/>
      <c r="H619" s="19"/>
      <c r="I619" s="18"/>
      <c r="J619" s="19"/>
      <c r="K619" s="18"/>
      <c r="L619" s="19"/>
      <c r="M619" s="18"/>
      <c r="N619" s="19"/>
      <c r="O619" s="18"/>
      <c r="P619" s="19"/>
      <c r="Q619" s="19"/>
      <c r="R619" s="19"/>
      <c r="S619" s="18"/>
      <c r="T619" s="18"/>
      <c r="U619" s="18"/>
      <c r="V619" s="19"/>
      <c r="W619" s="19"/>
      <c r="X619" s="19"/>
      <c r="Y619" s="19"/>
      <c r="Z619" s="18"/>
      <c r="AA619" s="18"/>
      <c r="AB619" s="18"/>
      <c r="AC619" s="19"/>
      <c r="AD619" s="19"/>
      <c r="AE619" s="19"/>
      <c r="AF619" s="18"/>
      <c r="AG619" s="18"/>
      <c r="AH619" s="18"/>
      <c r="AI619" s="18"/>
    </row>
    <row r="620" spans="3:35" x14ac:dyDescent="0.35">
      <c r="C620" s="18"/>
      <c r="D620" s="18" t="e">
        <f>VLOOKUP($B620,[1]OIS!$A$6:$B$43,2)</f>
        <v>#N/A</v>
      </c>
      <c r="E620" s="18">
        <f t="shared" si="19"/>
        <v>0</v>
      </c>
      <c r="F620" s="19"/>
      <c r="G620" s="19"/>
      <c r="H620" s="19"/>
      <c r="I620" s="18"/>
      <c r="J620" s="19"/>
      <c r="K620" s="18"/>
      <c r="L620" s="19"/>
      <c r="M620" s="18"/>
      <c r="N620" s="19"/>
      <c r="O620" s="18"/>
      <c r="P620" s="19"/>
      <c r="Q620" s="19"/>
      <c r="R620" s="19"/>
      <c r="S620" s="18"/>
      <c r="T620" s="18"/>
      <c r="U620" s="18"/>
      <c r="V620" s="19"/>
      <c r="W620" s="19"/>
      <c r="X620" s="19"/>
      <c r="Y620" s="19"/>
      <c r="Z620" s="18"/>
      <c r="AA620" s="18"/>
      <c r="AB620" s="18"/>
      <c r="AC620" s="19"/>
      <c r="AD620" s="19"/>
      <c r="AE620" s="19"/>
      <c r="AF620" s="18"/>
      <c r="AG620" s="18"/>
      <c r="AH620" s="18"/>
      <c r="AI620" s="18"/>
    </row>
    <row r="621" spans="3:35" x14ac:dyDescent="0.35">
      <c r="C621" s="18"/>
      <c r="D621" s="18" t="e">
        <f>VLOOKUP($B621,[1]OIS!$A$6:$B$43,2)</f>
        <v>#N/A</v>
      </c>
      <c r="E621" s="18">
        <f t="shared" si="19"/>
        <v>0</v>
      </c>
      <c r="F621" s="19"/>
      <c r="G621" s="19"/>
      <c r="H621" s="19"/>
      <c r="I621" s="18"/>
      <c r="J621" s="19"/>
      <c r="K621" s="18"/>
      <c r="L621" s="19"/>
      <c r="M621" s="18"/>
      <c r="N621" s="19"/>
      <c r="O621" s="18"/>
      <c r="P621" s="19"/>
      <c r="Q621" s="19"/>
      <c r="R621" s="19"/>
      <c r="S621" s="18"/>
      <c r="T621" s="18"/>
      <c r="U621" s="18"/>
      <c r="V621" s="19"/>
      <c r="W621" s="19"/>
      <c r="X621" s="19"/>
      <c r="Y621" s="19"/>
      <c r="Z621" s="18"/>
      <c r="AA621" s="18"/>
      <c r="AB621" s="18"/>
      <c r="AC621" s="19"/>
      <c r="AD621" s="19"/>
      <c r="AE621" s="19"/>
      <c r="AF621" s="18"/>
      <c r="AG621" s="18"/>
      <c r="AH621" s="18"/>
      <c r="AI621" s="18"/>
    </row>
    <row r="622" spans="3:35" x14ac:dyDescent="0.35">
      <c r="C622" s="18"/>
      <c r="D622" s="18" t="e">
        <f>VLOOKUP($B622,[1]OIS!$A$6:$B$43,2)</f>
        <v>#N/A</v>
      </c>
      <c r="E622" s="18">
        <f t="shared" si="19"/>
        <v>0</v>
      </c>
      <c r="F622" s="19"/>
      <c r="G622" s="19"/>
      <c r="H622" s="19"/>
      <c r="I622" s="18"/>
      <c r="J622" s="19"/>
      <c r="K622" s="18"/>
      <c r="L622" s="19"/>
      <c r="M622" s="18"/>
      <c r="N622" s="19"/>
      <c r="O622" s="18"/>
      <c r="P622" s="19"/>
      <c r="Q622" s="19"/>
      <c r="R622" s="19"/>
      <c r="S622" s="18"/>
      <c r="T622" s="18"/>
      <c r="U622" s="18"/>
      <c r="V622" s="19"/>
      <c r="W622" s="19"/>
      <c r="X622" s="19"/>
      <c r="Y622" s="19"/>
      <c r="Z622" s="18"/>
      <c r="AA622" s="18"/>
      <c r="AB622" s="18"/>
      <c r="AC622" s="19"/>
      <c r="AD622" s="19"/>
      <c r="AE622" s="19"/>
      <c r="AF622" s="18"/>
      <c r="AG622" s="18"/>
      <c r="AH622" s="18"/>
      <c r="AI622" s="18"/>
    </row>
    <row r="623" spans="3:35" x14ac:dyDescent="0.35">
      <c r="C623" s="18"/>
      <c r="D623" s="18" t="e">
        <f>VLOOKUP($B623,[1]OIS!$A$6:$B$43,2)</f>
        <v>#N/A</v>
      </c>
      <c r="E623" s="18">
        <f t="shared" si="19"/>
        <v>0</v>
      </c>
      <c r="F623" s="19"/>
      <c r="G623" s="19"/>
      <c r="H623" s="19"/>
      <c r="I623" s="18"/>
      <c r="J623" s="19"/>
      <c r="K623" s="18"/>
      <c r="L623" s="19"/>
      <c r="M623" s="18"/>
      <c r="N623" s="19"/>
      <c r="O623" s="18"/>
      <c r="P623" s="19"/>
      <c r="Q623" s="19"/>
      <c r="R623" s="19"/>
      <c r="S623" s="18"/>
      <c r="T623" s="18"/>
      <c r="U623" s="18"/>
      <c r="V623" s="19"/>
      <c r="W623" s="19"/>
      <c r="X623" s="19"/>
      <c r="Y623" s="19"/>
      <c r="Z623" s="18"/>
      <c r="AA623" s="18"/>
      <c r="AB623" s="18"/>
      <c r="AC623" s="19"/>
      <c r="AD623" s="19"/>
      <c r="AE623" s="19"/>
      <c r="AF623" s="18"/>
      <c r="AG623" s="18"/>
      <c r="AH623" s="18"/>
      <c r="AI623" s="18"/>
    </row>
    <row r="624" spans="3:35" x14ac:dyDescent="0.35">
      <c r="C624" s="18"/>
      <c r="D624" s="18" t="e">
        <f>VLOOKUP($B624,[1]OIS!$A$6:$B$43,2)</f>
        <v>#N/A</v>
      </c>
      <c r="E624" s="18">
        <f t="shared" si="19"/>
        <v>0</v>
      </c>
      <c r="F624" s="19"/>
      <c r="G624" s="19"/>
      <c r="H624" s="19"/>
      <c r="I624" s="18"/>
      <c r="J624" s="19"/>
      <c r="K624" s="18"/>
      <c r="L624" s="19"/>
      <c r="M624" s="18"/>
      <c r="N624" s="19"/>
      <c r="O624" s="18"/>
      <c r="P624" s="19"/>
      <c r="Q624" s="19"/>
      <c r="R624" s="19"/>
      <c r="S624" s="18"/>
      <c r="T624" s="18"/>
      <c r="U624" s="18"/>
      <c r="V624" s="19"/>
      <c r="W624" s="19"/>
      <c r="X624" s="19"/>
      <c r="Y624" s="19"/>
      <c r="Z624" s="18"/>
      <c r="AA624" s="18"/>
      <c r="AB624" s="18"/>
      <c r="AC624" s="19"/>
      <c r="AD624" s="19"/>
      <c r="AE624" s="19"/>
      <c r="AF624" s="18"/>
      <c r="AG624" s="18"/>
      <c r="AH624" s="18"/>
      <c r="AI624" s="18"/>
    </row>
    <row r="625" spans="3:35" x14ac:dyDescent="0.35">
      <c r="C625" s="18"/>
      <c r="D625" s="18" t="e">
        <f>VLOOKUP($B625,[1]OIS!$A$6:$B$43,2)</f>
        <v>#N/A</v>
      </c>
      <c r="E625" s="18">
        <f t="shared" si="19"/>
        <v>0</v>
      </c>
      <c r="F625" s="19"/>
      <c r="G625" s="19"/>
      <c r="H625" s="19"/>
      <c r="I625" s="18"/>
      <c r="J625" s="19"/>
      <c r="K625" s="18"/>
      <c r="L625" s="19"/>
      <c r="M625" s="18"/>
      <c r="N625" s="19"/>
      <c r="O625" s="18"/>
      <c r="P625" s="19"/>
      <c r="Q625" s="19"/>
      <c r="R625" s="19"/>
      <c r="S625" s="18"/>
      <c r="T625" s="18"/>
      <c r="U625" s="18"/>
      <c r="V625" s="19"/>
      <c r="W625" s="19"/>
      <c r="X625" s="19"/>
      <c r="Y625" s="19"/>
      <c r="Z625" s="18"/>
      <c r="AA625" s="18"/>
      <c r="AB625" s="18"/>
      <c r="AC625" s="19"/>
      <c r="AD625" s="19"/>
      <c r="AE625" s="19"/>
      <c r="AF625" s="18"/>
      <c r="AG625" s="18"/>
      <c r="AH625" s="18"/>
      <c r="AI625" s="18"/>
    </row>
    <row r="626" spans="3:35" x14ac:dyDescent="0.35">
      <c r="C626" s="18"/>
      <c r="D626" s="18" t="e">
        <f>VLOOKUP($B626,[1]OIS!$A$6:$B$43,2)</f>
        <v>#N/A</v>
      </c>
      <c r="E626" s="18">
        <f t="shared" si="19"/>
        <v>0</v>
      </c>
      <c r="F626" s="19"/>
      <c r="G626" s="19"/>
      <c r="H626" s="19"/>
      <c r="I626" s="18"/>
      <c r="J626" s="19"/>
      <c r="K626" s="18"/>
      <c r="L626" s="19"/>
      <c r="M626" s="18"/>
      <c r="N626" s="19"/>
      <c r="O626" s="18"/>
      <c r="P626" s="19"/>
      <c r="Q626" s="19"/>
      <c r="R626" s="19"/>
      <c r="S626" s="18"/>
      <c r="T626" s="18"/>
      <c r="U626" s="18"/>
      <c r="V626" s="19"/>
      <c r="W626" s="19"/>
      <c r="X626" s="19"/>
      <c r="Y626" s="19"/>
      <c r="Z626" s="18"/>
      <c r="AA626" s="18"/>
      <c r="AB626" s="18"/>
      <c r="AC626" s="19"/>
      <c r="AD626" s="19"/>
      <c r="AE626" s="19"/>
      <c r="AF626" s="18"/>
      <c r="AG626" s="18"/>
      <c r="AH626" s="18"/>
      <c r="AI626" s="18"/>
    </row>
    <row r="627" spans="3:35" x14ac:dyDescent="0.35">
      <c r="C627" s="18"/>
      <c r="D627" s="18" t="e">
        <f>VLOOKUP($B627,[1]OIS!$A$6:$B$43,2)</f>
        <v>#N/A</v>
      </c>
      <c r="E627" s="18">
        <f t="shared" si="19"/>
        <v>0</v>
      </c>
      <c r="F627" s="19"/>
      <c r="G627" s="19"/>
      <c r="H627" s="19"/>
      <c r="I627" s="18"/>
      <c r="J627" s="19"/>
      <c r="K627" s="18"/>
      <c r="L627" s="19"/>
      <c r="M627" s="18"/>
      <c r="N627" s="19"/>
      <c r="O627" s="18"/>
      <c r="P627" s="19"/>
      <c r="Q627" s="19"/>
      <c r="R627" s="19"/>
      <c r="S627" s="18"/>
      <c r="T627" s="18"/>
      <c r="U627" s="18"/>
      <c r="V627" s="19"/>
      <c r="W627" s="19"/>
      <c r="X627" s="19"/>
      <c r="Y627" s="19"/>
      <c r="Z627" s="18"/>
      <c r="AA627" s="18"/>
      <c r="AB627" s="18"/>
      <c r="AC627" s="19"/>
      <c r="AD627" s="19"/>
      <c r="AE627" s="19"/>
      <c r="AF627" s="18"/>
      <c r="AG627" s="18"/>
      <c r="AH627" s="18"/>
      <c r="AI627" s="18"/>
    </row>
    <row r="628" spans="3:35" x14ac:dyDescent="0.35">
      <c r="C628" s="18"/>
      <c r="D628" s="18" t="e">
        <f>VLOOKUP($B628,[1]OIS!$A$6:$B$43,2)</f>
        <v>#N/A</v>
      </c>
      <c r="E628" s="18">
        <f t="shared" ref="E628:E691" si="20">_xlfn.IFNA(D628,C628)</f>
        <v>0</v>
      </c>
      <c r="F628" s="19"/>
      <c r="G628" s="19"/>
      <c r="H628" s="19"/>
      <c r="I628" s="18"/>
      <c r="J628" s="19"/>
      <c r="K628" s="18"/>
      <c r="L628" s="19"/>
      <c r="M628" s="18"/>
      <c r="N628" s="19"/>
      <c r="O628" s="18"/>
      <c r="P628" s="19"/>
      <c r="Q628" s="19"/>
      <c r="R628" s="19"/>
      <c r="S628" s="18"/>
      <c r="T628" s="18"/>
      <c r="U628" s="18"/>
      <c r="V628" s="19"/>
      <c r="W628" s="19"/>
      <c r="X628" s="19"/>
      <c r="Y628" s="19"/>
      <c r="Z628" s="18"/>
      <c r="AA628" s="18"/>
      <c r="AB628" s="18"/>
      <c r="AC628" s="19"/>
      <c r="AD628" s="19"/>
      <c r="AE628" s="19"/>
      <c r="AF628" s="18"/>
      <c r="AG628" s="18"/>
      <c r="AH628" s="18"/>
      <c r="AI628" s="18"/>
    </row>
    <row r="629" spans="3:35" x14ac:dyDescent="0.35">
      <c r="C629" s="18"/>
      <c r="D629" s="18" t="e">
        <f>VLOOKUP($B629,[1]OIS!$A$6:$B$43,2)</f>
        <v>#N/A</v>
      </c>
      <c r="E629" s="18">
        <f t="shared" si="20"/>
        <v>0</v>
      </c>
      <c r="F629" s="19"/>
      <c r="G629" s="19"/>
      <c r="H629" s="19"/>
      <c r="I629" s="18"/>
      <c r="J629" s="19"/>
      <c r="K629" s="18"/>
      <c r="L629" s="19"/>
      <c r="M629" s="18"/>
      <c r="N629" s="19"/>
      <c r="O629" s="18"/>
      <c r="P629" s="19"/>
      <c r="Q629" s="19"/>
      <c r="R629" s="19"/>
      <c r="S629" s="18"/>
      <c r="T629" s="18"/>
      <c r="U629" s="18"/>
      <c r="V629" s="19"/>
      <c r="W629" s="19"/>
      <c r="X629" s="19"/>
      <c r="Y629" s="19"/>
      <c r="Z629" s="18"/>
      <c r="AA629" s="18"/>
      <c r="AB629" s="18"/>
      <c r="AC629" s="19"/>
      <c r="AD629" s="19"/>
      <c r="AE629" s="19"/>
      <c r="AF629" s="18"/>
      <c r="AG629" s="18"/>
      <c r="AH629" s="18"/>
      <c r="AI629" s="18"/>
    </row>
    <row r="630" spans="3:35" x14ac:dyDescent="0.35">
      <c r="C630" s="18"/>
      <c r="D630" s="18" t="e">
        <f>VLOOKUP($B630,[1]OIS!$A$6:$B$43,2)</f>
        <v>#N/A</v>
      </c>
      <c r="E630" s="18">
        <f t="shared" si="20"/>
        <v>0</v>
      </c>
      <c r="F630" s="19"/>
      <c r="G630" s="19"/>
      <c r="H630" s="19"/>
      <c r="I630" s="18"/>
      <c r="J630" s="19"/>
      <c r="K630" s="18"/>
      <c r="L630" s="19"/>
      <c r="M630" s="18"/>
      <c r="N630" s="19"/>
      <c r="O630" s="18"/>
      <c r="P630" s="19"/>
      <c r="Q630" s="19"/>
      <c r="R630" s="19"/>
      <c r="S630" s="18"/>
      <c r="T630" s="18"/>
      <c r="U630" s="18"/>
      <c r="V630" s="19"/>
      <c r="W630" s="19"/>
      <c r="X630" s="19"/>
      <c r="Y630" s="19"/>
      <c r="Z630" s="18"/>
      <c r="AA630" s="18"/>
      <c r="AB630" s="18"/>
      <c r="AC630" s="19"/>
      <c r="AD630" s="19"/>
      <c r="AE630" s="19"/>
      <c r="AF630" s="18"/>
      <c r="AG630" s="18"/>
      <c r="AH630" s="18"/>
      <c r="AI630" s="18"/>
    </row>
    <row r="631" spans="3:35" x14ac:dyDescent="0.35">
      <c r="C631" s="18"/>
      <c r="D631" s="18" t="e">
        <f>VLOOKUP($B631,[1]OIS!$A$6:$B$43,2)</f>
        <v>#N/A</v>
      </c>
      <c r="E631" s="18">
        <f t="shared" si="20"/>
        <v>0</v>
      </c>
      <c r="F631" s="19"/>
      <c r="G631" s="19"/>
      <c r="H631" s="19"/>
      <c r="I631" s="18"/>
      <c r="J631" s="19"/>
      <c r="K631" s="18"/>
      <c r="L631" s="19"/>
      <c r="M631" s="18"/>
      <c r="N631" s="19"/>
      <c r="O631" s="18"/>
      <c r="P631" s="19"/>
      <c r="Q631" s="19"/>
      <c r="R631" s="19"/>
      <c r="S631" s="18"/>
      <c r="T631" s="18"/>
      <c r="U631" s="18"/>
      <c r="V631" s="19"/>
      <c r="W631" s="19"/>
      <c r="X631" s="19"/>
      <c r="Y631" s="19"/>
      <c r="Z631" s="18"/>
      <c r="AA631" s="18"/>
      <c r="AB631" s="18"/>
      <c r="AC631" s="19"/>
      <c r="AD631" s="19"/>
      <c r="AE631" s="19"/>
      <c r="AF631" s="18"/>
      <c r="AG631" s="18"/>
      <c r="AH631" s="18"/>
      <c r="AI631" s="18"/>
    </row>
    <row r="632" spans="3:35" x14ac:dyDescent="0.35">
      <c r="C632" s="18"/>
      <c r="D632" s="18" t="e">
        <f>VLOOKUP($B632,[1]OIS!$A$6:$B$43,2)</f>
        <v>#N/A</v>
      </c>
      <c r="E632" s="18">
        <f t="shared" si="20"/>
        <v>0</v>
      </c>
      <c r="F632" s="19"/>
      <c r="G632" s="19"/>
      <c r="H632" s="19"/>
      <c r="I632" s="18"/>
      <c r="J632" s="19"/>
      <c r="K632" s="18"/>
      <c r="L632" s="19"/>
      <c r="M632" s="18"/>
      <c r="N632" s="19"/>
      <c r="O632" s="18"/>
      <c r="P632" s="19"/>
      <c r="Q632" s="19"/>
      <c r="R632" s="19"/>
      <c r="S632" s="18"/>
      <c r="T632" s="18"/>
      <c r="U632" s="18"/>
      <c r="V632" s="19"/>
      <c r="W632" s="19"/>
      <c r="X632" s="19"/>
      <c r="Y632" s="19"/>
      <c r="Z632" s="18"/>
      <c r="AA632" s="18"/>
      <c r="AB632" s="18"/>
      <c r="AC632" s="19"/>
      <c r="AD632" s="19"/>
      <c r="AE632" s="19"/>
      <c r="AF632" s="18"/>
      <c r="AG632" s="18"/>
      <c r="AH632" s="18"/>
      <c r="AI632" s="18"/>
    </row>
    <row r="633" spans="3:35" x14ac:dyDescent="0.35">
      <c r="C633" s="18"/>
      <c r="D633" s="18" t="e">
        <f>VLOOKUP($B633,[1]OIS!$A$6:$B$43,2)</f>
        <v>#N/A</v>
      </c>
      <c r="E633" s="18">
        <f t="shared" si="20"/>
        <v>0</v>
      </c>
      <c r="F633" s="19"/>
      <c r="G633" s="19"/>
      <c r="H633" s="19"/>
      <c r="I633" s="18"/>
      <c r="J633" s="19"/>
      <c r="K633" s="18"/>
      <c r="L633" s="19"/>
      <c r="M633" s="18"/>
      <c r="N633" s="19"/>
      <c r="O633" s="18"/>
      <c r="P633" s="19"/>
      <c r="Q633" s="19"/>
      <c r="R633" s="19"/>
      <c r="S633" s="18"/>
      <c r="T633" s="18"/>
      <c r="U633" s="18"/>
      <c r="V633" s="19"/>
      <c r="W633" s="19"/>
      <c r="X633" s="19"/>
      <c r="Y633" s="19"/>
      <c r="Z633" s="18"/>
      <c r="AA633" s="18"/>
      <c r="AB633" s="18"/>
      <c r="AC633" s="19"/>
      <c r="AD633" s="19"/>
      <c r="AE633" s="19"/>
      <c r="AF633" s="18"/>
      <c r="AG633" s="18"/>
      <c r="AH633" s="18"/>
      <c r="AI633" s="18"/>
    </row>
    <row r="634" spans="3:35" x14ac:dyDescent="0.35">
      <c r="C634" s="18"/>
      <c r="D634" s="18" t="e">
        <f>VLOOKUP($B634,[1]OIS!$A$6:$B$43,2)</f>
        <v>#N/A</v>
      </c>
      <c r="E634" s="18">
        <f t="shared" si="20"/>
        <v>0</v>
      </c>
      <c r="F634" s="19"/>
      <c r="G634" s="19"/>
      <c r="H634" s="19"/>
      <c r="I634" s="18"/>
      <c r="J634" s="19"/>
      <c r="K634" s="18"/>
      <c r="L634" s="19"/>
      <c r="M634" s="18"/>
      <c r="N634" s="19"/>
      <c r="O634" s="18"/>
      <c r="P634" s="19"/>
      <c r="Q634" s="19"/>
      <c r="R634" s="19"/>
      <c r="S634" s="18"/>
      <c r="T634" s="18"/>
      <c r="U634" s="18"/>
      <c r="V634" s="19"/>
      <c r="W634" s="19"/>
      <c r="X634" s="19"/>
      <c r="Y634" s="19"/>
      <c r="Z634" s="18"/>
      <c r="AA634" s="18"/>
      <c r="AB634" s="18"/>
      <c r="AC634" s="19"/>
      <c r="AD634" s="19"/>
      <c r="AE634" s="19"/>
      <c r="AF634" s="18"/>
      <c r="AG634" s="18"/>
      <c r="AH634" s="18"/>
      <c r="AI634" s="18"/>
    </row>
    <row r="635" spans="3:35" x14ac:dyDescent="0.35">
      <c r="C635" s="18"/>
      <c r="D635" s="18" t="e">
        <f>VLOOKUP($B635,[1]OIS!$A$6:$B$43,2)</f>
        <v>#N/A</v>
      </c>
      <c r="E635" s="18">
        <f t="shared" si="20"/>
        <v>0</v>
      </c>
      <c r="F635" s="19"/>
      <c r="G635" s="19"/>
      <c r="H635" s="19"/>
      <c r="I635" s="18"/>
      <c r="J635" s="19"/>
      <c r="K635" s="18"/>
      <c r="L635" s="19"/>
      <c r="M635" s="18"/>
      <c r="N635" s="19"/>
      <c r="O635" s="18"/>
      <c r="P635" s="19"/>
      <c r="Q635" s="19"/>
      <c r="R635" s="19"/>
      <c r="S635" s="18"/>
      <c r="T635" s="18"/>
      <c r="U635" s="18"/>
      <c r="V635" s="19"/>
      <c r="W635" s="19"/>
      <c r="X635" s="19"/>
      <c r="Y635" s="19"/>
      <c r="Z635" s="18"/>
      <c r="AA635" s="18"/>
      <c r="AB635" s="18"/>
      <c r="AC635" s="19"/>
      <c r="AD635" s="19"/>
      <c r="AE635" s="19"/>
      <c r="AF635" s="18"/>
      <c r="AG635" s="18"/>
      <c r="AH635" s="18"/>
      <c r="AI635" s="18"/>
    </row>
    <row r="636" spans="3:35" x14ac:dyDescent="0.35">
      <c r="C636" s="18"/>
      <c r="D636" s="18" t="e">
        <f>VLOOKUP($B636,[1]OIS!$A$6:$B$43,2)</f>
        <v>#N/A</v>
      </c>
      <c r="E636" s="18">
        <f t="shared" si="20"/>
        <v>0</v>
      </c>
      <c r="F636" s="19"/>
      <c r="G636" s="19"/>
      <c r="H636" s="19"/>
      <c r="I636" s="18"/>
      <c r="J636" s="19"/>
      <c r="K636" s="18"/>
      <c r="L636" s="19"/>
      <c r="M636" s="18"/>
      <c r="N636" s="19"/>
      <c r="O636" s="18"/>
      <c r="P636" s="19"/>
      <c r="Q636" s="19"/>
      <c r="R636" s="19"/>
      <c r="S636" s="18"/>
      <c r="T636" s="18"/>
      <c r="U636" s="18"/>
      <c r="V636" s="19"/>
      <c r="W636" s="19"/>
      <c r="X636" s="19"/>
      <c r="Y636" s="19"/>
      <c r="Z636" s="18"/>
      <c r="AA636" s="18"/>
      <c r="AB636" s="18"/>
      <c r="AC636" s="19"/>
      <c r="AD636" s="19"/>
      <c r="AE636" s="19"/>
      <c r="AF636" s="18"/>
      <c r="AG636" s="18"/>
      <c r="AH636" s="18"/>
      <c r="AI636" s="18"/>
    </row>
    <row r="637" spans="3:35" x14ac:dyDescent="0.35">
      <c r="C637" s="18"/>
      <c r="D637" s="18" t="e">
        <f>VLOOKUP($B637,[1]OIS!$A$6:$B$43,2)</f>
        <v>#N/A</v>
      </c>
      <c r="E637" s="18">
        <f t="shared" si="20"/>
        <v>0</v>
      </c>
      <c r="F637" s="19"/>
      <c r="G637" s="19"/>
      <c r="H637" s="19"/>
      <c r="I637" s="18"/>
      <c r="J637" s="19"/>
      <c r="K637" s="18"/>
      <c r="L637" s="19"/>
      <c r="M637" s="18"/>
      <c r="N637" s="19"/>
      <c r="O637" s="18"/>
      <c r="P637" s="19"/>
      <c r="Q637" s="19"/>
      <c r="R637" s="19"/>
      <c r="S637" s="18"/>
      <c r="T637" s="18"/>
      <c r="U637" s="18"/>
      <c r="V637" s="19"/>
      <c r="W637" s="19"/>
      <c r="X637" s="19"/>
      <c r="Y637" s="19"/>
      <c r="Z637" s="18"/>
      <c r="AA637" s="18"/>
      <c r="AB637" s="18"/>
      <c r="AC637" s="19"/>
      <c r="AD637" s="19"/>
      <c r="AE637" s="19"/>
      <c r="AF637" s="18"/>
      <c r="AG637" s="18"/>
      <c r="AH637" s="18"/>
      <c r="AI637" s="18"/>
    </row>
    <row r="638" spans="3:35" x14ac:dyDescent="0.35">
      <c r="C638" s="18"/>
      <c r="D638" s="18" t="e">
        <f>VLOOKUP($B638,[1]OIS!$A$6:$B$43,2)</f>
        <v>#N/A</v>
      </c>
      <c r="E638" s="18">
        <f t="shared" si="20"/>
        <v>0</v>
      </c>
      <c r="F638" s="19"/>
      <c r="G638" s="19"/>
      <c r="H638" s="19"/>
      <c r="I638" s="18"/>
      <c r="J638" s="19"/>
      <c r="K638" s="18"/>
      <c r="L638" s="19"/>
      <c r="M638" s="18"/>
      <c r="N638" s="19"/>
      <c r="O638" s="18"/>
      <c r="P638" s="19"/>
      <c r="Q638" s="19"/>
      <c r="R638" s="19"/>
      <c r="S638" s="18"/>
      <c r="T638" s="18"/>
      <c r="U638" s="18"/>
      <c r="V638" s="19"/>
      <c r="W638" s="19"/>
      <c r="X638" s="19"/>
      <c r="Y638" s="19"/>
      <c r="Z638" s="18"/>
      <c r="AA638" s="18"/>
      <c r="AB638" s="18"/>
      <c r="AC638" s="19"/>
      <c r="AD638" s="19"/>
      <c r="AE638" s="19"/>
      <c r="AF638" s="18"/>
      <c r="AG638" s="18"/>
      <c r="AH638" s="18"/>
      <c r="AI638" s="18"/>
    </row>
    <row r="639" spans="3:35" x14ac:dyDescent="0.35">
      <c r="C639" s="18"/>
      <c r="D639" s="18" t="e">
        <f>VLOOKUP($B639,[1]OIS!$A$6:$B$43,2)</f>
        <v>#N/A</v>
      </c>
      <c r="E639" s="18">
        <f t="shared" si="20"/>
        <v>0</v>
      </c>
      <c r="F639" s="19"/>
      <c r="G639" s="19"/>
      <c r="H639" s="19"/>
      <c r="I639" s="18"/>
      <c r="J639" s="19"/>
      <c r="K639" s="18"/>
      <c r="L639" s="19"/>
      <c r="M639" s="18"/>
      <c r="N639" s="19"/>
      <c r="O639" s="18"/>
      <c r="P639" s="19"/>
      <c r="Q639" s="19"/>
      <c r="R639" s="19"/>
      <c r="S639" s="18"/>
      <c r="T639" s="18"/>
      <c r="U639" s="18"/>
      <c r="V639" s="19"/>
      <c r="W639" s="19"/>
      <c r="X639" s="19"/>
      <c r="Y639" s="19"/>
      <c r="Z639" s="18"/>
      <c r="AA639" s="18"/>
      <c r="AB639" s="18"/>
      <c r="AC639" s="19"/>
      <c r="AD639" s="19"/>
      <c r="AE639" s="19"/>
      <c r="AF639" s="18"/>
      <c r="AG639" s="18"/>
      <c r="AH639" s="18"/>
      <c r="AI639" s="18"/>
    </row>
    <row r="640" spans="3:35" x14ac:dyDescent="0.35">
      <c r="C640" s="18"/>
      <c r="D640" s="18" t="e">
        <f>VLOOKUP($B640,[1]OIS!$A$6:$B$43,2)</f>
        <v>#N/A</v>
      </c>
      <c r="E640" s="18">
        <f t="shared" si="20"/>
        <v>0</v>
      </c>
      <c r="F640" s="19"/>
      <c r="G640" s="19"/>
      <c r="H640" s="19"/>
      <c r="I640" s="18"/>
      <c r="J640" s="19"/>
      <c r="K640" s="18"/>
      <c r="L640" s="19"/>
      <c r="M640" s="18"/>
      <c r="N640" s="19"/>
      <c r="O640" s="18"/>
      <c r="P640" s="19"/>
      <c r="Q640" s="19"/>
      <c r="R640" s="19"/>
      <c r="S640" s="18"/>
      <c r="T640" s="18"/>
      <c r="U640" s="18"/>
      <c r="V640" s="19"/>
      <c r="W640" s="19"/>
      <c r="X640" s="19"/>
      <c r="Y640" s="19"/>
      <c r="Z640" s="18"/>
      <c r="AA640" s="18"/>
      <c r="AB640" s="18"/>
      <c r="AC640" s="19"/>
      <c r="AD640" s="19"/>
      <c r="AE640" s="19"/>
      <c r="AF640" s="18"/>
      <c r="AG640" s="18"/>
      <c r="AH640" s="18"/>
      <c r="AI640" s="18"/>
    </row>
    <row r="641" spans="3:35" x14ac:dyDescent="0.35">
      <c r="C641" s="18"/>
      <c r="D641" s="18" t="e">
        <f>VLOOKUP($B641,[1]OIS!$A$6:$B$43,2)</f>
        <v>#N/A</v>
      </c>
      <c r="E641" s="18">
        <f t="shared" si="20"/>
        <v>0</v>
      </c>
      <c r="F641" s="19"/>
      <c r="G641" s="19"/>
      <c r="H641" s="19"/>
      <c r="I641" s="18"/>
      <c r="J641" s="19"/>
      <c r="K641" s="18"/>
      <c r="L641" s="19"/>
      <c r="M641" s="18"/>
      <c r="N641" s="19"/>
      <c r="O641" s="18"/>
      <c r="P641" s="19"/>
      <c r="Q641" s="19"/>
      <c r="R641" s="19"/>
      <c r="S641" s="18"/>
      <c r="T641" s="18"/>
      <c r="U641" s="18"/>
      <c r="V641" s="19"/>
      <c r="W641" s="19"/>
      <c r="X641" s="19"/>
      <c r="Y641" s="19"/>
      <c r="Z641" s="18"/>
      <c r="AA641" s="18"/>
      <c r="AB641" s="18"/>
      <c r="AC641" s="19"/>
      <c r="AD641" s="19"/>
      <c r="AE641" s="19"/>
      <c r="AF641" s="18"/>
      <c r="AG641" s="18"/>
      <c r="AH641" s="18"/>
      <c r="AI641" s="18"/>
    </row>
    <row r="642" spans="3:35" x14ac:dyDescent="0.35">
      <c r="C642" s="18"/>
      <c r="D642" s="18" t="e">
        <f>VLOOKUP($B642,[1]OIS!$A$6:$B$43,2)</f>
        <v>#N/A</v>
      </c>
      <c r="E642" s="18">
        <f t="shared" si="20"/>
        <v>0</v>
      </c>
      <c r="F642" s="19"/>
      <c r="G642" s="19"/>
      <c r="H642" s="19"/>
      <c r="I642" s="18"/>
      <c r="J642" s="19"/>
      <c r="K642" s="18"/>
      <c r="L642" s="19"/>
      <c r="M642" s="18"/>
      <c r="N642" s="19"/>
      <c r="O642" s="18"/>
      <c r="P642" s="19"/>
      <c r="Q642" s="19"/>
      <c r="R642" s="19"/>
      <c r="S642" s="18"/>
      <c r="T642" s="18"/>
      <c r="U642" s="18"/>
      <c r="V642" s="19"/>
      <c r="W642" s="19"/>
      <c r="X642" s="19"/>
      <c r="Y642" s="19"/>
      <c r="Z642" s="18"/>
      <c r="AA642" s="18"/>
      <c r="AB642" s="18"/>
      <c r="AC642" s="19"/>
      <c r="AD642" s="19"/>
      <c r="AE642" s="19"/>
      <c r="AF642" s="18"/>
      <c r="AG642" s="18"/>
      <c r="AH642" s="18"/>
      <c r="AI642" s="18"/>
    </row>
    <row r="643" spans="3:35" x14ac:dyDescent="0.35">
      <c r="C643" s="18"/>
      <c r="D643" s="18" t="e">
        <f>VLOOKUP($B643,[1]OIS!$A$6:$B$43,2)</f>
        <v>#N/A</v>
      </c>
      <c r="E643" s="18">
        <f t="shared" si="20"/>
        <v>0</v>
      </c>
      <c r="F643" s="19"/>
      <c r="G643" s="19"/>
      <c r="H643" s="19"/>
      <c r="I643" s="18"/>
      <c r="J643" s="19"/>
      <c r="K643" s="18"/>
      <c r="L643" s="19"/>
      <c r="M643" s="18"/>
      <c r="N643" s="19"/>
      <c r="O643" s="18"/>
      <c r="P643" s="19"/>
      <c r="Q643" s="19"/>
      <c r="R643" s="19"/>
      <c r="S643" s="18"/>
      <c r="T643" s="18"/>
      <c r="U643" s="18"/>
      <c r="V643" s="19"/>
      <c r="W643" s="19"/>
      <c r="X643" s="19"/>
      <c r="Y643" s="19"/>
      <c r="Z643" s="18"/>
      <c r="AA643" s="18"/>
      <c r="AB643" s="18"/>
      <c r="AC643" s="19"/>
      <c r="AD643" s="19"/>
      <c r="AE643" s="19"/>
      <c r="AF643" s="18"/>
      <c r="AG643" s="18"/>
      <c r="AH643" s="18"/>
      <c r="AI643" s="18"/>
    </row>
    <row r="644" spans="3:35" x14ac:dyDescent="0.35">
      <c r="C644" s="18"/>
      <c r="D644" s="18" t="e">
        <f>VLOOKUP($B644,[1]OIS!$A$6:$B$43,2)</f>
        <v>#N/A</v>
      </c>
      <c r="E644" s="18">
        <f t="shared" si="20"/>
        <v>0</v>
      </c>
      <c r="F644" s="19"/>
      <c r="G644" s="19"/>
      <c r="H644" s="19"/>
      <c r="I644" s="18"/>
      <c r="J644" s="19"/>
      <c r="K644" s="18"/>
      <c r="L644" s="19"/>
      <c r="M644" s="18"/>
      <c r="N644" s="19"/>
      <c r="O644" s="18"/>
      <c r="P644" s="19"/>
      <c r="Q644" s="19"/>
      <c r="R644" s="19"/>
      <c r="S644" s="18"/>
      <c r="T644" s="18"/>
      <c r="U644" s="18"/>
      <c r="V644" s="19"/>
      <c r="W644" s="19"/>
      <c r="X644" s="19"/>
      <c r="Y644" s="19"/>
      <c r="Z644" s="18"/>
      <c r="AA644" s="18"/>
      <c r="AB644" s="18"/>
      <c r="AC644" s="19"/>
      <c r="AD644" s="19"/>
      <c r="AE644" s="19"/>
      <c r="AF644" s="18"/>
      <c r="AG644" s="18"/>
      <c r="AH644" s="18"/>
      <c r="AI644" s="18"/>
    </row>
    <row r="645" spans="3:35" x14ac:dyDescent="0.35">
      <c r="C645" s="18"/>
      <c r="D645" s="18" t="e">
        <f>VLOOKUP($B645,[1]OIS!$A$6:$B$43,2)</f>
        <v>#N/A</v>
      </c>
      <c r="E645" s="18">
        <f t="shared" si="20"/>
        <v>0</v>
      </c>
      <c r="F645" s="19"/>
      <c r="G645" s="19"/>
      <c r="H645" s="19"/>
      <c r="I645" s="18"/>
      <c r="J645" s="19"/>
      <c r="K645" s="18"/>
      <c r="L645" s="19"/>
      <c r="M645" s="18"/>
      <c r="N645" s="19"/>
      <c r="O645" s="18"/>
      <c r="P645" s="19"/>
      <c r="Q645" s="19"/>
      <c r="R645" s="19"/>
      <c r="S645" s="18"/>
      <c r="T645" s="18"/>
      <c r="U645" s="18"/>
      <c r="V645" s="19"/>
      <c r="W645" s="19"/>
      <c r="X645" s="19"/>
      <c r="Y645" s="19"/>
      <c r="Z645" s="18"/>
      <c r="AA645" s="18"/>
      <c r="AB645" s="18"/>
      <c r="AC645" s="19"/>
      <c r="AD645" s="19"/>
      <c r="AE645" s="19"/>
      <c r="AF645" s="18"/>
      <c r="AG645" s="18"/>
      <c r="AH645" s="18"/>
      <c r="AI645" s="18"/>
    </row>
    <row r="646" spans="3:35" x14ac:dyDescent="0.35">
      <c r="C646" s="18"/>
      <c r="D646" s="18" t="e">
        <f>VLOOKUP($B646,[1]OIS!$A$6:$B$43,2)</f>
        <v>#N/A</v>
      </c>
      <c r="E646" s="18">
        <f t="shared" si="20"/>
        <v>0</v>
      </c>
      <c r="F646" s="19"/>
      <c r="G646" s="19"/>
      <c r="H646" s="19"/>
      <c r="I646" s="18"/>
      <c r="J646" s="19"/>
      <c r="K646" s="18"/>
      <c r="L646" s="19"/>
      <c r="M646" s="18"/>
      <c r="N646" s="19"/>
      <c r="O646" s="18"/>
      <c r="P646" s="19"/>
      <c r="Q646" s="19"/>
      <c r="R646" s="19"/>
      <c r="S646" s="18"/>
      <c r="T646" s="18"/>
      <c r="U646" s="18"/>
      <c r="V646" s="19"/>
      <c r="W646" s="19"/>
      <c r="X646" s="19"/>
      <c r="Y646" s="19"/>
      <c r="Z646" s="18"/>
      <c r="AA646" s="18"/>
      <c r="AB646" s="18"/>
      <c r="AC646" s="19"/>
      <c r="AD646" s="19"/>
      <c r="AE646" s="19"/>
      <c r="AF646" s="18"/>
      <c r="AG646" s="18"/>
      <c r="AH646" s="18"/>
      <c r="AI646" s="18"/>
    </row>
    <row r="647" spans="3:35" x14ac:dyDescent="0.35">
      <c r="C647" s="18"/>
      <c r="D647" s="18" t="e">
        <f>VLOOKUP($B647,[1]OIS!$A$6:$B$43,2)</f>
        <v>#N/A</v>
      </c>
      <c r="E647" s="18">
        <f t="shared" si="20"/>
        <v>0</v>
      </c>
      <c r="F647" s="19"/>
      <c r="G647" s="19"/>
      <c r="H647" s="19"/>
      <c r="I647" s="18"/>
      <c r="J647" s="19"/>
      <c r="K647" s="18"/>
      <c r="L647" s="19"/>
      <c r="M647" s="18"/>
      <c r="N647" s="19"/>
      <c r="O647" s="18"/>
      <c r="P647" s="19"/>
      <c r="Q647" s="19"/>
      <c r="R647" s="19"/>
      <c r="S647" s="18"/>
      <c r="T647" s="18"/>
      <c r="U647" s="18"/>
      <c r="V647" s="19"/>
      <c r="W647" s="19"/>
      <c r="X647" s="19"/>
      <c r="Y647" s="19"/>
      <c r="Z647" s="18"/>
      <c r="AA647" s="18"/>
      <c r="AB647" s="18"/>
      <c r="AC647" s="19"/>
      <c r="AD647" s="19"/>
      <c r="AE647" s="19"/>
      <c r="AF647" s="18"/>
      <c r="AG647" s="18"/>
      <c r="AH647" s="18"/>
      <c r="AI647" s="18"/>
    </row>
    <row r="648" spans="3:35" x14ac:dyDescent="0.35">
      <c r="C648" s="18"/>
      <c r="D648" s="18" t="e">
        <f>VLOOKUP($B648,[1]OIS!$A$6:$B$43,2)</f>
        <v>#N/A</v>
      </c>
      <c r="E648" s="18">
        <f t="shared" si="20"/>
        <v>0</v>
      </c>
      <c r="F648" s="19"/>
      <c r="G648" s="19"/>
      <c r="H648" s="19"/>
      <c r="I648" s="18"/>
      <c r="J648" s="19"/>
      <c r="K648" s="18"/>
      <c r="L648" s="19"/>
      <c r="M648" s="18"/>
      <c r="N648" s="19"/>
      <c r="O648" s="18"/>
      <c r="P648" s="19"/>
      <c r="Q648" s="19"/>
      <c r="R648" s="19"/>
      <c r="S648" s="18"/>
      <c r="T648" s="18"/>
      <c r="U648" s="18"/>
      <c r="V648" s="19"/>
      <c r="W648" s="19"/>
      <c r="X648" s="19"/>
      <c r="Y648" s="19"/>
      <c r="Z648" s="18"/>
      <c r="AA648" s="18"/>
      <c r="AB648" s="18"/>
      <c r="AC648" s="19"/>
      <c r="AD648" s="19"/>
      <c r="AE648" s="19"/>
      <c r="AF648" s="18"/>
      <c r="AG648" s="18"/>
      <c r="AH648" s="18"/>
      <c r="AI648" s="18"/>
    </row>
    <row r="649" spans="3:35" x14ac:dyDescent="0.35">
      <c r="C649" s="18"/>
      <c r="D649" s="18" t="e">
        <f>VLOOKUP($B649,[1]OIS!$A$6:$B$43,2)</f>
        <v>#N/A</v>
      </c>
      <c r="E649" s="18">
        <f t="shared" si="20"/>
        <v>0</v>
      </c>
      <c r="F649" s="19"/>
      <c r="G649" s="19"/>
      <c r="H649" s="19"/>
      <c r="I649" s="18"/>
      <c r="J649" s="19"/>
      <c r="K649" s="18"/>
      <c r="L649" s="19"/>
      <c r="M649" s="18"/>
      <c r="N649" s="19"/>
      <c r="O649" s="18"/>
      <c r="P649" s="19"/>
      <c r="Q649" s="19"/>
      <c r="R649" s="19"/>
      <c r="S649" s="18"/>
      <c r="T649" s="18"/>
      <c r="U649" s="18"/>
      <c r="V649" s="19"/>
      <c r="W649" s="19"/>
      <c r="X649" s="19"/>
      <c r="Y649" s="19"/>
      <c r="Z649" s="18"/>
      <c r="AA649" s="18"/>
      <c r="AB649" s="18"/>
      <c r="AC649" s="19"/>
      <c r="AD649" s="19"/>
      <c r="AE649" s="19"/>
      <c r="AF649" s="18"/>
      <c r="AG649" s="18"/>
      <c r="AH649" s="18"/>
      <c r="AI649" s="18"/>
    </row>
    <row r="650" spans="3:35" x14ac:dyDescent="0.35">
      <c r="C650" s="18"/>
      <c r="D650" s="18" t="e">
        <f>VLOOKUP($B650,[1]OIS!$A$6:$B$43,2)</f>
        <v>#N/A</v>
      </c>
      <c r="E650" s="18">
        <f t="shared" si="20"/>
        <v>0</v>
      </c>
      <c r="F650" s="19"/>
      <c r="G650" s="19"/>
      <c r="H650" s="19"/>
      <c r="I650" s="18"/>
      <c r="J650" s="19"/>
      <c r="K650" s="18"/>
      <c r="L650" s="19"/>
      <c r="M650" s="18"/>
      <c r="N650" s="19"/>
      <c r="O650" s="18"/>
      <c r="P650" s="19"/>
      <c r="Q650" s="19"/>
      <c r="R650" s="19"/>
      <c r="S650" s="18"/>
      <c r="T650" s="18"/>
      <c r="U650" s="18"/>
      <c r="V650" s="19"/>
      <c r="W650" s="19"/>
      <c r="X650" s="19"/>
      <c r="Y650" s="19"/>
      <c r="Z650" s="18"/>
      <c r="AA650" s="18"/>
      <c r="AB650" s="18"/>
      <c r="AC650" s="19"/>
      <c r="AD650" s="19"/>
      <c r="AE650" s="19"/>
      <c r="AF650" s="18"/>
      <c r="AG650" s="18"/>
      <c r="AH650" s="18"/>
      <c r="AI650" s="18"/>
    </row>
    <row r="651" spans="3:35" x14ac:dyDescent="0.35">
      <c r="C651" s="18"/>
      <c r="D651" s="18" t="e">
        <f>VLOOKUP($B651,[1]OIS!$A$6:$B$43,2)</f>
        <v>#N/A</v>
      </c>
      <c r="E651" s="18">
        <f t="shared" si="20"/>
        <v>0</v>
      </c>
      <c r="F651" s="19"/>
      <c r="G651" s="19"/>
      <c r="H651" s="19"/>
      <c r="I651" s="18"/>
      <c r="J651" s="19"/>
      <c r="K651" s="18"/>
      <c r="L651" s="19"/>
      <c r="M651" s="18"/>
      <c r="N651" s="19"/>
      <c r="O651" s="18"/>
      <c r="P651" s="19"/>
      <c r="Q651" s="19"/>
      <c r="R651" s="19"/>
      <c r="S651" s="18"/>
      <c r="T651" s="18"/>
      <c r="U651" s="18"/>
      <c r="V651" s="19"/>
      <c r="W651" s="19"/>
      <c r="X651" s="19"/>
      <c r="Y651" s="19"/>
      <c r="Z651" s="18"/>
      <c r="AA651" s="18"/>
      <c r="AB651" s="18"/>
      <c r="AC651" s="19"/>
      <c r="AD651" s="19"/>
      <c r="AE651" s="19"/>
      <c r="AF651" s="18"/>
      <c r="AG651" s="18"/>
      <c r="AH651" s="18"/>
      <c r="AI651" s="18"/>
    </row>
    <row r="652" spans="3:35" x14ac:dyDescent="0.35">
      <c r="C652" s="18"/>
      <c r="D652" s="18" t="e">
        <f>VLOOKUP($B652,[1]OIS!$A$6:$B$43,2)</f>
        <v>#N/A</v>
      </c>
      <c r="E652" s="18">
        <f t="shared" si="20"/>
        <v>0</v>
      </c>
      <c r="F652" s="19"/>
      <c r="G652" s="19"/>
      <c r="H652" s="19"/>
      <c r="I652" s="18"/>
      <c r="J652" s="19"/>
      <c r="K652" s="18"/>
      <c r="L652" s="19"/>
      <c r="M652" s="18"/>
      <c r="N652" s="19"/>
      <c r="O652" s="18"/>
      <c r="P652" s="19"/>
      <c r="Q652" s="19"/>
      <c r="R652" s="19"/>
      <c r="S652" s="18"/>
      <c r="T652" s="18"/>
      <c r="U652" s="18"/>
      <c r="V652" s="19"/>
      <c r="W652" s="19"/>
      <c r="X652" s="19"/>
      <c r="Y652" s="19"/>
      <c r="Z652" s="18"/>
      <c r="AA652" s="18"/>
      <c r="AB652" s="18"/>
      <c r="AC652" s="19"/>
      <c r="AD652" s="19"/>
      <c r="AE652" s="19"/>
      <c r="AF652" s="18"/>
      <c r="AG652" s="18"/>
      <c r="AH652" s="18"/>
      <c r="AI652" s="18"/>
    </row>
    <row r="653" spans="3:35" x14ac:dyDescent="0.35">
      <c r="C653" s="18"/>
      <c r="D653" s="18" t="e">
        <f>VLOOKUP($B653,[1]OIS!$A$6:$B$43,2)</f>
        <v>#N/A</v>
      </c>
      <c r="E653" s="18">
        <f t="shared" si="20"/>
        <v>0</v>
      </c>
      <c r="F653" s="19"/>
      <c r="G653" s="19"/>
      <c r="H653" s="19"/>
      <c r="I653" s="18"/>
      <c r="J653" s="19"/>
      <c r="K653" s="18"/>
      <c r="L653" s="19"/>
      <c r="M653" s="18"/>
      <c r="N653" s="19"/>
      <c r="O653" s="18"/>
      <c r="P653" s="19"/>
      <c r="Q653" s="19"/>
      <c r="R653" s="19"/>
      <c r="S653" s="18"/>
      <c r="T653" s="18"/>
      <c r="U653" s="18"/>
      <c r="V653" s="19"/>
      <c r="W653" s="19"/>
      <c r="X653" s="19"/>
      <c r="Y653" s="19"/>
      <c r="Z653" s="18"/>
      <c r="AA653" s="18"/>
      <c r="AB653" s="18"/>
      <c r="AC653" s="19"/>
      <c r="AD653" s="19"/>
      <c r="AE653" s="19"/>
      <c r="AF653" s="18"/>
      <c r="AG653" s="18"/>
      <c r="AH653" s="18"/>
      <c r="AI653" s="18"/>
    </row>
    <row r="654" spans="3:35" x14ac:dyDescent="0.35">
      <c r="C654" s="18"/>
      <c r="D654" s="18" t="e">
        <f>VLOOKUP($B654,[1]OIS!$A$6:$B$43,2)</f>
        <v>#N/A</v>
      </c>
      <c r="E654" s="18">
        <f t="shared" si="20"/>
        <v>0</v>
      </c>
      <c r="F654" s="19"/>
      <c r="G654" s="19"/>
      <c r="H654" s="19"/>
      <c r="I654" s="18"/>
      <c r="J654" s="19"/>
      <c r="K654" s="18"/>
      <c r="L654" s="19"/>
      <c r="M654" s="18"/>
      <c r="N654" s="19"/>
      <c r="O654" s="18"/>
      <c r="P654" s="19"/>
      <c r="Q654" s="19"/>
      <c r="R654" s="19"/>
      <c r="S654" s="18"/>
      <c r="T654" s="18"/>
      <c r="U654" s="18"/>
      <c r="V654" s="19"/>
      <c r="W654" s="19"/>
      <c r="X654" s="19"/>
      <c r="Y654" s="19"/>
      <c r="Z654" s="18"/>
      <c r="AA654" s="18"/>
      <c r="AB654" s="18"/>
      <c r="AC654" s="19"/>
      <c r="AD654" s="19"/>
      <c r="AE654" s="19"/>
      <c r="AF654" s="18"/>
      <c r="AG654" s="18"/>
      <c r="AH654" s="18"/>
      <c r="AI654" s="18"/>
    </row>
    <row r="655" spans="3:35" x14ac:dyDescent="0.35">
      <c r="C655" s="18"/>
      <c r="D655" s="18" t="e">
        <f>VLOOKUP($B655,[1]OIS!$A$6:$B$43,2)</f>
        <v>#N/A</v>
      </c>
      <c r="E655" s="18">
        <f t="shared" si="20"/>
        <v>0</v>
      </c>
      <c r="F655" s="19"/>
      <c r="G655" s="19"/>
      <c r="H655" s="19"/>
      <c r="I655" s="18"/>
      <c r="J655" s="19"/>
      <c r="K655" s="18"/>
      <c r="L655" s="19"/>
      <c r="M655" s="18"/>
      <c r="N655" s="19"/>
      <c r="O655" s="18"/>
      <c r="P655" s="19"/>
      <c r="Q655" s="19"/>
      <c r="R655" s="19"/>
      <c r="S655" s="18"/>
      <c r="T655" s="18"/>
      <c r="U655" s="18"/>
      <c r="V655" s="19"/>
      <c r="W655" s="19"/>
      <c r="X655" s="19"/>
      <c r="Y655" s="19"/>
      <c r="Z655" s="18"/>
      <c r="AA655" s="18"/>
      <c r="AB655" s="18"/>
      <c r="AC655" s="19"/>
      <c r="AD655" s="19"/>
      <c r="AE655" s="19"/>
      <c r="AF655" s="18"/>
      <c r="AG655" s="18"/>
      <c r="AH655" s="18"/>
      <c r="AI655" s="18"/>
    </row>
    <row r="656" spans="3:35" x14ac:dyDescent="0.35">
      <c r="C656" s="18"/>
      <c r="D656" s="18" t="e">
        <f>VLOOKUP($B656,[1]OIS!$A$6:$B$43,2)</f>
        <v>#N/A</v>
      </c>
      <c r="E656" s="18">
        <f t="shared" si="20"/>
        <v>0</v>
      </c>
      <c r="F656" s="19"/>
      <c r="G656" s="19"/>
      <c r="H656" s="19"/>
      <c r="I656" s="18"/>
      <c r="J656" s="19"/>
      <c r="K656" s="18"/>
      <c r="L656" s="19"/>
      <c r="M656" s="18"/>
      <c r="N656" s="19"/>
      <c r="O656" s="18"/>
      <c r="P656" s="19"/>
      <c r="Q656" s="19"/>
      <c r="R656" s="19"/>
      <c r="S656" s="18"/>
      <c r="T656" s="18"/>
      <c r="U656" s="18"/>
      <c r="V656" s="19"/>
      <c r="W656" s="19"/>
      <c r="X656" s="19"/>
      <c r="Y656" s="19"/>
      <c r="Z656" s="18"/>
      <c r="AA656" s="18"/>
      <c r="AB656" s="18"/>
      <c r="AC656" s="19"/>
      <c r="AD656" s="19"/>
      <c r="AE656" s="19"/>
      <c r="AF656" s="18"/>
      <c r="AG656" s="18"/>
      <c r="AH656" s="18"/>
      <c r="AI656" s="18"/>
    </row>
    <row r="657" spans="3:35" x14ac:dyDescent="0.35">
      <c r="C657" s="18"/>
      <c r="D657" s="18" t="e">
        <f>VLOOKUP($B657,[1]OIS!$A$6:$B$43,2)</f>
        <v>#N/A</v>
      </c>
      <c r="E657" s="18">
        <f t="shared" si="20"/>
        <v>0</v>
      </c>
      <c r="F657" s="19"/>
      <c r="G657" s="19"/>
      <c r="H657" s="19"/>
      <c r="I657" s="18"/>
      <c r="J657" s="19"/>
      <c r="K657" s="18"/>
      <c r="L657" s="19"/>
      <c r="M657" s="18"/>
      <c r="N657" s="19"/>
      <c r="O657" s="18"/>
      <c r="P657" s="19"/>
      <c r="Q657" s="19"/>
      <c r="R657" s="19"/>
      <c r="S657" s="18"/>
      <c r="T657" s="18"/>
      <c r="U657" s="18"/>
      <c r="V657" s="19"/>
      <c r="W657" s="19"/>
      <c r="X657" s="19"/>
      <c r="Y657" s="19"/>
      <c r="Z657" s="18"/>
      <c r="AA657" s="18"/>
      <c r="AB657" s="18"/>
      <c r="AC657" s="19"/>
      <c r="AD657" s="19"/>
      <c r="AE657" s="19"/>
      <c r="AF657" s="18"/>
      <c r="AG657" s="18"/>
      <c r="AH657" s="18"/>
      <c r="AI657" s="18"/>
    </row>
    <row r="658" spans="3:35" x14ac:dyDescent="0.35">
      <c r="C658" s="18"/>
      <c r="D658" s="18" t="e">
        <f>VLOOKUP($B658,[1]OIS!$A$6:$B$43,2)</f>
        <v>#N/A</v>
      </c>
      <c r="E658" s="18">
        <f t="shared" si="20"/>
        <v>0</v>
      </c>
      <c r="F658" s="19"/>
      <c r="G658" s="19"/>
      <c r="H658" s="19"/>
      <c r="I658" s="18"/>
      <c r="J658" s="19"/>
      <c r="K658" s="18"/>
      <c r="L658" s="19"/>
      <c r="M658" s="18"/>
      <c r="N658" s="19"/>
      <c r="O658" s="18"/>
      <c r="P658" s="19"/>
      <c r="Q658" s="19"/>
      <c r="R658" s="19"/>
      <c r="S658" s="18"/>
      <c r="T658" s="18"/>
      <c r="U658" s="18"/>
      <c r="V658" s="19"/>
      <c r="W658" s="19"/>
      <c r="X658" s="19"/>
      <c r="Y658" s="19"/>
      <c r="Z658" s="18"/>
      <c r="AA658" s="18"/>
      <c r="AB658" s="18"/>
      <c r="AC658" s="19"/>
      <c r="AD658" s="19"/>
      <c r="AE658" s="19"/>
      <c r="AF658" s="18"/>
      <c r="AG658" s="18"/>
      <c r="AH658" s="18"/>
      <c r="AI658" s="18"/>
    </row>
    <row r="659" spans="3:35" x14ac:dyDescent="0.35">
      <c r="C659" s="18"/>
      <c r="D659" s="18" t="e">
        <f>VLOOKUP($B659,[1]OIS!$A$6:$B$43,2)</f>
        <v>#N/A</v>
      </c>
      <c r="E659" s="18">
        <f t="shared" si="20"/>
        <v>0</v>
      </c>
      <c r="F659" s="19"/>
      <c r="G659" s="19"/>
      <c r="H659" s="19"/>
      <c r="I659" s="18"/>
      <c r="J659" s="19"/>
      <c r="K659" s="18"/>
      <c r="L659" s="19"/>
      <c r="M659" s="18"/>
      <c r="N659" s="19"/>
      <c r="O659" s="18"/>
      <c r="P659" s="19"/>
      <c r="Q659" s="19"/>
      <c r="R659" s="19"/>
      <c r="S659" s="18"/>
      <c r="T659" s="18"/>
      <c r="U659" s="18"/>
      <c r="V659" s="19"/>
      <c r="W659" s="19"/>
      <c r="X659" s="19"/>
      <c r="Y659" s="19"/>
      <c r="Z659" s="18"/>
      <c r="AA659" s="18"/>
      <c r="AB659" s="18"/>
      <c r="AC659" s="19"/>
      <c r="AD659" s="19"/>
      <c r="AE659" s="19"/>
      <c r="AF659" s="18"/>
      <c r="AG659" s="18"/>
      <c r="AH659" s="18"/>
      <c r="AI659" s="18"/>
    </row>
    <row r="660" spans="3:35" x14ac:dyDescent="0.35">
      <c r="C660" s="18"/>
      <c r="D660" s="18" t="e">
        <f>VLOOKUP($B660,[1]OIS!$A$6:$B$43,2)</f>
        <v>#N/A</v>
      </c>
      <c r="E660" s="18">
        <f t="shared" si="20"/>
        <v>0</v>
      </c>
      <c r="F660" s="19"/>
      <c r="G660" s="19"/>
      <c r="H660" s="19"/>
      <c r="I660" s="18"/>
      <c r="J660" s="19"/>
      <c r="K660" s="18"/>
      <c r="L660" s="19"/>
      <c r="M660" s="18"/>
      <c r="N660" s="19"/>
      <c r="O660" s="18"/>
      <c r="P660" s="19"/>
      <c r="Q660" s="19"/>
      <c r="R660" s="19"/>
      <c r="S660" s="18"/>
      <c r="T660" s="18"/>
      <c r="U660" s="18"/>
      <c r="V660" s="19"/>
      <c r="W660" s="19"/>
      <c r="X660" s="19"/>
      <c r="Y660" s="19"/>
      <c r="Z660" s="18"/>
      <c r="AA660" s="18"/>
      <c r="AB660" s="18"/>
      <c r="AC660" s="19"/>
      <c r="AD660" s="19"/>
      <c r="AE660" s="19"/>
      <c r="AF660" s="18"/>
      <c r="AG660" s="18"/>
      <c r="AH660" s="18"/>
      <c r="AI660" s="18"/>
    </row>
    <row r="661" spans="3:35" x14ac:dyDescent="0.35">
      <c r="C661" s="18"/>
      <c r="D661" s="18" t="e">
        <f>VLOOKUP($B661,[1]OIS!$A$6:$B$43,2)</f>
        <v>#N/A</v>
      </c>
      <c r="E661" s="18">
        <f t="shared" si="20"/>
        <v>0</v>
      </c>
      <c r="F661" s="19"/>
      <c r="G661" s="19"/>
      <c r="H661" s="19"/>
      <c r="I661" s="18"/>
      <c r="J661" s="19"/>
      <c r="K661" s="18"/>
      <c r="L661" s="19"/>
      <c r="M661" s="18"/>
      <c r="N661" s="19"/>
      <c r="O661" s="18"/>
      <c r="P661" s="19"/>
      <c r="Q661" s="19"/>
      <c r="R661" s="19"/>
      <c r="S661" s="18"/>
      <c r="T661" s="18"/>
      <c r="U661" s="18"/>
      <c r="V661" s="19"/>
      <c r="W661" s="19"/>
      <c r="X661" s="19"/>
      <c r="Y661" s="19"/>
      <c r="Z661" s="18"/>
      <c r="AA661" s="18"/>
      <c r="AB661" s="18"/>
      <c r="AC661" s="19"/>
      <c r="AD661" s="19"/>
      <c r="AE661" s="19"/>
      <c r="AF661" s="18"/>
      <c r="AG661" s="18"/>
      <c r="AH661" s="18"/>
      <c r="AI661" s="18"/>
    </row>
    <row r="662" spans="3:35" x14ac:dyDescent="0.35">
      <c r="C662" s="18"/>
      <c r="D662" s="18" t="e">
        <f>VLOOKUP($B662,[1]OIS!$A$6:$B$43,2)</f>
        <v>#N/A</v>
      </c>
      <c r="E662" s="18">
        <f t="shared" si="20"/>
        <v>0</v>
      </c>
      <c r="F662" s="19"/>
      <c r="G662" s="19"/>
      <c r="H662" s="19"/>
      <c r="I662" s="18"/>
      <c r="J662" s="19"/>
      <c r="K662" s="18"/>
      <c r="L662" s="19"/>
      <c r="M662" s="18"/>
      <c r="N662" s="19"/>
      <c r="O662" s="18"/>
      <c r="P662" s="19"/>
      <c r="Q662" s="19"/>
      <c r="R662" s="19"/>
      <c r="S662" s="18"/>
      <c r="T662" s="18"/>
      <c r="U662" s="18"/>
      <c r="V662" s="19"/>
      <c r="W662" s="19"/>
      <c r="X662" s="19"/>
      <c r="Y662" s="19"/>
      <c r="Z662" s="18"/>
      <c r="AA662" s="18"/>
      <c r="AB662" s="18"/>
      <c r="AC662" s="19"/>
      <c r="AD662" s="19"/>
      <c r="AE662" s="19"/>
      <c r="AF662" s="18"/>
      <c r="AG662" s="18"/>
      <c r="AH662" s="18"/>
      <c r="AI662" s="18"/>
    </row>
    <row r="663" spans="3:35" x14ac:dyDescent="0.35">
      <c r="C663" s="18"/>
      <c r="D663" s="18" t="e">
        <f>VLOOKUP($B663,[1]OIS!$A$6:$B$43,2)</f>
        <v>#N/A</v>
      </c>
      <c r="E663" s="18">
        <f t="shared" si="20"/>
        <v>0</v>
      </c>
      <c r="F663" s="19"/>
      <c r="G663" s="19"/>
      <c r="H663" s="19"/>
      <c r="I663" s="18"/>
      <c r="J663" s="19"/>
      <c r="K663" s="18"/>
      <c r="L663" s="19"/>
      <c r="M663" s="18"/>
      <c r="N663" s="19"/>
      <c r="O663" s="18"/>
      <c r="P663" s="19"/>
      <c r="Q663" s="19"/>
      <c r="R663" s="19"/>
      <c r="S663" s="18"/>
      <c r="T663" s="18"/>
      <c r="U663" s="18"/>
      <c r="V663" s="19"/>
      <c r="W663" s="19"/>
      <c r="X663" s="19"/>
      <c r="Y663" s="19"/>
      <c r="Z663" s="18"/>
      <c r="AA663" s="18"/>
      <c r="AB663" s="18"/>
      <c r="AC663" s="19"/>
      <c r="AD663" s="19"/>
      <c r="AE663" s="19"/>
      <c r="AF663" s="18"/>
      <c r="AG663" s="18"/>
      <c r="AH663" s="18"/>
      <c r="AI663" s="18"/>
    </row>
    <row r="664" spans="3:35" x14ac:dyDescent="0.35">
      <c r="C664" s="18"/>
      <c r="D664" s="18" t="e">
        <f>VLOOKUP($B664,[1]OIS!$A$6:$B$43,2)</f>
        <v>#N/A</v>
      </c>
      <c r="E664" s="18">
        <f t="shared" si="20"/>
        <v>0</v>
      </c>
      <c r="F664" s="19"/>
      <c r="G664" s="19"/>
      <c r="H664" s="19"/>
      <c r="I664" s="18"/>
      <c r="J664" s="19"/>
      <c r="K664" s="18"/>
      <c r="L664" s="19"/>
      <c r="M664" s="18"/>
      <c r="N664" s="19"/>
      <c r="O664" s="18"/>
      <c r="P664" s="19"/>
      <c r="Q664" s="19"/>
      <c r="R664" s="19"/>
      <c r="S664" s="18"/>
      <c r="T664" s="18"/>
      <c r="U664" s="18"/>
      <c r="V664" s="19"/>
      <c r="W664" s="19"/>
      <c r="X664" s="19"/>
      <c r="Y664" s="19"/>
      <c r="Z664" s="18"/>
      <c r="AA664" s="18"/>
      <c r="AB664" s="18"/>
      <c r="AC664" s="19"/>
      <c r="AD664" s="19"/>
      <c r="AE664" s="19"/>
      <c r="AF664" s="18"/>
      <c r="AG664" s="18"/>
      <c r="AH664" s="18"/>
      <c r="AI664" s="18"/>
    </row>
    <row r="665" spans="3:35" x14ac:dyDescent="0.35">
      <c r="C665" s="18"/>
      <c r="D665" s="18" t="e">
        <f>VLOOKUP($B665,[1]OIS!$A$6:$B$43,2)</f>
        <v>#N/A</v>
      </c>
      <c r="E665" s="18">
        <f t="shared" si="20"/>
        <v>0</v>
      </c>
      <c r="F665" s="19"/>
      <c r="G665" s="19"/>
      <c r="H665" s="19"/>
      <c r="I665" s="18"/>
      <c r="J665" s="19"/>
      <c r="K665" s="18"/>
      <c r="L665" s="19"/>
      <c r="M665" s="18"/>
      <c r="N665" s="19"/>
      <c r="O665" s="18"/>
      <c r="P665" s="19"/>
      <c r="Q665" s="19"/>
      <c r="R665" s="19"/>
      <c r="S665" s="18"/>
      <c r="T665" s="18"/>
      <c r="U665" s="18"/>
      <c r="V665" s="19"/>
      <c r="W665" s="19"/>
      <c r="X665" s="19"/>
      <c r="Y665" s="19"/>
      <c r="Z665" s="18"/>
      <c r="AA665" s="18"/>
      <c r="AB665" s="18"/>
      <c r="AC665" s="19"/>
      <c r="AD665" s="19"/>
      <c r="AE665" s="19"/>
      <c r="AF665" s="18"/>
      <c r="AG665" s="18"/>
      <c r="AH665" s="18"/>
      <c r="AI665" s="18"/>
    </row>
    <row r="666" spans="3:35" x14ac:dyDescent="0.35">
      <c r="C666" s="18"/>
      <c r="D666" s="18" t="e">
        <f>VLOOKUP($B666,[1]OIS!$A$6:$B$43,2)</f>
        <v>#N/A</v>
      </c>
      <c r="E666" s="18">
        <f t="shared" si="20"/>
        <v>0</v>
      </c>
      <c r="F666" s="19"/>
      <c r="G666" s="19"/>
      <c r="H666" s="19"/>
      <c r="I666" s="18"/>
      <c r="J666" s="19"/>
      <c r="K666" s="18"/>
      <c r="L666" s="19"/>
      <c r="M666" s="18"/>
      <c r="N666" s="19"/>
      <c r="O666" s="18"/>
      <c r="P666" s="19"/>
      <c r="Q666" s="19"/>
      <c r="R666" s="19"/>
      <c r="S666" s="18"/>
      <c r="T666" s="18"/>
      <c r="U666" s="18"/>
      <c r="V666" s="19"/>
      <c r="W666" s="19"/>
      <c r="X666" s="19"/>
      <c r="Y666" s="19"/>
      <c r="Z666" s="18"/>
      <c r="AA666" s="18"/>
      <c r="AB666" s="18"/>
      <c r="AC666" s="19"/>
      <c r="AD666" s="19"/>
      <c r="AE666" s="19"/>
      <c r="AF666" s="18"/>
      <c r="AG666" s="18"/>
      <c r="AH666" s="18"/>
      <c r="AI666" s="18"/>
    </row>
    <row r="667" spans="3:35" x14ac:dyDescent="0.35">
      <c r="C667" s="18"/>
      <c r="D667" s="18" t="e">
        <f>VLOOKUP($B667,[1]OIS!$A$6:$B$43,2)</f>
        <v>#N/A</v>
      </c>
      <c r="E667" s="18">
        <f t="shared" si="20"/>
        <v>0</v>
      </c>
      <c r="F667" s="19"/>
      <c r="G667" s="19"/>
      <c r="H667" s="19"/>
      <c r="I667" s="18"/>
      <c r="J667" s="19"/>
      <c r="K667" s="18"/>
      <c r="L667" s="19"/>
      <c r="M667" s="18"/>
      <c r="N667" s="19"/>
      <c r="O667" s="18"/>
      <c r="P667" s="19"/>
      <c r="Q667" s="19"/>
      <c r="R667" s="19"/>
      <c r="S667" s="18"/>
      <c r="T667" s="18"/>
      <c r="U667" s="18"/>
      <c r="V667" s="19"/>
      <c r="W667" s="19"/>
      <c r="X667" s="19"/>
      <c r="Y667" s="19"/>
      <c r="Z667" s="18"/>
      <c r="AA667" s="18"/>
      <c r="AB667" s="18"/>
      <c r="AC667" s="19"/>
      <c r="AD667" s="19"/>
      <c r="AE667" s="19"/>
      <c r="AF667" s="18"/>
      <c r="AG667" s="18"/>
      <c r="AH667" s="18"/>
      <c r="AI667" s="18"/>
    </row>
    <row r="668" spans="3:35" x14ac:dyDescent="0.35">
      <c r="C668" s="18"/>
      <c r="D668" s="18" t="e">
        <f>VLOOKUP($B668,[1]OIS!$A$6:$B$43,2)</f>
        <v>#N/A</v>
      </c>
      <c r="E668" s="18">
        <f t="shared" si="20"/>
        <v>0</v>
      </c>
      <c r="F668" s="19"/>
      <c r="G668" s="19"/>
      <c r="H668" s="19"/>
      <c r="I668" s="18"/>
      <c r="J668" s="19"/>
      <c r="K668" s="18"/>
      <c r="L668" s="19"/>
      <c r="M668" s="18"/>
      <c r="N668" s="19"/>
      <c r="O668" s="18"/>
      <c r="P668" s="19"/>
      <c r="Q668" s="19"/>
      <c r="R668" s="19"/>
      <c r="S668" s="18"/>
      <c r="T668" s="18"/>
      <c r="U668" s="18"/>
      <c r="V668" s="19"/>
      <c r="W668" s="19"/>
      <c r="X668" s="19"/>
      <c r="Y668" s="19"/>
      <c r="Z668" s="18"/>
      <c r="AA668" s="18"/>
      <c r="AB668" s="18"/>
      <c r="AC668" s="19"/>
      <c r="AD668" s="19"/>
      <c r="AE668" s="19"/>
      <c r="AF668" s="18"/>
      <c r="AG668" s="18"/>
      <c r="AH668" s="18"/>
      <c r="AI668" s="18"/>
    </row>
    <row r="669" spans="3:35" x14ac:dyDescent="0.35">
      <c r="C669" s="18"/>
      <c r="D669" s="18" t="e">
        <f>VLOOKUP($B669,[1]OIS!$A$6:$B$43,2)</f>
        <v>#N/A</v>
      </c>
      <c r="E669" s="18">
        <f t="shared" si="20"/>
        <v>0</v>
      </c>
      <c r="F669" s="19"/>
      <c r="G669" s="19"/>
      <c r="H669" s="19"/>
      <c r="I669" s="18"/>
      <c r="J669" s="19"/>
      <c r="K669" s="18"/>
      <c r="L669" s="19"/>
      <c r="M669" s="18"/>
      <c r="N669" s="19"/>
      <c r="O669" s="18"/>
      <c r="P669" s="19"/>
      <c r="Q669" s="19"/>
      <c r="R669" s="19"/>
      <c r="S669" s="18"/>
      <c r="T669" s="18"/>
      <c r="U669" s="18"/>
      <c r="V669" s="19"/>
      <c r="W669" s="19"/>
      <c r="X669" s="19"/>
      <c r="Y669" s="19"/>
      <c r="Z669" s="18"/>
      <c r="AA669" s="18"/>
      <c r="AB669" s="18"/>
      <c r="AC669" s="19"/>
      <c r="AD669" s="19"/>
      <c r="AE669" s="19"/>
      <c r="AF669" s="18"/>
      <c r="AG669" s="18"/>
      <c r="AH669" s="18"/>
      <c r="AI669" s="18"/>
    </row>
    <row r="670" spans="3:35" x14ac:dyDescent="0.35">
      <c r="C670" s="18"/>
      <c r="D670" s="18" t="e">
        <f>VLOOKUP($B670,[1]OIS!$A$6:$B$43,2)</f>
        <v>#N/A</v>
      </c>
      <c r="E670" s="18">
        <f t="shared" si="20"/>
        <v>0</v>
      </c>
      <c r="F670" s="19"/>
      <c r="G670" s="19"/>
      <c r="H670" s="19"/>
      <c r="I670" s="18"/>
      <c r="J670" s="19"/>
      <c r="K670" s="18"/>
      <c r="L670" s="19"/>
      <c r="M670" s="18"/>
      <c r="N670" s="19"/>
      <c r="O670" s="18"/>
      <c r="P670" s="19"/>
      <c r="Q670" s="19"/>
      <c r="R670" s="19"/>
      <c r="S670" s="18"/>
      <c r="T670" s="18"/>
      <c r="U670" s="18"/>
      <c r="V670" s="19"/>
      <c r="W670" s="19"/>
      <c r="X670" s="19"/>
      <c r="Y670" s="19"/>
      <c r="Z670" s="18"/>
      <c r="AA670" s="18"/>
      <c r="AB670" s="18"/>
      <c r="AC670" s="19"/>
      <c r="AD670" s="19"/>
      <c r="AE670" s="19"/>
      <c r="AF670" s="18"/>
      <c r="AG670" s="18"/>
      <c r="AH670" s="18"/>
      <c r="AI670" s="18"/>
    </row>
    <row r="671" spans="3:35" x14ac:dyDescent="0.35">
      <c r="C671" s="18"/>
      <c r="D671" s="18" t="e">
        <f>VLOOKUP($B671,[1]OIS!$A$6:$B$43,2)</f>
        <v>#N/A</v>
      </c>
      <c r="E671" s="18">
        <f t="shared" si="20"/>
        <v>0</v>
      </c>
      <c r="F671" s="19"/>
      <c r="G671" s="19"/>
      <c r="H671" s="19"/>
      <c r="I671" s="18"/>
      <c r="J671" s="19"/>
      <c r="K671" s="18"/>
      <c r="L671" s="19"/>
      <c r="M671" s="18"/>
      <c r="N671" s="19"/>
      <c r="O671" s="18"/>
      <c r="P671" s="19"/>
      <c r="Q671" s="19"/>
      <c r="R671" s="19"/>
      <c r="S671" s="18"/>
      <c r="T671" s="18"/>
      <c r="U671" s="18"/>
      <c r="V671" s="19"/>
      <c r="W671" s="19"/>
      <c r="X671" s="19"/>
      <c r="Y671" s="19"/>
      <c r="Z671" s="18"/>
      <c r="AA671" s="18"/>
      <c r="AB671" s="18"/>
      <c r="AC671" s="19"/>
      <c r="AD671" s="19"/>
      <c r="AE671" s="19"/>
      <c r="AF671" s="18"/>
      <c r="AG671" s="18"/>
      <c r="AH671" s="18"/>
      <c r="AI671" s="18"/>
    </row>
    <row r="672" spans="3:35" x14ac:dyDescent="0.35">
      <c r="C672" s="18"/>
      <c r="D672" s="18" t="e">
        <f>VLOOKUP($B672,[1]OIS!$A$6:$B$43,2)</f>
        <v>#N/A</v>
      </c>
      <c r="E672" s="18">
        <f t="shared" si="20"/>
        <v>0</v>
      </c>
      <c r="F672" s="19"/>
      <c r="G672" s="19"/>
      <c r="H672" s="19"/>
      <c r="I672" s="18"/>
      <c r="J672" s="19"/>
      <c r="K672" s="18"/>
      <c r="L672" s="19"/>
      <c r="M672" s="18"/>
      <c r="N672" s="19"/>
      <c r="O672" s="18"/>
      <c r="P672" s="19"/>
      <c r="Q672" s="19"/>
      <c r="R672" s="19"/>
      <c r="S672" s="18"/>
      <c r="T672" s="18"/>
      <c r="U672" s="18"/>
      <c r="V672" s="19"/>
      <c r="W672" s="19"/>
      <c r="X672" s="19"/>
      <c r="Y672" s="19"/>
      <c r="Z672" s="18"/>
      <c r="AA672" s="18"/>
      <c r="AB672" s="18"/>
      <c r="AC672" s="19"/>
      <c r="AD672" s="19"/>
      <c r="AE672" s="19"/>
      <c r="AF672" s="18"/>
      <c r="AG672" s="18"/>
      <c r="AH672" s="18"/>
      <c r="AI672" s="18"/>
    </row>
    <row r="673" spans="3:35" x14ac:dyDescent="0.35">
      <c r="C673" s="18"/>
      <c r="D673" s="18" t="e">
        <f>VLOOKUP($B673,[1]OIS!$A$6:$B$43,2)</f>
        <v>#N/A</v>
      </c>
      <c r="E673" s="18">
        <f t="shared" si="20"/>
        <v>0</v>
      </c>
      <c r="F673" s="19"/>
      <c r="G673" s="19"/>
      <c r="H673" s="19"/>
      <c r="I673" s="18"/>
      <c r="J673" s="19"/>
      <c r="K673" s="18"/>
      <c r="L673" s="19"/>
      <c r="M673" s="18"/>
      <c r="N673" s="19"/>
      <c r="O673" s="18"/>
      <c r="P673" s="19"/>
      <c r="Q673" s="19"/>
      <c r="R673" s="19"/>
      <c r="S673" s="18"/>
      <c r="T673" s="18"/>
      <c r="U673" s="18"/>
      <c r="V673" s="19"/>
      <c r="W673" s="19"/>
      <c r="X673" s="19"/>
      <c r="Y673" s="19"/>
      <c r="Z673" s="18"/>
      <c r="AA673" s="18"/>
      <c r="AB673" s="18"/>
      <c r="AC673" s="19"/>
      <c r="AD673" s="19"/>
      <c r="AE673" s="19"/>
      <c r="AF673" s="18"/>
      <c r="AG673" s="18"/>
      <c r="AH673" s="18"/>
      <c r="AI673" s="18"/>
    </row>
    <row r="674" spans="3:35" x14ac:dyDescent="0.35">
      <c r="C674" s="18"/>
      <c r="D674" s="18" t="e">
        <f>VLOOKUP($B674,[1]OIS!$A$6:$B$43,2)</f>
        <v>#N/A</v>
      </c>
      <c r="E674" s="18">
        <f t="shared" si="20"/>
        <v>0</v>
      </c>
      <c r="F674" s="19"/>
      <c r="G674" s="19"/>
      <c r="H674" s="19"/>
      <c r="I674" s="18"/>
      <c r="J674" s="19"/>
      <c r="K674" s="18"/>
      <c r="L674" s="19"/>
      <c r="M674" s="18"/>
      <c r="N674" s="19"/>
      <c r="O674" s="18"/>
      <c r="P674" s="19"/>
      <c r="Q674" s="19"/>
      <c r="R674" s="19"/>
      <c r="S674" s="18"/>
      <c r="T674" s="18"/>
      <c r="U674" s="18"/>
      <c r="V674" s="19"/>
      <c r="W674" s="19"/>
      <c r="X674" s="19"/>
      <c r="Y674" s="19"/>
      <c r="Z674" s="18"/>
      <c r="AA674" s="18"/>
      <c r="AB674" s="18"/>
      <c r="AC674" s="19"/>
      <c r="AD674" s="19"/>
      <c r="AE674" s="19"/>
      <c r="AF674" s="18"/>
      <c r="AG674" s="18"/>
      <c r="AH674" s="18"/>
      <c r="AI674" s="18"/>
    </row>
    <row r="675" spans="3:35" x14ac:dyDescent="0.35">
      <c r="C675" s="18"/>
      <c r="D675" s="18" t="e">
        <f>VLOOKUP($B675,[1]OIS!$A$6:$B$43,2)</f>
        <v>#N/A</v>
      </c>
      <c r="E675" s="18">
        <f t="shared" si="20"/>
        <v>0</v>
      </c>
      <c r="F675" s="19"/>
      <c r="G675" s="19"/>
      <c r="H675" s="19"/>
      <c r="I675" s="18"/>
      <c r="J675" s="19"/>
      <c r="K675" s="18"/>
      <c r="L675" s="19"/>
      <c r="M675" s="18"/>
      <c r="N675" s="19"/>
      <c r="O675" s="18"/>
      <c r="P675" s="19"/>
      <c r="Q675" s="19"/>
      <c r="R675" s="19"/>
      <c r="S675" s="18"/>
      <c r="T675" s="18"/>
      <c r="U675" s="18"/>
      <c r="V675" s="19"/>
      <c r="W675" s="19"/>
      <c r="X675" s="19"/>
      <c r="Y675" s="19"/>
      <c r="Z675" s="18"/>
      <c r="AA675" s="18"/>
      <c r="AB675" s="18"/>
      <c r="AC675" s="19"/>
      <c r="AD675" s="19"/>
      <c r="AE675" s="19"/>
      <c r="AF675" s="18"/>
      <c r="AG675" s="18"/>
      <c r="AH675" s="18"/>
      <c r="AI675" s="18"/>
    </row>
    <row r="676" spans="3:35" x14ac:dyDescent="0.35">
      <c r="C676" s="18"/>
      <c r="D676" s="18" t="e">
        <f>VLOOKUP($B676,[1]OIS!$A$6:$B$43,2)</f>
        <v>#N/A</v>
      </c>
      <c r="E676" s="18">
        <f t="shared" si="20"/>
        <v>0</v>
      </c>
      <c r="F676" s="19"/>
      <c r="G676" s="19"/>
      <c r="H676" s="19"/>
      <c r="I676" s="18"/>
      <c r="J676" s="19"/>
      <c r="K676" s="18"/>
      <c r="L676" s="19"/>
      <c r="M676" s="18"/>
      <c r="N676" s="19"/>
      <c r="O676" s="18"/>
      <c r="P676" s="19"/>
      <c r="Q676" s="19"/>
      <c r="R676" s="19"/>
      <c r="S676" s="18"/>
      <c r="T676" s="18"/>
      <c r="U676" s="18"/>
      <c r="V676" s="19"/>
      <c r="W676" s="19"/>
      <c r="X676" s="19"/>
      <c r="Y676" s="19"/>
      <c r="Z676" s="18"/>
      <c r="AA676" s="18"/>
      <c r="AB676" s="18"/>
      <c r="AC676" s="19"/>
      <c r="AD676" s="19"/>
      <c r="AE676" s="19"/>
      <c r="AF676" s="18"/>
      <c r="AG676" s="18"/>
      <c r="AH676" s="18"/>
      <c r="AI676" s="18"/>
    </row>
    <row r="677" spans="3:35" x14ac:dyDescent="0.35">
      <c r="C677" s="18"/>
      <c r="D677" s="18" t="e">
        <f>VLOOKUP($B677,[1]OIS!$A$6:$B$43,2)</f>
        <v>#N/A</v>
      </c>
      <c r="E677" s="18">
        <f t="shared" si="20"/>
        <v>0</v>
      </c>
      <c r="F677" s="19"/>
      <c r="G677" s="19"/>
      <c r="H677" s="19"/>
      <c r="I677" s="18"/>
      <c r="J677" s="19"/>
      <c r="K677" s="18"/>
      <c r="L677" s="19"/>
      <c r="M677" s="18"/>
      <c r="N677" s="19"/>
      <c r="O677" s="18"/>
      <c r="P677" s="19"/>
      <c r="Q677" s="19"/>
      <c r="R677" s="19"/>
      <c r="S677" s="18"/>
      <c r="T677" s="18"/>
      <c r="U677" s="18"/>
      <c r="V677" s="19"/>
      <c r="W677" s="19"/>
      <c r="X677" s="19"/>
      <c r="Y677" s="19"/>
      <c r="Z677" s="18"/>
      <c r="AA677" s="18"/>
      <c r="AB677" s="18"/>
      <c r="AC677" s="19"/>
      <c r="AD677" s="19"/>
      <c r="AE677" s="19"/>
      <c r="AF677" s="18"/>
      <c r="AG677" s="18"/>
      <c r="AH677" s="18"/>
      <c r="AI677" s="18"/>
    </row>
    <row r="678" spans="3:35" x14ac:dyDescent="0.35">
      <c r="C678" s="18"/>
      <c r="D678" s="18" t="e">
        <f>VLOOKUP($B678,[1]OIS!$A$6:$B$43,2)</f>
        <v>#N/A</v>
      </c>
      <c r="E678" s="18">
        <f t="shared" si="20"/>
        <v>0</v>
      </c>
      <c r="F678" s="19"/>
      <c r="G678" s="19"/>
      <c r="H678" s="19"/>
      <c r="I678" s="18"/>
      <c r="J678" s="19"/>
      <c r="K678" s="18"/>
      <c r="L678" s="19"/>
      <c r="M678" s="18"/>
      <c r="N678" s="19"/>
      <c r="O678" s="18"/>
      <c r="P678" s="19"/>
      <c r="Q678" s="19"/>
      <c r="R678" s="19"/>
      <c r="S678" s="18"/>
      <c r="T678" s="18"/>
      <c r="U678" s="18"/>
      <c r="V678" s="19"/>
      <c r="W678" s="19"/>
      <c r="X678" s="19"/>
      <c r="Y678" s="19"/>
      <c r="Z678" s="18"/>
      <c r="AA678" s="18"/>
      <c r="AB678" s="18"/>
      <c r="AC678" s="19"/>
      <c r="AD678" s="19"/>
      <c r="AE678" s="19"/>
      <c r="AF678" s="18"/>
      <c r="AG678" s="18"/>
      <c r="AH678" s="18"/>
      <c r="AI678" s="18"/>
    </row>
    <row r="679" spans="3:35" x14ac:dyDescent="0.35">
      <c r="C679" s="18"/>
      <c r="D679" s="18" t="e">
        <f>VLOOKUP($B679,[1]OIS!$A$6:$B$43,2)</f>
        <v>#N/A</v>
      </c>
      <c r="E679" s="18">
        <f t="shared" si="20"/>
        <v>0</v>
      </c>
      <c r="F679" s="19"/>
      <c r="G679" s="19"/>
      <c r="H679" s="19"/>
      <c r="I679" s="18"/>
      <c r="J679" s="19"/>
      <c r="K679" s="18"/>
      <c r="L679" s="19"/>
      <c r="M679" s="18"/>
      <c r="N679" s="19"/>
      <c r="O679" s="18"/>
      <c r="P679" s="19"/>
      <c r="Q679" s="19"/>
      <c r="R679" s="19"/>
      <c r="S679" s="18"/>
      <c r="T679" s="18"/>
      <c r="U679" s="18"/>
      <c r="V679" s="19"/>
      <c r="W679" s="19"/>
      <c r="X679" s="19"/>
      <c r="Y679" s="19"/>
      <c r="Z679" s="18"/>
      <c r="AA679" s="18"/>
      <c r="AB679" s="18"/>
      <c r="AC679" s="19"/>
      <c r="AD679" s="19"/>
      <c r="AE679" s="19"/>
      <c r="AF679" s="18"/>
      <c r="AG679" s="18"/>
      <c r="AH679" s="18"/>
      <c r="AI679" s="18"/>
    </row>
    <row r="680" spans="3:35" x14ac:dyDescent="0.35">
      <c r="C680" s="18"/>
      <c r="D680" s="18" t="e">
        <f>VLOOKUP($B680,[1]OIS!$A$6:$B$43,2)</f>
        <v>#N/A</v>
      </c>
      <c r="E680" s="18">
        <f t="shared" si="20"/>
        <v>0</v>
      </c>
      <c r="F680" s="19"/>
      <c r="G680" s="19"/>
      <c r="H680" s="19"/>
      <c r="I680" s="18"/>
      <c r="J680" s="19"/>
      <c r="K680" s="18"/>
      <c r="L680" s="19"/>
      <c r="M680" s="18"/>
      <c r="N680" s="19"/>
      <c r="O680" s="18"/>
      <c r="P680" s="19"/>
      <c r="Q680" s="19"/>
      <c r="R680" s="19"/>
      <c r="S680" s="18"/>
      <c r="T680" s="18"/>
      <c r="U680" s="18"/>
      <c r="V680" s="19"/>
      <c r="W680" s="19"/>
      <c r="X680" s="19"/>
      <c r="Y680" s="19"/>
      <c r="Z680" s="18"/>
      <c r="AA680" s="18"/>
      <c r="AB680" s="18"/>
      <c r="AC680" s="19"/>
      <c r="AD680" s="19"/>
      <c r="AE680" s="19"/>
      <c r="AF680" s="18"/>
      <c r="AG680" s="18"/>
      <c r="AH680" s="18"/>
      <c r="AI680" s="18"/>
    </row>
    <row r="681" spans="3:35" x14ac:dyDescent="0.35">
      <c r="C681" s="18"/>
      <c r="D681" s="18" t="e">
        <f>VLOOKUP($B681,[1]OIS!$A$6:$B$43,2)</f>
        <v>#N/A</v>
      </c>
      <c r="E681" s="18">
        <f t="shared" si="20"/>
        <v>0</v>
      </c>
      <c r="F681" s="19"/>
      <c r="G681" s="19"/>
      <c r="H681" s="19"/>
      <c r="I681" s="18"/>
      <c r="J681" s="19"/>
      <c r="K681" s="18"/>
      <c r="L681" s="19"/>
      <c r="M681" s="18"/>
      <c r="N681" s="19"/>
      <c r="O681" s="18"/>
      <c r="P681" s="19"/>
      <c r="Q681" s="19"/>
      <c r="R681" s="19"/>
      <c r="S681" s="18"/>
      <c r="T681" s="18"/>
      <c r="U681" s="18"/>
      <c r="V681" s="19"/>
      <c r="W681" s="19"/>
      <c r="X681" s="19"/>
      <c r="Y681" s="19"/>
      <c r="Z681" s="18"/>
      <c r="AA681" s="18"/>
      <c r="AB681" s="18"/>
      <c r="AC681" s="19"/>
      <c r="AD681" s="19"/>
      <c r="AE681" s="19"/>
      <c r="AF681" s="18"/>
      <c r="AG681" s="18"/>
      <c r="AH681" s="18"/>
      <c r="AI681" s="18"/>
    </row>
    <row r="682" spans="3:35" x14ac:dyDescent="0.35">
      <c r="C682" s="18"/>
      <c r="D682" s="18" t="e">
        <f>VLOOKUP($B682,[1]OIS!$A$6:$B$43,2)</f>
        <v>#N/A</v>
      </c>
      <c r="E682" s="18">
        <f t="shared" si="20"/>
        <v>0</v>
      </c>
      <c r="F682" s="19"/>
      <c r="G682" s="19"/>
      <c r="H682" s="19"/>
      <c r="I682" s="18"/>
      <c r="J682" s="19"/>
      <c r="K682" s="18"/>
      <c r="L682" s="19"/>
      <c r="M682" s="18"/>
      <c r="N682" s="19"/>
      <c r="O682" s="18"/>
      <c r="P682" s="19"/>
      <c r="Q682" s="19"/>
      <c r="R682" s="19"/>
      <c r="S682" s="18"/>
      <c r="T682" s="18"/>
      <c r="U682" s="18"/>
      <c r="V682" s="19"/>
      <c r="W682" s="19"/>
      <c r="X682" s="19"/>
      <c r="Y682" s="19"/>
      <c r="Z682" s="18"/>
      <c r="AA682" s="18"/>
      <c r="AB682" s="18"/>
      <c r="AC682" s="19"/>
      <c r="AD682" s="19"/>
      <c r="AE682" s="19"/>
      <c r="AF682" s="18"/>
      <c r="AG682" s="18"/>
      <c r="AH682" s="18"/>
      <c r="AI682" s="18"/>
    </row>
    <row r="683" spans="3:35" x14ac:dyDescent="0.35">
      <c r="C683" s="18"/>
      <c r="D683" s="18" t="e">
        <f>VLOOKUP($B683,[1]OIS!$A$6:$B$43,2)</f>
        <v>#N/A</v>
      </c>
      <c r="E683" s="18">
        <f t="shared" si="20"/>
        <v>0</v>
      </c>
      <c r="F683" s="19"/>
      <c r="G683" s="19"/>
      <c r="H683" s="19"/>
      <c r="I683" s="18"/>
      <c r="J683" s="19"/>
      <c r="K683" s="18"/>
      <c r="L683" s="19"/>
      <c r="M683" s="18"/>
      <c r="N683" s="19"/>
      <c r="O683" s="18"/>
      <c r="P683" s="19"/>
      <c r="Q683" s="19"/>
      <c r="R683" s="19"/>
      <c r="S683" s="18"/>
      <c r="T683" s="18"/>
      <c r="U683" s="18"/>
      <c r="V683" s="19"/>
      <c r="W683" s="19"/>
      <c r="X683" s="19"/>
      <c r="Y683" s="19"/>
      <c r="Z683" s="18"/>
      <c r="AA683" s="18"/>
      <c r="AB683" s="18"/>
      <c r="AC683" s="19"/>
      <c r="AD683" s="19"/>
      <c r="AE683" s="19"/>
      <c r="AF683" s="18"/>
      <c r="AG683" s="18"/>
      <c r="AH683" s="18"/>
      <c r="AI683" s="18"/>
    </row>
    <row r="684" spans="3:35" x14ac:dyDescent="0.35">
      <c r="C684" s="18"/>
      <c r="D684" s="18" t="e">
        <f>VLOOKUP($B684,[1]OIS!$A$6:$B$43,2)</f>
        <v>#N/A</v>
      </c>
      <c r="E684" s="18">
        <f t="shared" si="20"/>
        <v>0</v>
      </c>
      <c r="F684" s="19"/>
      <c r="G684" s="19"/>
      <c r="H684" s="19"/>
      <c r="I684" s="18"/>
      <c r="J684" s="19"/>
      <c r="K684" s="18"/>
      <c r="L684" s="19"/>
      <c r="M684" s="18"/>
      <c r="N684" s="19"/>
      <c r="O684" s="18"/>
      <c r="P684" s="19"/>
      <c r="Q684" s="19"/>
      <c r="R684" s="19"/>
      <c r="S684" s="18"/>
      <c r="T684" s="18"/>
      <c r="U684" s="18"/>
      <c r="V684" s="19"/>
      <c r="W684" s="19"/>
      <c r="X684" s="19"/>
      <c r="Y684" s="19"/>
      <c r="Z684" s="18"/>
      <c r="AA684" s="18"/>
      <c r="AB684" s="18"/>
      <c r="AC684" s="19"/>
      <c r="AD684" s="19"/>
      <c r="AE684" s="19"/>
      <c r="AF684" s="18"/>
      <c r="AG684" s="18"/>
      <c r="AH684" s="18"/>
      <c r="AI684" s="18"/>
    </row>
    <row r="685" spans="3:35" x14ac:dyDescent="0.35">
      <c r="C685" s="18"/>
      <c r="D685" s="18" t="e">
        <f>VLOOKUP($B685,[1]OIS!$A$6:$B$43,2)</f>
        <v>#N/A</v>
      </c>
      <c r="E685" s="18">
        <f t="shared" si="20"/>
        <v>0</v>
      </c>
      <c r="F685" s="19"/>
      <c r="G685" s="19"/>
      <c r="H685" s="19"/>
      <c r="I685" s="18"/>
      <c r="J685" s="19"/>
      <c r="K685" s="18"/>
      <c r="L685" s="19"/>
      <c r="M685" s="18"/>
      <c r="N685" s="19"/>
      <c r="O685" s="18"/>
      <c r="P685" s="19"/>
      <c r="Q685" s="19"/>
      <c r="R685" s="19"/>
      <c r="S685" s="18"/>
      <c r="T685" s="18"/>
      <c r="U685" s="18"/>
      <c r="V685" s="19"/>
      <c r="W685" s="19"/>
      <c r="X685" s="19"/>
      <c r="Y685" s="19"/>
      <c r="Z685" s="18"/>
      <c r="AA685" s="18"/>
      <c r="AB685" s="18"/>
      <c r="AC685" s="19"/>
      <c r="AD685" s="19"/>
      <c r="AE685" s="19"/>
      <c r="AF685" s="18"/>
      <c r="AG685" s="18"/>
      <c r="AH685" s="18"/>
      <c r="AI685" s="18"/>
    </row>
    <row r="686" spans="3:35" x14ac:dyDescent="0.35">
      <c r="C686" s="18"/>
      <c r="D686" s="18" t="e">
        <f>VLOOKUP($B686,[1]OIS!$A$6:$B$43,2)</f>
        <v>#N/A</v>
      </c>
      <c r="E686" s="18">
        <f t="shared" si="20"/>
        <v>0</v>
      </c>
      <c r="F686" s="19"/>
      <c r="G686" s="19"/>
      <c r="H686" s="19"/>
      <c r="I686" s="18"/>
      <c r="J686" s="19"/>
      <c r="K686" s="18"/>
      <c r="L686" s="19"/>
      <c r="M686" s="18"/>
      <c r="N686" s="19"/>
      <c r="O686" s="18"/>
      <c r="P686" s="19"/>
      <c r="Q686" s="19"/>
      <c r="R686" s="19"/>
      <c r="S686" s="18"/>
      <c r="T686" s="18"/>
      <c r="U686" s="18"/>
      <c r="V686" s="19"/>
      <c r="W686" s="19"/>
      <c r="X686" s="19"/>
      <c r="Y686" s="19"/>
      <c r="Z686" s="18"/>
      <c r="AA686" s="18"/>
      <c r="AB686" s="18"/>
      <c r="AC686" s="19"/>
      <c r="AD686" s="19"/>
      <c r="AE686" s="19"/>
      <c r="AF686" s="18"/>
      <c r="AG686" s="18"/>
      <c r="AH686" s="18"/>
      <c r="AI686" s="18"/>
    </row>
    <row r="687" spans="3:35" x14ac:dyDescent="0.35">
      <c r="C687" s="18"/>
      <c r="D687" s="18" t="e">
        <f>VLOOKUP($B687,[1]OIS!$A$6:$B$43,2)</f>
        <v>#N/A</v>
      </c>
      <c r="E687" s="18">
        <f t="shared" si="20"/>
        <v>0</v>
      </c>
      <c r="F687" s="19"/>
      <c r="G687" s="19"/>
      <c r="H687" s="19"/>
      <c r="I687" s="18"/>
      <c r="J687" s="19"/>
      <c r="K687" s="18"/>
      <c r="L687" s="19"/>
      <c r="M687" s="18"/>
      <c r="N687" s="19"/>
      <c r="O687" s="18"/>
      <c r="P687" s="19"/>
      <c r="Q687" s="19"/>
      <c r="R687" s="19"/>
      <c r="S687" s="18"/>
      <c r="T687" s="18"/>
      <c r="U687" s="18"/>
      <c r="V687" s="19"/>
      <c r="W687" s="19"/>
      <c r="X687" s="19"/>
      <c r="Y687" s="19"/>
      <c r="Z687" s="18"/>
      <c r="AA687" s="18"/>
      <c r="AB687" s="18"/>
      <c r="AC687" s="19"/>
      <c r="AD687" s="19"/>
      <c r="AE687" s="19"/>
      <c r="AF687" s="18"/>
      <c r="AG687" s="18"/>
      <c r="AH687" s="18"/>
      <c r="AI687" s="18"/>
    </row>
    <row r="688" spans="3:35" x14ac:dyDescent="0.35">
      <c r="C688" s="18"/>
      <c r="D688" s="18" t="e">
        <f>VLOOKUP($B688,[1]OIS!$A$6:$B$43,2)</f>
        <v>#N/A</v>
      </c>
      <c r="E688" s="18">
        <f t="shared" si="20"/>
        <v>0</v>
      </c>
      <c r="F688" s="19"/>
      <c r="G688" s="19"/>
      <c r="H688" s="19"/>
      <c r="I688" s="18"/>
      <c r="J688" s="19"/>
      <c r="K688" s="18"/>
      <c r="L688" s="19"/>
      <c r="M688" s="18"/>
      <c r="N688" s="19"/>
      <c r="O688" s="18"/>
      <c r="P688" s="19"/>
      <c r="Q688" s="19"/>
      <c r="R688" s="19"/>
      <c r="S688" s="18"/>
      <c r="T688" s="18"/>
      <c r="U688" s="18"/>
      <c r="V688" s="19"/>
      <c r="W688" s="19"/>
      <c r="X688" s="19"/>
      <c r="Y688" s="19"/>
      <c r="Z688" s="18"/>
      <c r="AA688" s="18"/>
      <c r="AB688" s="18"/>
      <c r="AC688" s="19"/>
      <c r="AD688" s="19"/>
      <c r="AE688" s="19"/>
      <c r="AF688" s="18"/>
      <c r="AG688" s="18"/>
      <c r="AH688" s="18"/>
      <c r="AI688" s="18"/>
    </row>
    <row r="689" spans="3:35" x14ac:dyDescent="0.35">
      <c r="C689" s="18"/>
      <c r="D689" s="18" t="e">
        <f>VLOOKUP($B689,[1]OIS!$A$6:$B$43,2)</f>
        <v>#N/A</v>
      </c>
      <c r="E689" s="18">
        <f t="shared" si="20"/>
        <v>0</v>
      </c>
      <c r="F689" s="19"/>
      <c r="G689" s="19"/>
      <c r="H689" s="19"/>
      <c r="I689" s="18"/>
      <c r="J689" s="19"/>
      <c r="K689" s="18"/>
      <c r="L689" s="19"/>
      <c r="M689" s="18"/>
      <c r="N689" s="19"/>
      <c r="O689" s="18"/>
      <c r="P689" s="19"/>
      <c r="Q689" s="19"/>
      <c r="R689" s="19"/>
      <c r="S689" s="18"/>
      <c r="T689" s="18"/>
      <c r="U689" s="18"/>
      <c r="V689" s="19"/>
      <c r="W689" s="19"/>
      <c r="X689" s="19"/>
      <c r="Y689" s="19"/>
      <c r="Z689" s="18"/>
      <c r="AA689" s="18"/>
      <c r="AB689" s="18"/>
      <c r="AC689" s="19"/>
      <c r="AD689" s="19"/>
      <c r="AE689" s="19"/>
      <c r="AF689" s="18"/>
      <c r="AG689" s="18"/>
      <c r="AH689" s="18"/>
      <c r="AI689" s="18"/>
    </row>
    <row r="690" spans="3:35" x14ac:dyDescent="0.35">
      <c r="C690" s="18"/>
      <c r="D690" s="18" t="e">
        <f>VLOOKUP($B690,[1]OIS!$A$6:$B$43,2)</f>
        <v>#N/A</v>
      </c>
      <c r="E690" s="18">
        <f t="shared" si="20"/>
        <v>0</v>
      </c>
      <c r="F690" s="19"/>
      <c r="G690" s="19"/>
      <c r="H690" s="19"/>
      <c r="I690" s="18"/>
      <c r="J690" s="19"/>
      <c r="K690" s="18"/>
      <c r="L690" s="19"/>
      <c r="M690" s="18"/>
      <c r="N690" s="19"/>
      <c r="O690" s="18"/>
      <c r="P690" s="19"/>
      <c r="Q690" s="19"/>
      <c r="R690" s="19"/>
      <c r="S690" s="18"/>
      <c r="T690" s="18"/>
      <c r="U690" s="18"/>
      <c r="V690" s="19"/>
      <c r="W690" s="19"/>
      <c r="X690" s="19"/>
      <c r="Y690" s="19"/>
      <c r="Z690" s="18"/>
      <c r="AA690" s="18"/>
      <c r="AB690" s="18"/>
      <c r="AC690" s="19"/>
      <c r="AD690" s="19"/>
      <c r="AE690" s="19"/>
      <c r="AF690" s="18"/>
      <c r="AG690" s="18"/>
      <c r="AH690" s="18"/>
      <c r="AI690" s="18"/>
    </row>
    <row r="691" spans="3:35" x14ac:dyDescent="0.35">
      <c r="C691" s="18"/>
      <c r="D691" s="18" t="e">
        <f>VLOOKUP($B691,[1]OIS!$A$6:$B$43,2)</f>
        <v>#N/A</v>
      </c>
      <c r="E691" s="18">
        <f t="shared" si="20"/>
        <v>0</v>
      </c>
      <c r="F691" s="19"/>
      <c r="G691" s="19"/>
      <c r="H691" s="19"/>
      <c r="I691" s="18"/>
      <c r="J691" s="19"/>
      <c r="K691" s="18"/>
      <c r="L691" s="19"/>
      <c r="M691" s="18"/>
      <c r="N691" s="19"/>
      <c r="O691" s="18"/>
      <c r="P691" s="19"/>
      <c r="Q691" s="19"/>
      <c r="R691" s="19"/>
      <c r="S691" s="18"/>
      <c r="T691" s="18"/>
      <c r="U691" s="18"/>
      <c r="V691" s="19"/>
      <c r="W691" s="19"/>
      <c r="X691" s="19"/>
      <c r="Y691" s="19"/>
      <c r="Z691" s="18"/>
      <c r="AA691" s="18"/>
      <c r="AB691" s="18"/>
      <c r="AC691" s="19"/>
      <c r="AD691" s="19"/>
      <c r="AE691" s="19"/>
      <c r="AF691" s="18"/>
      <c r="AG691" s="18"/>
      <c r="AH691" s="18"/>
      <c r="AI691" s="18"/>
    </row>
    <row r="692" spans="3:35" x14ac:dyDescent="0.35">
      <c r="C692" s="18"/>
      <c r="D692" s="18" t="e">
        <f>VLOOKUP($B692,[1]OIS!$A$6:$B$43,2)</f>
        <v>#N/A</v>
      </c>
      <c r="E692" s="18">
        <f t="shared" ref="E692:E755" si="21">_xlfn.IFNA(D692,C692)</f>
        <v>0</v>
      </c>
      <c r="F692" s="19"/>
      <c r="G692" s="19"/>
      <c r="H692" s="19"/>
      <c r="I692" s="18"/>
      <c r="J692" s="19"/>
      <c r="K692" s="18"/>
      <c r="L692" s="19"/>
      <c r="M692" s="18"/>
      <c r="N692" s="19"/>
      <c r="O692" s="18"/>
      <c r="P692" s="19"/>
      <c r="Q692" s="19"/>
      <c r="R692" s="19"/>
      <c r="S692" s="18"/>
      <c r="T692" s="18"/>
      <c r="U692" s="18"/>
      <c r="V692" s="19"/>
      <c r="W692" s="19"/>
      <c r="X692" s="19"/>
      <c r="Y692" s="19"/>
      <c r="Z692" s="18"/>
      <c r="AA692" s="18"/>
      <c r="AB692" s="18"/>
      <c r="AC692" s="19"/>
      <c r="AD692" s="19"/>
      <c r="AE692" s="19"/>
      <c r="AF692" s="18"/>
      <c r="AG692" s="18"/>
      <c r="AH692" s="18"/>
      <c r="AI692" s="18"/>
    </row>
    <row r="693" spans="3:35" x14ac:dyDescent="0.35">
      <c r="C693" s="18"/>
      <c r="D693" s="18" t="e">
        <f>VLOOKUP($B693,[1]OIS!$A$6:$B$43,2)</f>
        <v>#N/A</v>
      </c>
      <c r="E693" s="18">
        <f t="shared" si="21"/>
        <v>0</v>
      </c>
      <c r="F693" s="19"/>
      <c r="G693" s="19"/>
      <c r="H693" s="19"/>
      <c r="I693" s="18"/>
      <c r="J693" s="19"/>
      <c r="K693" s="18"/>
      <c r="L693" s="19"/>
      <c r="M693" s="18"/>
      <c r="N693" s="19"/>
      <c r="O693" s="18"/>
      <c r="P693" s="19"/>
      <c r="Q693" s="19"/>
      <c r="R693" s="19"/>
      <c r="S693" s="18"/>
      <c r="T693" s="18"/>
      <c r="U693" s="18"/>
      <c r="V693" s="19"/>
      <c r="W693" s="19"/>
      <c r="X693" s="19"/>
      <c r="Y693" s="19"/>
      <c r="Z693" s="18"/>
      <c r="AA693" s="18"/>
      <c r="AB693" s="18"/>
      <c r="AC693" s="19"/>
      <c r="AD693" s="19"/>
      <c r="AE693" s="19"/>
      <c r="AF693" s="18"/>
      <c r="AG693" s="18"/>
      <c r="AH693" s="18"/>
      <c r="AI693" s="18"/>
    </row>
    <row r="694" spans="3:35" x14ac:dyDescent="0.35">
      <c r="C694" s="18"/>
      <c r="D694" s="18" t="e">
        <f>VLOOKUP($B694,[1]OIS!$A$6:$B$43,2)</f>
        <v>#N/A</v>
      </c>
      <c r="E694" s="18">
        <f t="shared" si="21"/>
        <v>0</v>
      </c>
      <c r="F694" s="19"/>
      <c r="G694" s="19"/>
      <c r="H694" s="19"/>
      <c r="I694" s="18"/>
      <c r="J694" s="19"/>
      <c r="K694" s="18"/>
      <c r="L694" s="19"/>
      <c r="M694" s="18"/>
      <c r="N694" s="19"/>
      <c r="O694" s="18"/>
      <c r="P694" s="19"/>
      <c r="Q694" s="19"/>
      <c r="R694" s="19"/>
      <c r="S694" s="18"/>
      <c r="T694" s="18"/>
      <c r="U694" s="18"/>
      <c r="V694" s="19"/>
      <c r="W694" s="19"/>
      <c r="X694" s="19"/>
      <c r="Y694" s="19"/>
      <c r="Z694" s="18"/>
      <c r="AA694" s="18"/>
      <c r="AB694" s="18"/>
      <c r="AC694" s="19"/>
      <c r="AD694" s="19"/>
      <c r="AE694" s="19"/>
      <c r="AF694" s="18"/>
      <c r="AG694" s="18"/>
      <c r="AH694" s="18"/>
      <c r="AI694" s="18"/>
    </row>
    <row r="695" spans="3:35" x14ac:dyDescent="0.35">
      <c r="C695" s="18"/>
      <c r="D695" s="18" t="e">
        <f>VLOOKUP($B695,[1]OIS!$A$6:$B$43,2)</f>
        <v>#N/A</v>
      </c>
      <c r="E695" s="18">
        <f t="shared" si="21"/>
        <v>0</v>
      </c>
      <c r="F695" s="19"/>
      <c r="G695" s="19"/>
      <c r="H695" s="19"/>
      <c r="I695" s="18"/>
      <c r="J695" s="19"/>
      <c r="K695" s="18"/>
      <c r="L695" s="19"/>
      <c r="M695" s="18"/>
      <c r="N695" s="19"/>
      <c r="O695" s="18"/>
      <c r="P695" s="19"/>
      <c r="Q695" s="19"/>
      <c r="R695" s="19"/>
      <c r="S695" s="18"/>
      <c r="T695" s="18"/>
      <c r="U695" s="18"/>
      <c r="V695" s="19"/>
      <c r="W695" s="19"/>
      <c r="X695" s="19"/>
      <c r="Y695" s="19"/>
      <c r="Z695" s="18"/>
      <c r="AA695" s="18"/>
      <c r="AB695" s="18"/>
      <c r="AC695" s="19"/>
      <c r="AD695" s="19"/>
      <c r="AE695" s="19"/>
      <c r="AF695" s="18"/>
      <c r="AG695" s="18"/>
      <c r="AH695" s="18"/>
      <c r="AI695" s="18"/>
    </row>
    <row r="696" spans="3:35" x14ac:dyDescent="0.35">
      <c r="C696" s="18"/>
      <c r="D696" s="18" t="e">
        <f>VLOOKUP($B696,[1]OIS!$A$6:$B$43,2)</f>
        <v>#N/A</v>
      </c>
      <c r="E696" s="18">
        <f t="shared" si="21"/>
        <v>0</v>
      </c>
      <c r="F696" s="19"/>
      <c r="G696" s="19"/>
      <c r="H696" s="19"/>
      <c r="I696" s="18"/>
      <c r="J696" s="19"/>
      <c r="K696" s="18"/>
      <c r="L696" s="19"/>
      <c r="M696" s="18"/>
      <c r="N696" s="19"/>
      <c r="O696" s="18"/>
      <c r="P696" s="19"/>
      <c r="Q696" s="19"/>
      <c r="R696" s="19"/>
      <c r="S696" s="18"/>
      <c r="T696" s="18"/>
      <c r="U696" s="18"/>
      <c r="V696" s="19"/>
      <c r="W696" s="19"/>
      <c r="X696" s="19"/>
      <c r="Y696" s="19"/>
      <c r="Z696" s="18"/>
      <c r="AA696" s="18"/>
      <c r="AB696" s="18"/>
      <c r="AC696" s="19"/>
      <c r="AD696" s="19"/>
      <c r="AE696" s="19"/>
      <c r="AF696" s="18"/>
      <c r="AG696" s="18"/>
      <c r="AH696" s="18"/>
      <c r="AI696" s="18"/>
    </row>
    <row r="697" spans="3:35" x14ac:dyDescent="0.35">
      <c r="C697" s="18"/>
      <c r="D697" s="18" t="e">
        <f>VLOOKUP($B697,[1]OIS!$A$6:$B$43,2)</f>
        <v>#N/A</v>
      </c>
      <c r="E697" s="18">
        <f t="shared" si="21"/>
        <v>0</v>
      </c>
      <c r="F697" s="19"/>
      <c r="G697" s="19"/>
      <c r="H697" s="19"/>
      <c r="I697" s="18"/>
      <c r="J697" s="19"/>
      <c r="K697" s="18"/>
      <c r="L697" s="19"/>
      <c r="M697" s="18"/>
      <c r="N697" s="19"/>
      <c r="O697" s="18"/>
      <c r="P697" s="19"/>
      <c r="Q697" s="19"/>
      <c r="R697" s="19"/>
      <c r="S697" s="18"/>
      <c r="T697" s="18"/>
      <c r="U697" s="18"/>
      <c r="V697" s="19"/>
      <c r="W697" s="19"/>
      <c r="X697" s="19"/>
      <c r="Y697" s="19"/>
      <c r="Z697" s="18"/>
      <c r="AA697" s="18"/>
      <c r="AB697" s="18"/>
      <c r="AC697" s="19"/>
      <c r="AD697" s="19"/>
      <c r="AE697" s="19"/>
      <c r="AF697" s="18"/>
      <c r="AG697" s="18"/>
      <c r="AH697" s="18"/>
      <c r="AI697" s="18"/>
    </row>
    <row r="698" spans="3:35" x14ac:dyDescent="0.35">
      <c r="C698" s="18"/>
      <c r="D698" s="18" t="e">
        <f>VLOOKUP($B698,[1]OIS!$A$6:$B$43,2)</f>
        <v>#N/A</v>
      </c>
      <c r="E698" s="18">
        <f t="shared" si="21"/>
        <v>0</v>
      </c>
      <c r="F698" s="19"/>
      <c r="G698" s="19"/>
      <c r="H698" s="19"/>
      <c r="I698" s="18"/>
      <c r="J698" s="19"/>
      <c r="K698" s="18"/>
      <c r="L698" s="19"/>
      <c r="M698" s="18"/>
      <c r="N698" s="19"/>
      <c r="O698" s="18"/>
      <c r="P698" s="19"/>
      <c r="Q698" s="19"/>
      <c r="R698" s="19"/>
      <c r="S698" s="18"/>
      <c r="T698" s="18"/>
      <c r="U698" s="18"/>
      <c r="V698" s="19"/>
      <c r="W698" s="19"/>
      <c r="X698" s="19"/>
      <c r="Y698" s="19"/>
      <c r="Z698" s="18"/>
      <c r="AA698" s="18"/>
      <c r="AB698" s="18"/>
      <c r="AC698" s="19"/>
      <c r="AD698" s="19"/>
      <c r="AE698" s="19"/>
      <c r="AF698" s="18"/>
      <c r="AG698" s="18"/>
      <c r="AH698" s="18"/>
      <c r="AI698" s="18"/>
    </row>
    <row r="699" spans="3:35" x14ac:dyDescent="0.35">
      <c r="C699" s="18"/>
      <c r="D699" s="18" t="e">
        <f>VLOOKUP($B699,[1]OIS!$A$6:$B$43,2)</f>
        <v>#N/A</v>
      </c>
      <c r="E699" s="18">
        <f t="shared" si="21"/>
        <v>0</v>
      </c>
      <c r="F699" s="19"/>
      <c r="G699" s="19"/>
      <c r="H699" s="19"/>
      <c r="I699" s="18"/>
      <c r="J699" s="19"/>
      <c r="K699" s="18"/>
      <c r="L699" s="19"/>
      <c r="M699" s="18"/>
      <c r="N699" s="19"/>
      <c r="O699" s="18"/>
      <c r="P699" s="19"/>
      <c r="Q699" s="19"/>
      <c r="R699" s="19"/>
      <c r="S699" s="18"/>
      <c r="T699" s="18"/>
      <c r="U699" s="18"/>
      <c r="V699" s="19"/>
      <c r="W699" s="19"/>
      <c r="X699" s="19"/>
      <c r="Y699" s="19"/>
      <c r="Z699" s="18"/>
      <c r="AA699" s="18"/>
      <c r="AB699" s="18"/>
      <c r="AC699" s="19"/>
      <c r="AD699" s="19"/>
      <c r="AE699" s="19"/>
      <c r="AF699" s="18"/>
      <c r="AG699" s="18"/>
      <c r="AH699" s="18"/>
      <c r="AI699" s="18"/>
    </row>
    <row r="700" spans="3:35" x14ac:dyDescent="0.35">
      <c r="C700" s="18"/>
      <c r="D700" s="18" t="e">
        <f>VLOOKUP($B700,[1]OIS!$A$6:$B$43,2)</f>
        <v>#N/A</v>
      </c>
      <c r="E700" s="18">
        <f t="shared" si="21"/>
        <v>0</v>
      </c>
      <c r="F700" s="19"/>
      <c r="G700" s="19"/>
      <c r="H700" s="19"/>
      <c r="I700" s="18"/>
      <c r="J700" s="19"/>
      <c r="K700" s="18"/>
      <c r="L700" s="19"/>
      <c r="M700" s="18"/>
      <c r="N700" s="19"/>
      <c r="O700" s="18"/>
      <c r="P700" s="19"/>
      <c r="Q700" s="19"/>
      <c r="R700" s="19"/>
      <c r="S700" s="18"/>
      <c r="T700" s="18"/>
      <c r="U700" s="18"/>
      <c r="V700" s="19"/>
      <c r="W700" s="19"/>
      <c r="X700" s="19"/>
      <c r="Y700" s="19"/>
      <c r="Z700" s="18"/>
      <c r="AA700" s="18"/>
      <c r="AB700" s="18"/>
      <c r="AC700" s="19"/>
      <c r="AD700" s="19"/>
      <c r="AE700" s="19"/>
      <c r="AF700" s="18"/>
      <c r="AG700" s="18"/>
      <c r="AH700" s="18"/>
      <c r="AI700" s="18"/>
    </row>
    <row r="701" spans="3:35" x14ac:dyDescent="0.35">
      <c r="C701" s="18"/>
      <c r="D701" s="18" t="e">
        <f>VLOOKUP($B701,[1]OIS!$A$6:$B$43,2)</f>
        <v>#N/A</v>
      </c>
      <c r="E701" s="18">
        <f t="shared" si="21"/>
        <v>0</v>
      </c>
      <c r="F701" s="19"/>
      <c r="G701" s="19"/>
      <c r="H701" s="19"/>
      <c r="I701" s="18"/>
      <c r="J701" s="19"/>
      <c r="K701" s="18"/>
      <c r="L701" s="19"/>
      <c r="M701" s="18"/>
      <c r="N701" s="19"/>
      <c r="O701" s="18"/>
      <c r="P701" s="19"/>
      <c r="Q701" s="19"/>
      <c r="R701" s="19"/>
      <c r="S701" s="18"/>
      <c r="T701" s="18"/>
      <c r="U701" s="18"/>
      <c r="V701" s="19"/>
      <c r="W701" s="19"/>
      <c r="X701" s="19"/>
      <c r="Y701" s="19"/>
      <c r="Z701" s="18"/>
      <c r="AA701" s="18"/>
      <c r="AB701" s="18"/>
      <c r="AC701" s="19"/>
      <c r="AD701" s="19"/>
      <c r="AE701" s="19"/>
      <c r="AF701" s="18"/>
      <c r="AG701" s="18"/>
      <c r="AH701" s="18"/>
      <c r="AI701" s="18"/>
    </row>
    <row r="702" spans="3:35" x14ac:dyDescent="0.35">
      <c r="C702" s="18"/>
      <c r="D702" s="18" t="e">
        <f>VLOOKUP($B702,[1]OIS!$A$6:$B$43,2)</f>
        <v>#N/A</v>
      </c>
      <c r="E702" s="18">
        <f t="shared" si="21"/>
        <v>0</v>
      </c>
      <c r="F702" s="19"/>
      <c r="G702" s="19"/>
      <c r="H702" s="19"/>
      <c r="I702" s="18"/>
      <c r="J702" s="19"/>
      <c r="K702" s="18"/>
      <c r="L702" s="19"/>
      <c r="M702" s="18"/>
      <c r="N702" s="19"/>
      <c r="O702" s="18"/>
      <c r="P702" s="19"/>
      <c r="Q702" s="19"/>
      <c r="R702" s="19"/>
      <c r="S702" s="18"/>
      <c r="T702" s="18"/>
      <c r="U702" s="18"/>
      <c r="V702" s="19"/>
      <c r="W702" s="19"/>
      <c r="X702" s="19"/>
      <c r="Y702" s="19"/>
      <c r="Z702" s="18"/>
      <c r="AA702" s="18"/>
      <c r="AB702" s="18"/>
      <c r="AC702" s="19"/>
      <c r="AD702" s="19"/>
      <c r="AE702" s="19"/>
      <c r="AF702" s="18"/>
      <c r="AG702" s="18"/>
      <c r="AH702" s="18"/>
      <c r="AI702" s="18"/>
    </row>
    <row r="703" spans="3:35" x14ac:dyDescent="0.35">
      <c r="C703" s="18"/>
      <c r="D703" s="18" t="e">
        <f>VLOOKUP($B703,[1]OIS!$A$6:$B$43,2)</f>
        <v>#N/A</v>
      </c>
      <c r="E703" s="18">
        <f t="shared" si="21"/>
        <v>0</v>
      </c>
      <c r="F703" s="19"/>
      <c r="G703" s="19"/>
      <c r="H703" s="19"/>
      <c r="I703" s="18"/>
      <c r="J703" s="19"/>
      <c r="K703" s="18"/>
      <c r="L703" s="19"/>
      <c r="M703" s="18"/>
      <c r="N703" s="19"/>
      <c r="O703" s="18"/>
      <c r="P703" s="19"/>
      <c r="Q703" s="19"/>
      <c r="R703" s="19"/>
      <c r="S703" s="18"/>
      <c r="T703" s="18"/>
      <c r="U703" s="18"/>
      <c r="V703" s="19"/>
      <c r="W703" s="19"/>
      <c r="X703" s="19"/>
      <c r="Y703" s="19"/>
      <c r="Z703" s="18"/>
      <c r="AA703" s="18"/>
      <c r="AB703" s="18"/>
      <c r="AC703" s="19"/>
      <c r="AD703" s="19"/>
      <c r="AE703" s="19"/>
      <c r="AF703" s="18"/>
      <c r="AG703" s="18"/>
      <c r="AH703" s="18"/>
      <c r="AI703" s="18"/>
    </row>
    <row r="704" spans="3:35" x14ac:dyDescent="0.35">
      <c r="C704" s="18"/>
      <c r="D704" s="18" t="e">
        <f>VLOOKUP($B704,[1]OIS!$A$6:$B$43,2)</f>
        <v>#N/A</v>
      </c>
      <c r="E704" s="18">
        <f t="shared" si="21"/>
        <v>0</v>
      </c>
      <c r="F704" s="19"/>
      <c r="G704" s="19"/>
      <c r="H704" s="19"/>
      <c r="I704" s="18"/>
      <c r="J704" s="19"/>
      <c r="K704" s="18"/>
      <c r="L704" s="19"/>
      <c r="M704" s="18"/>
      <c r="N704" s="19"/>
      <c r="O704" s="18"/>
      <c r="P704" s="19"/>
      <c r="Q704" s="19"/>
      <c r="R704" s="19"/>
      <c r="S704" s="18"/>
      <c r="T704" s="18"/>
      <c r="U704" s="18"/>
      <c r="V704" s="19"/>
      <c r="W704" s="19"/>
      <c r="X704" s="19"/>
      <c r="Y704" s="19"/>
      <c r="Z704" s="18"/>
      <c r="AA704" s="18"/>
      <c r="AB704" s="18"/>
      <c r="AC704" s="19"/>
      <c r="AD704" s="19"/>
      <c r="AE704" s="19"/>
      <c r="AF704" s="18"/>
      <c r="AG704" s="18"/>
      <c r="AH704" s="18"/>
      <c r="AI704" s="18"/>
    </row>
    <row r="705" spans="3:35" x14ac:dyDescent="0.35">
      <c r="C705" s="18"/>
      <c r="D705" s="18" t="e">
        <f>VLOOKUP($B705,[1]OIS!$A$6:$B$43,2)</f>
        <v>#N/A</v>
      </c>
      <c r="E705" s="18">
        <f t="shared" si="21"/>
        <v>0</v>
      </c>
      <c r="F705" s="19"/>
      <c r="G705" s="19"/>
      <c r="H705" s="19"/>
      <c r="I705" s="18"/>
      <c r="J705" s="19"/>
      <c r="K705" s="18"/>
      <c r="L705" s="19"/>
      <c r="M705" s="18"/>
      <c r="N705" s="19"/>
      <c r="O705" s="18"/>
      <c r="P705" s="19"/>
      <c r="Q705" s="19"/>
      <c r="R705" s="19"/>
      <c r="S705" s="18"/>
      <c r="T705" s="18"/>
      <c r="U705" s="18"/>
      <c r="V705" s="19"/>
      <c r="W705" s="19"/>
      <c r="X705" s="19"/>
      <c r="Y705" s="19"/>
      <c r="Z705" s="18"/>
      <c r="AA705" s="18"/>
      <c r="AB705" s="18"/>
      <c r="AC705" s="19"/>
      <c r="AD705" s="19"/>
      <c r="AE705" s="19"/>
      <c r="AF705" s="18"/>
      <c r="AG705" s="18"/>
      <c r="AH705" s="18"/>
      <c r="AI705" s="18"/>
    </row>
    <row r="706" spans="3:35" x14ac:dyDescent="0.35">
      <c r="C706" s="18"/>
      <c r="D706" s="18" t="e">
        <f>VLOOKUP($B706,[1]OIS!$A$6:$B$43,2)</f>
        <v>#N/A</v>
      </c>
      <c r="E706" s="18">
        <f t="shared" si="21"/>
        <v>0</v>
      </c>
      <c r="F706" s="19"/>
      <c r="G706" s="19"/>
      <c r="H706" s="19"/>
      <c r="I706" s="18"/>
      <c r="J706" s="19"/>
      <c r="K706" s="18"/>
      <c r="L706" s="19"/>
      <c r="M706" s="18"/>
      <c r="N706" s="19"/>
      <c r="O706" s="18"/>
      <c r="P706" s="19"/>
      <c r="Q706" s="19"/>
      <c r="R706" s="19"/>
      <c r="S706" s="18"/>
      <c r="T706" s="18"/>
      <c r="U706" s="18"/>
      <c r="V706" s="19"/>
      <c r="W706" s="19"/>
      <c r="X706" s="19"/>
      <c r="Y706" s="19"/>
      <c r="Z706" s="18"/>
      <c r="AA706" s="18"/>
      <c r="AB706" s="18"/>
      <c r="AC706" s="19"/>
      <c r="AD706" s="19"/>
      <c r="AE706" s="19"/>
      <c r="AF706" s="18"/>
      <c r="AG706" s="18"/>
      <c r="AH706" s="18"/>
      <c r="AI706" s="18"/>
    </row>
    <row r="707" spans="3:35" x14ac:dyDescent="0.35">
      <c r="C707" s="18"/>
      <c r="D707" s="18" t="e">
        <f>VLOOKUP($B707,[1]OIS!$A$6:$B$43,2)</f>
        <v>#N/A</v>
      </c>
      <c r="E707" s="18">
        <f t="shared" si="21"/>
        <v>0</v>
      </c>
      <c r="F707" s="19"/>
      <c r="G707" s="19"/>
      <c r="H707" s="19"/>
      <c r="I707" s="18"/>
      <c r="J707" s="19"/>
      <c r="K707" s="18"/>
      <c r="L707" s="19"/>
      <c r="M707" s="18"/>
      <c r="N707" s="19"/>
      <c r="O707" s="18"/>
      <c r="P707" s="19"/>
      <c r="Q707" s="19"/>
      <c r="R707" s="19"/>
      <c r="S707" s="18"/>
      <c r="T707" s="18"/>
      <c r="U707" s="18"/>
      <c r="V707" s="19"/>
      <c r="W707" s="19"/>
      <c r="X707" s="19"/>
      <c r="Y707" s="19"/>
      <c r="Z707" s="18"/>
      <c r="AA707" s="18"/>
      <c r="AB707" s="18"/>
      <c r="AC707" s="19"/>
      <c r="AD707" s="19"/>
      <c r="AE707" s="19"/>
      <c r="AF707" s="18"/>
      <c r="AG707" s="18"/>
      <c r="AH707" s="18"/>
      <c r="AI707" s="18"/>
    </row>
    <row r="708" spans="3:35" x14ac:dyDescent="0.35">
      <c r="C708" s="18"/>
      <c r="D708" s="18" t="e">
        <f>VLOOKUP($B708,[1]OIS!$A$6:$B$43,2)</f>
        <v>#N/A</v>
      </c>
      <c r="E708" s="18">
        <f t="shared" si="21"/>
        <v>0</v>
      </c>
      <c r="F708" s="19"/>
      <c r="G708" s="19"/>
      <c r="H708" s="19"/>
      <c r="I708" s="18"/>
      <c r="J708" s="19"/>
      <c r="K708" s="18"/>
      <c r="L708" s="19"/>
      <c r="M708" s="18"/>
      <c r="N708" s="19"/>
      <c r="O708" s="18"/>
      <c r="P708" s="19"/>
      <c r="Q708" s="19"/>
      <c r="R708" s="19"/>
      <c r="S708" s="18"/>
      <c r="T708" s="18"/>
      <c r="U708" s="18"/>
      <c r="V708" s="19"/>
      <c r="W708" s="19"/>
      <c r="X708" s="19"/>
      <c r="Y708" s="19"/>
      <c r="Z708" s="18"/>
      <c r="AA708" s="18"/>
      <c r="AB708" s="18"/>
      <c r="AC708" s="19"/>
      <c r="AD708" s="19"/>
      <c r="AE708" s="19"/>
      <c r="AF708" s="18"/>
      <c r="AG708" s="18"/>
      <c r="AH708" s="18"/>
      <c r="AI708" s="18"/>
    </row>
    <row r="709" spans="3:35" x14ac:dyDescent="0.35">
      <c r="C709" s="18"/>
      <c r="D709" s="18" t="e">
        <f>VLOOKUP($B709,[1]OIS!$A$6:$B$43,2)</f>
        <v>#N/A</v>
      </c>
      <c r="E709" s="18">
        <f t="shared" si="21"/>
        <v>0</v>
      </c>
      <c r="F709" s="19"/>
      <c r="G709" s="19"/>
      <c r="H709" s="19"/>
      <c r="I709" s="18"/>
      <c r="J709" s="19"/>
      <c r="K709" s="18"/>
      <c r="L709" s="19"/>
      <c r="M709" s="18"/>
      <c r="N709" s="19"/>
      <c r="O709" s="18"/>
      <c r="P709" s="19"/>
      <c r="Q709" s="19"/>
      <c r="R709" s="19"/>
      <c r="S709" s="18"/>
      <c r="T709" s="18"/>
      <c r="U709" s="18"/>
      <c r="V709" s="19"/>
      <c r="W709" s="19"/>
      <c r="X709" s="19"/>
      <c r="Y709" s="19"/>
      <c r="Z709" s="18"/>
      <c r="AA709" s="18"/>
      <c r="AB709" s="18"/>
      <c r="AC709" s="19"/>
      <c r="AD709" s="19"/>
      <c r="AE709" s="19"/>
      <c r="AF709" s="18"/>
      <c r="AG709" s="18"/>
      <c r="AH709" s="18"/>
      <c r="AI709" s="18"/>
    </row>
    <row r="710" spans="3:35" x14ac:dyDescent="0.35">
      <c r="C710" s="18"/>
      <c r="D710" s="18" t="e">
        <f>VLOOKUP($B710,[1]OIS!$A$6:$B$43,2)</f>
        <v>#N/A</v>
      </c>
      <c r="E710" s="18">
        <f t="shared" si="21"/>
        <v>0</v>
      </c>
      <c r="F710" s="19"/>
      <c r="G710" s="19"/>
      <c r="H710" s="19"/>
      <c r="I710" s="18"/>
      <c r="J710" s="19"/>
      <c r="K710" s="18"/>
      <c r="L710" s="19"/>
      <c r="M710" s="18"/>
      <c r="N710" s="19"/>
      <c r="O710" s="18"/>
      <c r="P710" s="19"/>
      <c r="Q710" s="19"/>
      <c r="R710" s="19"/>
      <c r="S710" s="18"/>
      <c r="T710" s="18"/>
      <c r="U710" s="18"/>
      <c r="V710" s="19"/>
      <c r="W710" s="19"/>
      <c r="X710" s="19"/>
      <c r="Y710" s="19"/>
      <c r="Z710" s="18"/>
      <c r="AA710" s="18"/>
      <c r="AB710" s="18"/>
      <c r="AC710" s="19"/>
      <c r="AD710" s="19"/>
      <c r="AE710" s="19"/>
      <c r="AF710" s="18"/>
      <c r="AG710" s="18"/>
      <c r="AH710" s="18"/>
      <c r="AI710" s="18"/>
    </row>
    <row r="711" spans="3:35" x14ac:dyDescent="0.35">
      <c r="C711" s="18"/>
      <c r="D711" s="18" t="e">
        <f>VLOOKUP($B711,[1]OIS!$A$6:$B$43,2)</f>
        <v>#N/A</v>
      </c>
      <c r="E711" s="18">
        <f t="shared" si="21"/>
        <v>0</v>
      </c>
      <c r="F711" s="19"/>
      <c r="G711" s="19"/>
      <c r="H711" s="19"/>
      <c r="I711" s="18"/>
      <c r="J711" s="19"/>
      <c r="K711" s="18"/>
      <c r="L711" s="19"/>
      <c r="M711" s="18"/>
      <c r="N711" s="19"/>
      <c r="O711" s="18"/>
      <c r="P711" s="19"/>
      <c r="Q711" s="19"/>
      <c r="R711" s="19"/>
      <c r="S711" s="18"/>
      <c r="T711" s="18"/>
      <c r="U711" s="18"/>
      <c r="V711" s="19"/>
      <c r="W711" s="19"/>
      <c r="X711" s="19"/>
      <c r="Y711" s="19"/>
      <c r="Z711" s="18"/>
      <c r="AA711" s="18"/>
      <c r="AB711" s="18"/>
      <c r="AC711" s="19"/>
      <c r="AD711" s="19"/>
      <c r="AE711" s="19"/>
      <c r="AF711" s="18"/>
      <c r="AG711" s="18"/>
      <c r="AH711" s="18"/>
      <c r="AI711" s="18"/>
    </row>
    <row r="712" spans="3:35" x14ac:dyDescent="0.35">
      <c r="C712" s="18"/>
      <c r="D712" s="18" t="e">
        <f>VLOOKUP($B712,[1]OIS!$A$6:$B$43,2)</f>
        <v>#N/A</v>
      </c>
      <c r="E712" s="18">
        <f t="shared" si="21"/>
        <v>0</v>
      </c>
      <c r="F712" s="19"/>
      <c r="G712" s="19"/>
      <c r="H712" s="19"/>
      <c r="I712" s="18"/>
      <c r="J712" s="19"/>
      <c r="K712" s="18"/>
      <c r="L712" s="19"/>
      <c r="M712" s="18"/>
      <c r="N712" s="19"/>
      <c r="O712" s="18"/>
      <c r="P712" s="19"/>
      <c r="Q712" s="19"/>
      <c r="R712" s="19"/>
      <c r="S712" s="18"/>
      <c r="T712" s="18"/>
      <c r="U712" s="18"/>
      <c r="V712" s="19"/>
      <c r="W712" s="19"/>
      <c r="X712" s="19"/>
      <c r="Y712" s="19"/>
      <c r="Z712" s="18"/>
      <c r="AA712" s="18"/>
      <c r="AB712" s="18"/>
      <c r="AC712" s="19"/>
      <c r="AD712" s="19"/>
      <c r="AE712" s="19"/>
      <c r="AF712" s="18"/>
      <c r="AG712" s="18"/>
      <c r="AH712" s="18"/>
      <c r="AI712" s="18"/>
    </row>
    <row r="713" spans="3:35" x14ac:dyDescent="0.35">
      <c r="C713" s="18"/>
      <c r="D713" s="18" t="e">
        <f>VLOOKUP($B713,[1]OIS!$A$6:$B$43,2)</f>
        <v>#N/A</v>
      </c>
      <c r="E713" s="18">
        <f t="shared" si="21"/>
        <v>0</v>
      </c>
      <c r="F713" s="19"/>
      <c r="G713" s="19"/>
      <c r="H713" s="19"/>
      <c r="I713" s="18"/>
      <c r="J713" s="19"/>
      <c r="K713" s="18"/>
      <c r="L713" s="19"/>
      <c r="M713" s="18"/>
      <c r="N713" s="19"/>
      <c r="O713" s="18"/>
      <c r="P713" s="19"/>
      <c r="Q713" s="19"/>
      <c r="R713" s="19"/>
      <c r="S713" s="18"/>
      <c r="T713" s="18"/>
      <c r="U713" s="18"/>
      <c r="V713" s="19"/>
      <c r="W713" s="19"/>
      <c r="X713" s="19"/>
      <c r="Y713" s="19"/>
      <c r="Z713" s="18"/>
      <c r="AA713" s="18"/>
      <c r="AB713" s="18"/>
      <c r="AC713" s="19"/>
      <c r="AD713" s="19"/>
      <c r="AE713" s="19"/>
      <c r="AF713" s="18"/>
      <c r="AG713" s="18"/>
      <c r="AH713" s="18"/>
      <c r="AI713" s="18"/>
    </row>
    <row r="714" spans="3:35" x14ac:dyDescent="0.35">
      <c r="C714" s="18"/>
      <c r="D714" s="18" t="e">
        <f>VLOOKUP($B714,[1]OIS!$A$6:$B$43,2)</f>
        <v>#N/A</v>
      </c>
      <c r="E714" s="18">
        <f t="shared" si="21"/>
        <v>0</v>
      </c>
      <c r="F714" s="19"/>
      <c r="G714" s="19"/>
      <c r="H714" s="19"/>
      <c r="I714" s="18"/>
      <c r="J714" s="19"/>
      <c r="K714" s="18"/>
      <c r="L714" s="19"/>
      <c r="M714" s="18"/>
      <c r="N714" s="19"/>
      <c r="O714" s="18"/>
      <c r="P714" s="19"/>
      <c r="Q714" s="19"/>
      <c r="R714" s="19"/>
      <c r="S714" s="18"/>
      <c r="T714" s="18"/>
      <c r="U714" s="18"/>
      <c r="V714" s="19"/>
      <c r="W714" s="19"/>
      <c r="X714" s="19"/>
      <c r="Y714" s="19"/>
      <c r="Z714" s="18"/>
      <c r="AA714" s="18"/>
      <c r="AB714" s="18"/>
      <c r="AC714" s="19"/>
      <c r="AD714" s="19"/>
      <c r="AE714" s="19"/>
      <c r="AF714" s="18"/>
      <c r="AG714" s="18"/>
      <c r="AH714" s="18"/>
      <c r="AI714" s="18"/>
    </row>
    <row r="715" spans="3:35" x14ac:dyDescent="0.35">
      <c r="C715" s="18"/>
      <c r="D715" s="18" t="e">
        <f>VLOOKUP($B715,[1]OIS!$A$6:$B$43,2)</f>
        <v>#N/A</v>
      </c>
      <c r="E715" s="18">
        <f t="shared" si="21"/>
        <v>0</v>
      </c>
      <c r="F715" s="19"/>
      <c r="G715" s="19"/>
      <c r="H715" s="19"/>
      <c r="I715" s="18"/>
      <c r="J715" s="19"/>
      <c r="K715" s="18"/>
      <c r="L715" s="19"/>
      <c r="M715" s="18"/>
      <c r="N715" s="19"/>
      <c r="O715" s="18"/>
      <c r="P715" s="19"/>
      <c r="Q715" s="19"/>
      <c r="R715" s="19"/>
      <c r="S715" s="18"/>
      <c r="T715" s="18"/>
      <c r="U715" s="18"/>
      <c r="V715" s="19"/>
      <c r="W715" s="19"/>
      <c r="X715" s="19"/>
      <c r="Y715" s="19"/>
      <c r="Z715" s="18"/>
      <c r="AA715" s="18"/>
      <c r="AB715" s="18"/>
      <c r="AC715" s="19"/>
      <c r="AD715" s="19"/>
      <c r="AE715" s="19"/>
      <c r="AF715" s="18"/>
      <c r="AG715" s="18"/>
      <c r="AH715" s="18"/>
      <c r="AI715" s="18"/>
    </row>
    <row r="716" spans="3:35" x14ac:dyDescent="0.35">
      <c r="C716" s="18"/>
      <c r="D716" s="18" t="e">
        <f>VLOOKUP($B716,[1]OIS!$A$6:$B$43,2)</f>
        <v>#N/A</v>
      </c>
      <c r="E716" s="18">
        <f t="shared" si="21"/>
        <v>0</v>
      </c>
      <c r="F716" s="19"/>
      <c r="G716" s="19"/>
      <c r="H716" s="19"/>
      <c r="I716" s="18"/>
      <c r="J716" s="19"/>
      <c r="K716" s="18"/>
      <c r="L716" s="19"/>
      <c r="M716" s="18"/>
      <c r="N716" s="19"/>
      <c r="O716" s="18"/>
      <c r="P716" s="19"/>
      <c r="Q716" s="19"/>
      <c r="R716" s="19"/>
      <c r="S716" s="18"/>
      <c r="T716" s="18"/>
      <c r="U716" s="18"/>
      <c r="V716" s="19"/>
      <c r="W716" s="19"/>
      <c r="X716" s="19"/>
      <c r="Y716" s="19"/>
      <c r="Z716" s="18"/>
      <c r="AA716" s="18"/>
      <c r="AB716" s="18"/>
      <c r="AC716" s="19"/>
      <c r="AD716" s="19"/>
      <c r="AE716" s="19"/>
      <c r="AF716" s="18"/>
      <c r="AG716" s="18"/>
      <c r="AH716" s="18"/>
      <c r="AI716" s="18"/>
    </row>
    <row r="717" spans="3:35" x14ac:dyDescent="0.35">
      <c r="C717" s="18"/>
      <c r="D717" s="18" t="e">
        <f>VLOOKUP($B717,[1]OIS!$A$6:$B$43,2)</f>
        <v>#N/A</v>
      </c>
      <c r="E717" s="18">
        <f t="shared" si="21"/>
        <v>0</v>
      </c>
      <c r="F717" s="19"/>
      <c r="G717" s="19"/>
      <c r="H717" s="19"/>
      <c r="I717" s="18"/>
      <c r="J717" s="19"/>
      <c r="K717" s="18"/>
      <c r="L717" s="19"/>
      <c r="M717" s="18"/>
      <c r="N717" s="19"/>
      <c r="O717" s="18"/>
      <c r="P717" s="19"/>
      <c r="Q717" s="19"/>
      <c r="R717" s="19"/>
      <c r="S717" s="18"/>
      <c r="T717" s="18"/>
      <c r="U717" s="18"/>
      <c r="V717" s="19"/>
      <c r="W717" s="19"/>
      <c r="X717" s="19"/>
      <c r="Y717" s="19"/>
      <c r="Z717" s="18"/>
      <c r="AA717" s="18"/>
      <c r="AB717" s="18"/>
      <c r="AC717" s="19"/>
      <c r="AD717" s="19"/>
      <c r="AE717" s="19"/>
      <c r="AF717" s="18"/>
      <c r="AG717" s="18"/>
      <c r="AH717" s="18"/>
      <c r="AI717" s="18"/>
    </row>
    <row r="718" spans="3:35" x14ac:dyDescent="0.35">
      <c r="C718" s="18"/>
      <c r="D718" s="18" t="e">
        <f>VLOOKUP($B718,[1]OIS!$A$6:$B$43,2)</f>
        <v>#N/A</v>
      </c>
      <c r="E718" s="18">
        <f t="shared" si="21"/>
        <v>0</v>
      </c>
      <c r="F718" s="19"/>
      <c r="G718" s="19"/>
      <c r="H718" s="19"/>
      <c r="I718" s="18"/>
      <c r="J718" s="19"/>
      <c r="K718" s="18"/>
      <c r="L718" s="19"/>
      <c r="M718" s="18"/>
      <c r="N718" s="19"/>
      <c r="O718" s="18"/>
      <c r="P718" s="19"/>
      <c r="Q718" s="19"/>
      <c r="R718" s="19"/>
      <c r="S718" s="18"/>
      <c r="T718" s="18"/>
      <c r="U718" s="18"/>
      <c r="V718" s="19"/>
      <c r="W718" s="19"/>
      <c r="X718" s="19"/>
      <c r="Y718" s="19"/>
      <c r="Z718" s="18"/>
      <c r="AA718" s="18"/>
      <c r="AB718" s="18"/>
      <c r="AC718" s="19"/>
      <c r="AD718" s="19"/>
      <c r="AE718" s="19"/>
      <c r="AF718" s="18"/>
      <c r="AG718" s="18"/>
      <c r="AH718" s="18"/>
      <c r="AI718" s="18"/>
    </row>
    <row r="719" spans="3:35" x14ac:dyDescent="0.35">
      <c r="C719" s="18"/>
      <c r="D719" s="18" t="e">
        <f>VLOOKUP($B719,[1]OIS!$A$6:$B$43,2)</f>
        <v>#N/A</v>
      </c>
      <c r="E719" s="18">
        <f t="shared" si="21"/>
        <v>0</v>
      </c>
      <c r="F719" s="19"/>
      <c r="G719" s="19"/>
      <c r="H719" s="19"/>
      <c r="I719" s="18"/>
      <c r="J719" s="19"/>
      <c r="K719" s="18"/>
      <c r="L719" s="19"/>
      <c r="M719" s="18"/>
      <c r="N719" s="19"/>
      <c r="O719" s="18"/>
      <c r="P719" s="19"/>
      <c r="Q719" s="19"/>
      <c r="R719" s="19"/>
      <c r="S719" s="18"/>
      <c r="T719" s="18"/>
      <c r="U719" s="18"/>
      <c r="V719" s="19"/>
      <c r="W719" s="19"/>
      <c r="X719" s="19"/>
      <c r="Y719" s="19"/>
      <c r="Z719" s="18"/>
      <c r="AA719" s="18"/>
      <c r="AB719" s="18"/>
      <c r="AC719" s="19"/>
      <c r="AD719" s="19"/>
      <c r="AE719" s="19"/>
      <c r="AF719" s="18"/>
      <c r="AG719" s="18"/>
      <c r="AH719" s="18"/>
      <c r="AI719" s="18"/>
    </row>
    <row r="720" spans="3:35" x14ac:dyDescent="0.35">
      <c r="C720" s="18"/>
      <c r="D720" s="18" t="e">
        <f>VLOOKUP($B720,[1]OIS!$A$6:$B$43,2)</f>
        <v>#N/A</v>
      </c>
      <c r="E720" s="18">
        <f t="shared" si="21"/>
        <v>0</v>
      </c>
      <c r="F720" s="19"/>
      <c r="G720" s="19"/>
      <c r="H720" s="19"/>
      <c r="I720" s="18"/>
      <c r="J720" s="19"/>
      <c r="K720" s="18"/>
      <c r="L720" s="19"/>
      <c r="M720" s="18"/>
      <c r="N720" s="19"/>
      <c r="O720" s="18"/>
      <c r="P720" s="19"/>
      <c r="Q720" s="19"/>
      <c r="R720" s="19"/>
      <c r="S720" s="18"/>
      <c r="T720" s="18"/>
      <c r="U720" s="18"/>
      <c r="V720" s="19"/>
      <c r="W720" s="19"/>
      <c r="X720" s="19"/>
      <c r="Y720" s="19"/>
      <c r="Z720" s="18"/>
      <c r="AA720" s="18"/>
      <c r="AB720" s="18"/>
      <c r="AC720" s="19"/>
      <c r="AD720" s="19"/>
      <c r="AE720" s="19"/>
      <c r="AF720" s="18"/>
      <c r="AG720" s="18"/>
      <c r="AH720" s="18"/>
      <c r="AI720" s="18"/>
    </row>
    <row r="721" spans="3:35" x14ac:dyDescent="0.35">
      <c r="C721" s="18"/>
      <c r="D721" s="18" t="e">
        <f>VLOOKUP($B721,[1]OIS!$A$6:$B$43,2)</f>
        <v>#N/A</v>
      </c>
      <c r="E721" s="18">
        <f t="shared" si="21"/>
        <v>0</v>
      </c>
      <c r="F721" s="19"/>
      <c r="G721" s="19"/>
      <c r="H721" s="19"/>
      <c r="I721" s="18"/>
      <c r="J721" s="19"/>
      <c r="K721" s="18"/>
      <c r="L721" s="19"/>
      <c r="M721" s="18"/>
      <c r="N721" s="19"/>
      <c r="O721" s="18"/>
      <c r="P721" s="19"/>
      <c r="Q721" s="19"/>
      <c r="R721" s="19"/>
      <c r="S721" s="18"/>
      <c r="T721" s="18"/>
      <c r="U721" s="18"/>
      <c r="V721" s="19"/>
      <c r="W721" s="19"/>
      <c r="X721" s="19"/>
      <c r="Y721" s="19"/>
      <c r="Z721" s="18"/>
      <c r="AA721" s="18"/>
      <c r="AB721" s="18"/>
      <c r="AC721" s="19"/>
      <c r="AD721" s="19"/>
      <c r="AE721" s="19"/>
      <c r="AF721" s="18"/>
      <c r="AG721" s="18"/>
      <c r="AH721" s="18"/>
      <c r="AI721" s="18"/>
    </row>
    <row r="722" spans="3:35" x14ac:dyDescent="0.35">
      <c r="C722" s="18"/>
      <c r="D722" s="18" t="e">
        <f>VLOOKUP($B722,[1]OIS!$A$6:$B$43,2)</f>
        <v>#N/A</v>
      </c>
      <c r="E722" s="18">
        <f t="shared" si="21"/>
        <v>0</v>
      </c>
      <c r="F722" s="19"/>
      <c r="G722" s="19"/>
      <c r="H722" s="19"/>
      <c r="I722" s="18"/>
      <c r="J722" s="19"/>
      <c r="K722" s="18"/>
      <c r="L722" s="19"/>
      <c r="M722" s="18"/>
      <c r="N722" s="19"/>
      <c r="O722" s="18"/>
      <c r="P722" s="19"/>
      <c r="Q722" s="19"/>
      <c r="R722" s="19"/>
      <c r="S722" s="18"/>
      <c r="T722" s="18"/>
      <c r="U722" s="18"/>
      <c r="V722" s="19"/>
      <c r="W722" s="19"/>
      <c r="X722" s="19"/>
      <c r="Y722" s="19"/>
      <c r="Z722" s="18"/>
      <c r="AA722" s="18"/>
      <c r="AB722" s="18"/>
      <c r="AC722" s="19"/>
      <c r="AD722" s="19"/>
      <c r="AE722" s="19"/>
      <c r="AF722" s="18"/>
      <c r="AG722" s="18"/>
      <c r="AH722" s="18"/>
      <c r="AI722" s="18"/>
    </row>
    <row r="723" spans="3:35" x14ac:dyDescent="0.35">
      <c r="C723" s="18"/>
      <c r="D723" s="18" t="e">
        <f>VLOOKUP($B723,[1]OIS!$A$6:$B$43,2)</f>
        <v>#N/A</v>
      </c>
      <c r="E723" s="18">
        <f t="shared" si="21"/>
        <v>0</v>
      </c>
      <c r="F723" s="19"/>
      <c r="G723" s="19"/>
      <c r="H723" s="19"/>
      <c r="I723" s="18"/>
      <c r="J723" s="19"/>
      <c r="K723" s="18"/>
      <c r="L723" s="19"/>
      <c r="M723" s="18"/>
      <c r="N723" s="19"/>
      <c r="O723" s="18"/>
      <c r="P723" s="19"/>
      <c r="Q723" s="19"/>
      <c r="R723" s="19"/>
      <c r="S723" s="18"/>
      <c r="T723" s="18"/>
      <c r="U723" s="18"/>
      <c r="V723" s="19"/>
      <c r="W723" s="19"/>
      <c r="X723" s="19"/>
      <c r="Y723" s="19"/>
      <c r="Z723" s="18"/>
      <c r="AA723" s="18"/>
      <c r="AB723" s="18"/>
      <c r="AC723" s="19"/>
      <c r="AD723" s="19"/>
      <c r="AE723" s="19"/>
      <c r="AF723" s="18"/>
      <c r="AG723" s="18"/>
      <c r="AH723" s="18"/>
      <c r="AI723" s="18"/>
    </row>
    <row r="724" spans="3:35" x14ac:dyDescent="0.35">
      <c r="C724" s="18"/>
      <c r="D724" s="18" t="e">
        <f>VLOOKUP($B724,[1]OIS!$A$6:$B$43,2)</f>
        <v>#N/A</v>
      </c>
      <c r="E724" s="18">
        <f t="shared" si="21"/>
        <v>0</v>
      </c>
      <c r="F724" s="19"/>
      <c r="G724" s="19"/>
      <c r="H724" s="19"/>
      <c r="I724" s="18"/>
      <c r="J724" s="19"/>
      <c r="K724" s="18"/>
      <c r="L724" s="19"/>
      <c r="M724" s="18"/>
      <c r="N724" s="19"/>
      <c r="O724" s="18"/>
      <c r="P724" s="19"/>
      <c r="Q724" s="19"/>
      <c r="R724" s="19"/>
      <c r="S724" s="18"/>
      <c r="T724" s="18"/>
      <c r="U724" s="18"/>
      <c r="V724" s="19"/>
      <c r="W724" s="19"/>
      <c r="X724" s="19"/>
      <c r="Y724" s="19"/>
      <c r="Z724" s="18"/>
      <c r="AA724" s="18"/>
      <c r="AB724" s="18"/>
      <c r="AC724" s="19"/>
      <c r="AD724" s="19"/>
      <c r="AE724" s="19"/>
      <c r="AF724" s="18"/>
      <c r="AG724" s="18"/>
      <c r="AH724" s="18"/>
      <c r="AI724" s="18"/>
    </row>
    <row r="725" spans="3:35" x14ac:dyDescent="0.35">
      <c r="C725" s="18"/>
      <c r="D725" s="18" t="e">
        <f>VLOOKUP($B725,[1]OIS!$A$6:$B$43,2)</f>
        <v>#N/A</v>
      </c>
      <c r="E725" s="18">
        <f t="shared" si="21"/>
        <v>0</v>
      </c>
      <c r="F725" s="19"/>
      <c r="G725" s="19"/>
      <c r="H725" s="19"/>
      <c r="I725" s="18"/>
      <c r="J725" s="19"/>
      <c r="K725" s="18"/>
      <c r="L725" s="19"/>
      <c r="M725" s="18"/>
      <c r="N725" s="19"/>
      <c r="O725" s="18"/>
      <c r="P725" s="19"/>
      <c r="Q725" s="19"/>
      <c r="R725" s="19"/>
      <c r="S725" s="18"/>
      <c r="T725" s="18"/>
      <c r="U725" s="18"/>
      <c r="V725" s="19"/>
      <c r="W725" s="19"/>
      <c r="X725" s="19"/>
      <c r="Y725" s="19"/>
      <c r="Z725" s="18"/>
      <c r="AA725" s="18"/>
      <c r="AB725" s="18"/>
      <c r="AC725" s="19"/>
      <c r="AD725" s="19"/>
      <c r="AE725" s="19"/>
      <c r="AF725" s="18"/>
      <c r="AG725" s="18"/>
      <c r="AH725" s="18"/>
      <c r="AI725" s="18"/>
    </row>
    <row r="726" spans="3:35" x14ac:dyDescent="0.35">
      <c r="C726" s="18"/>
      <c r="D726" s="18" t="e">
        <f>VLOOKUP($B726,[1]OIS!$A$6:$B$43,2)</f>
        <v>#N/A</v>
      </c>
      <c r="E726" s="18">
        <f t="shared" si="21"/>
        <v>0</v>
      </c>
      <c r="F726" s="19"/>
      <c r="G726" s="19"/>
      <c r="H726" s="19"/>
      <c r="I726" s="18"/>
      <c r="J726" s="19"/>
      <c r="K726" s="18"/>
      <c r="L726" s="19"/>
      <c r="M726" s="18"/>
      <c r="N726" s="19"/>
      <c r="O726" s="18"/>
      <c r="P726" s="19"/>
      <c r="Q726" s="19"/>
      <c r="R726" s="19"/>
      <c r="S726" s="18"/>
      <c r="T726" s="18"/>
      <c r="U726" s="18"/>
      <c r="V726" s="19"/>
      <c r="W726" s="19"/>
      <c r="X726" s="19"/>
      <c r="Y726" s="19"/>
      <c r="Z726" s="18"/>
      <c r="AA726" s="18"/>
      <c r="AB726" s="18"/>
      <c r="AC726" s="19"/>
      <c r="AD726" s="19"/>
      <c r="AE726" s="19"/>
      <c r="AF726" s="18"/>
      <c r="AG726" s="18"/>
      <c r="AH726" s="18"/>
      <c r="AI726" s="18"/>
    </row>
    <row r="727" spans="3:35" x14ac:dyDescent="0.35">
      <c r="C727" s="18"/>
      <c r="D727" s="18" t="e">
        <f>VLOOKUP($B727,[1]OIS!$A$6:$B$43,2)</f>
        <v>#N/A</v>
      </c>
      <c r="E727" s="18">
        <f t="shared" si="21"/>
        <v>0</v>
      </c>
      <c r="F727" s="19"/>
      <c r="G727" s="19"/>
      <c r="H727" s="19"/>
      <c r="I727" s="18"/>
      <c r="J727" s="19"/>
      <c r="K727" s="18"/>
      <c r="L727" s="19"/>
      <c r="M727" s="18"/>
      <c r="N727" s="19"/>
      <c r="O727" s="18"/>
      <c r="P727" s="19"/>
      <c r="Q727" s="19"/>
      <c r="R727" s="19"/>
      <c r="S727" s="18"/>
      <c r="T727" s="18"/>
      <c r="U727" s="18"/>
      <c r="V727" s="19"/>
      <c r="W727" s="19"/>
      <c r="X727" s="19"/>
      <c r="Y727" s="19"/>
      <c r="Z727" s="18"/>
      <c r="AA727" s="18"/>
      <c r="AB727" s="18"/>
      <c r="AC727" s="19"/>
      <c r="AD727" s="19"/>
      <c r="AE727" s="19"/>
      <c r="AF727" s="18"/>
      <c r="AG727" s="18"/>
      <c r="AH727" s="18"/>
      <c r="AI727" s="18"/>
    </row>
    <row r="728" spans="3:35" x14ac:dyDescent="0.35">
      <c r="C728" s="18"/>
      <c r="D728" s="18" t="e">
        <f>VLOOKUP($B728,[1]OIS!$A$6:$B$43,2)</f>
        <v>#N/A</v>
      </c>
      <c r="E728" s="18">
        <f t="shared" si="21"/>
        <v>0</v>
      </c>
      <c r="F728" s="19"/>
      <c r="G728" s="19"/>
      <c r="H728" s="19"/>
      <c r="I728" s="18"/>
      <c r="J728" s="19"/>
      <c r="K728" s="18"/>
      <c r="L728" s="19"/>
      <c r="M728" s="18"/>
      <c r="N728" s="19"/>
      <c r="O728" s="18"/>
      <c r="P728" s="19"/>
      <c r="Q728" s="19"/>
      <c r="R728" s="19"/>
      <c r="S728" s="18"/>
      <c r="T728" s="18"/>
      <c r="U728" s="18"/>
      <c r="V728" s="19"/>
      <c r="W728" s="19"/>
      <c r="X728" s="19"/>
      <c r="Y728" s="19"/>
      <c r="Z728" s="18"/>
      <c r="AA728" s="18"/>
      <c r="AB728" s="18"/>
      <c r="AC728" s="19"/>
      <c r="AD728" s="19"/>
      <c r="AE728" s="19"/>
      <c r="AF728" s="18"/>
      <c r="AG728" s="18"/>
      <c r="AH728" s="18"/>
      <c r="AI728" s="18"/>
    </row>
    <row r="729" spans="3:35" x14ac:dyDescent="0.35">
      <c r="C729" s="18"/>
      <c r="D729" s="18" t="e">
        <f>VLOOKUP($B729,[1]OIS!$A$6:$B$43,2)</f>
        <v>#N/A</v>
      </c>
      <c r="E729" s="18">
        <f t="shared" si="21"/>
        <v>0</v>
      </c>
      <c r="F729" s="19"/>
      <c r="G729" s="19"/>
      <c r="H729" s="19"/>
      <c r="I729" s="18"/>
      <c r="J729" s="19"/>
      <c r="K729" s="18"/>
      <c r="L729" s="19"/>
      <c r="M729" s="18"/>
      <c r="N729" s="19"/>
      <c r="O729" s="18"/>
      <c r="P729" s="19"/>
      <c r="Q729" s="19"/>
      <c r="R729" s="19"/>
      <c r="S729" s="18"/>
      <c r="T729" s="18"/>
      <c r="U729" s="18"/>
      <c r="V729" s="19"/>
      <c r="W729" s="19"/>
      <c r="X729" s="19"/>
      <c r="Y729" s="19"/>
      <c r="Z729" s="18"/>
      <c r="AA729" s="18"/>
      <c r="AB729" s="18"/>
      <c r="AC729" s="19"/>
      <c r="AD729" s="19"/>
      <c r="AE729" s="19"/>
      <c r="AF729" s="18"/>
      <c r="AG729" s="18"/>
      <c r="AH729" s="18"/>
      <c r="AI729" s="18"/>
    </row>
    <row r="730" spans="3:35" x14ac:dyDescent="0.35">
      <c r="C730" s="18"/>
      <c r="D730" s="18" t="e">
        <f>VLOOKUP($B730,[1]OIS!$A$6:$B$43,2)</f>
        <v>#N/A</v>
      </c>
      <c r="E730" s="18">
        <f t="shared" si="21"/>
        <v>0</v>
      </c>
      <c r="F730" s="19"/>
      <c r="G730" s="19"/>
      <c r="H730" s="19"/>
      <c r="I730" s="18"/>
      <c r="J730" s="19"/>
      <c r="K730" s="18"/>
      <c r="L730" s="19"/>
      <c r="M730" s="18"/>
      <c r="N730" s="19"/>
      <c r="O730" s="18"/>
      <c r="P730" s="19"/>
      <c r="Q730" s="19"/>
      <c r="R730" s="19"/>
      <c r="S730" s="18"/>
      <c r="T730" s="18"/>
      <c r="U730" s="18"/>
      <c r="V730" s="19"/>
      <c r="W730" s="19"/>
      <c r="X730" s="19"/>
      <c r="Y730" s="19"/>
      <c r="Z730" s="18"/>
      <c r="AA730" s="18"/>
      <c r="AB730" s="18"/>
      <c r="AC730" s="19"/>
      <c r="AD730" s="19"/>
      <c r="AE730" s="19"/>
      <c r="AF730" s="18"/>
      <c r="AG730" s="18"/>
      <c r="AH730" s="18"/>
      <c r="AI730" s="18"/>
    </row>
    <row r="731" spans="3:35" x14ac:dyDescent="0.35">
      <c r="C731" s="18"/>
      <c r="D731" s="18" t="e">
        <f>VLOOKUP($B731,[1]OIS!$A$6:$B$43,2)</f>
        <v>#N/A</v>
      </c>
      <c r="E731" s="18">
        <f t="shared" si="21"/>
        <v>0</v>
      </c>
      <c r="F731" s="19"/>
      <c r="G731" s="19"/>
      <c r="H731" s="19"/>
      <c r="I731" s="18"/>
      <c r="J731" s="19"/>
      <c r="K731" s="18"/>
      <c r="L731" s="19"/>
      <c r="M731" s="18"/>
      <c r="N731" s="19"/>
      <c r="O731" s="18"/>
      <c r="P731" s="19"/>
      <c r="Q731" s="19"/>
      <c r="R731" s="19"/>
      <c r="S731" s="18"/>
      <c r="T731" s="18"/>
      <c r="U731" s="18"/>
      <c r="V731" s="19"/>
      <c r="W731" s="19"/>
      <c r="X731" s="19"/>
      <c r="Y731" s="19"/>
      <c r="Z731" s="18"/>
      <c r="AA731" s="18"/>
      <c r="AB731" s="18"/>
      <c r="AC731" s="19"/>
      <c r="AD731" s="19"/>
      <c r="AE731" s="19"/>
      <c r="AF731" s="18"/>
      <c r="AG731" s="18"/>
      <c r="AH731" s="18"/>
      <c r="AI731" s="18"/>
    </row>
    <row r="732" spans="3:35" x14ac:dyDescent="0.35">
      <c r="C732" s="18"/>
      <c r="D732" s="18" t="e">
        <f>VLOOKUP($B732,[1]OIS!$A$6:$B$43,2)</f>
        <v>#N/A</v>
      </c>
      <c r="E732" s="18">
        <f t="shared" si="21"/>
        <v>0</v>
      </c>
      <c r="F732" s="19"/>
      <c r="G732" s="19"/>
      <c r="H732" s="19"/>
      <c r="I732" s="18"/>
      <c r="J732" s="19"/>
      <c r="K732" s="18"/>
      <c r="L732" s="19"/>
      <c r="M732" s="18"/>
      <c r="N732" s="19"/>
      <c r="O732" s="18"/>
      <c r="P732" s="19"/>
      <c r="Q732" s="19"/>
      <c r="R732" s="19"/>
      <c r="S732" s="18"/>
      <c r="T732" s="18"/>
      <c r="U732" s="18"/>
      <c r="V732" s="19"/>
      <c r="W732" s="19"/>
      <c r="X732" s="19"/>
      <c r="Y732" s="19"/>
      <c r="Z732" s="18"/>
      <c r="AA732" s="18"/>
      <c r="AB732" s="18"/>
      <c r="AC732" s="19"/>
      <c r="AD732" s="19"/>
      <c r="AE732" s="19"/>
      <c r="AF732" s="18"/>
      <c r="AG732" s="18"/>
      <c r="AH732" s="18"/>
      <c r="AI732" s="18"/>
    </row>
    <row r="733" spans="3:35" x14ac:dyDescent="0.35">
      <c r="C733" s="18"/>
      <c r="D733" s="18" t="e">
        <f>VLOOKUP($B733,[1]OIS!$A$6:$B$43,2)</f>
        <v>#N/A</v>
      </c>
      <c r="E733" s="18">
        <f t="shared" si="21"/>
        <v>0</v>
      </c>
      <c r="F733" s="19"/>
      <c r="G733" s="19"/>
      <c r="H733" s="19"/>
      <c r="I733" s="18"/>
      <c r="J733" s="19"/>
      <c r="K733" s="18"/>
      <c r="L733" s="19"/>
      <c r="M733" s="18"/>
      <c r="N733" s="19"/>
      <c r="O733" s="18"/>
      <c r="P733" s="19"/>
      <c r="Q733" s="19"/>
      <c r="R733" s="19"/>
      <c r="S733" s="18"/>
      <c r="T733" s="18"/>
      <c r="U733" s="18"/>
      <c r="V733" s="19"/>
      <c r="W733" s="19"/>
      <c r="X733" s="19"/>
      <c r="Y733" s="19"/>
      <c r="Z733" s="18"/>
      <c r="AA733" s="18"/>
      <c r="AB733" s="18"/>
      <c r="AC733" s="19"/>
      <c r="AD733" s="19"/>
      <c r="AE733" s="19"/>
      <c r="AF733" s="18"/>
      <c r="AG733" s="18"/>
      <c r="AH733" s="18"/>
      <c r="AI733" s="18"/>
    </row>
    <row r="734" spans="3:35" x14ac:dyDescent="0.35">
      <c r="C734" s="18"/>
      <c r="D734" s="18" t="e">
        <f>VLOOKUP($B734,[1]OIS!$A$6:$B$43,2)</f>
        <v>#N/A</v>
      </c>
      <c r="E734" s="18">
        <f t="shared" si="21"/>
        <v>0</v>
      </c>
      <c r="F734" s="19"/>
      <c r="G734" s="19"/>
      <c r="H734" s="19"/>
      <c r="I734" s="18"/>
      <c r="J734" s="19"/>
      <c r="K734" s="18"/>
      <c r="L734" s="19"/>
      <c r="M734" s="18"/>
      <c r="N734" s="19"/>
      <c r="O734" s="18"/>
      <c r="P734" s="19"/>
      <c r="Q734" s="19"/>
      <c r="R734" s="19"/>
      <c r="S734" s="18"/>
      <c r="T734" s="18"/>
      <c r="U734" s="18"/>
      <c r="V734" s="19"/>
      <c r="W734" s="19"/>
      <c r="X734" s="19"/>
      <c r="Y734" s="19"/>
      <c r="Z734" s="18"/>
      <c r="AA734" s="18"/>
      <c r="AB734" s="18"/>
      <c r="AC734" s="19"/>
      <c r="AD734" s="19"/>
      <c r="AE734" s="19"/>
      <c r="AF734" s="18"/>
      <c r="AG734" s="18"/>
      <c r="AH734" s="18"/>
      <c r="AI734" s="18"/>
    </row>
    <row r="735" spans="3:35" x14ac:dyDescent="0.35">
      <c r="C735" s="18"/>
      <c r="D735" s="18" t="e">
        <f>VLOOKUP($B735,[1]OIS!$A$6:$B$43,2)</f>
        <v>#N/A</v>
      </c>
      <c r="E735" s="18">
        <f t="shared" si="21"/>
        <v>0</v>
      </c>
      <c r="F735" s="19"/>
      <c r="G735" s="19"/>
      <c r="H735" s="19"/>
      <c r="I735" s="18"/>
      <c r="J735" s="19"/>
      <c r="K735" s="18"/>
      <c r="L735" s="19"/>
      <c r="M735" s="18"/>
      <c r="N735" s="19"/>
      <c r="O735" s="18"/>
      <c r="P735" s="19"/>
      <c r="Q735" s="19"/>
      <c r="R735" s="19"/>
      <c r="S735" s="18"/>
      <c r="T735" s="18"/>
      <c r="U735" s="18"/>
      <c r="V735" s="19"/>
      <c r="W735" s="19"/>
      <c r="X735" s="19"/>
      <c r="Y735" s="19"/>
      <c r="Z735" s="18"/>
      <c r="AA735" s="18"/>
      <c r="AB735" s="18"/>
      <c r="AC735" s="19"/>
      <c r="AD735" s="19"/>
      <c r="AE735" s="19"/>
      <c r="AF735" s="18"/>
      <c r="AG735" s="18"/>
      <c r="AH735" s="18"/>
      <c r="AI735" s="18"/>
    </row>
    <row r="736" spans="3:35" x14ac:dyDescent="0.35">
      <c r="C736" s="18"/>
      <c r="D736" s="18" t="e">
        <f>VLOOKUP($B736,[1]OIS!$A$6:$B$43,2)</f>
        <v>#N/A</v>
      </c>
      <c r="E736" s="18">
        <f t="shared" si="21"/>
        <v>0</v>
      </c>
      <c r="F736" s="19"/>
      <c r="G736" s="19"/>
      <c r="H736" s="19"/>
      <c r="I736" s="18"/>
      <c r="J736" s="19"/>
      <c r="K736" s="18"/>
      <c r="L736" s="19"/>
      <c r="M736" s="18"/>
      <c r="N736" s="19"/>
      <c r="O736" s="18"/>
      <c r="P736" s="19"/>
      <c r="Q736" s="19"/>
      <c r="R736" s="19"/>
      <c r="S736" s="18"/>
      <c r="T736" s="18"/>
      <c r="U736" s="18"/>
      <c r="V736" s="19"/>
      <c r="W736" s="19"/>
      <c r="X736" s="19"/>
      <c r="Y736" s="19"/>
      <c r="Z736" s="18"/>
      <c r="AA736" s="18"/>
      <c r="AB736" s="18"/>
      <c r="AC736" s="19"/>
      <c r="AD736" s="19"/>
      <c r="AE736" s="19"/>
      <c r="AF736" s="18"/>
      <c r="AG736" s="18"/>
      <c r="AH736" s="18"/>
      <c r="AI736" s="18"/>
    </row>
    <row r="737" spans="3:35" x14ac:dyDescent="0.35">
      <c r="C737" s="18"/>
      <c r="D737" s="18" t="e">
        <f>VLOOKUP($B737,[1]OIS!$A$6:$B$43,2)</f>
        <v>#N/A</v>
      </c>
      <c r="E737" s="18">
        <f t="shared" si="21"/>
        <v>0</v>
      </c>
      <c r="F737" s="19"/>
      <c r="G737" s="19"/>
      <c r="H737" s="19"/>
      <c r="I737" s="18"/>
      <c r="J737" s="19"/>
      <c r="K737" s="18"/>
      <c r="L737" s="19"/>
      <c r="M737" s="18"/>
      <c r="N737" s="19"/>
      <c r="O737" s="18"/>
      <c r="P737" s="19"/>
      <c r="Q737" s="19"/>
      <c r="R737" s="19"/>
      <c r="S737" s="18"/>
      <c r="T737" s="18"/>
      <c r="U737" s="18"/>
      <c r="V737" s="19"/>
      <c r="W737" s="19"/>
      <c r="X737" s="19"/>
      <c r="Y737" s="19"/>
      <c r="Z737" s="18"/>
      <c r="AA737" s="18"/>
      <c r="AB737" s="18"/>
      <c r="AC737" s="19"/>
      <c r="AD737" s="19"/>
      <c r="AE737" s="19"/>
      <c r="AF737" s="18"/>
      <c r="AG737" s="18"/>
      <c r="AH737" s="18"/>
      <c r="AI737" s="18"/>
    </row>
    <row r="738" spans="3:35" x14ac:dyDescent="0.35">
      <c r="C738" s="18"/>
      <c r="D738" s="18" t="e">
        <f>VLOOKUP($B738,[1]OIS!$A$6:$B$43,2)</f>
        <v>#N/A</v>
      </c>
      <c r="E738" s="18">
        <f t="shared" si="21"/>
        <v>0</v>
      </c>
      <c r="F738" s="19"/>
      <c r="G738" s="19"/>
      <c r="H738" s="19"/>
      <c r="I738" s="18"/>
      <c r="J738" s="19"/>
      <c r="K738" s="18"/>
      <c r="L738" s="19"/>
      <c r="M738" s="18"/>
      <c r="N738" s="19"/>
      <c r="O738" s="18"/>
      <c r="P738" s="19"/>
      <c r="Q738" s="19"/>
      <c r="R738" s="19"/>
      <c r="S738" s="18"/>
      <c r="T738" s="18"/>
      <c r="U738" s="18"/>
      <c r="V738" s="19"/>
      <c r="W738" s="19"/>
      <c r="X738" s="19"/>
      <c r="Y738" s="19"/>
      <c r="Z738" s="18"/>
      <c r="AA738" s="18"/>
      <c r="AB738" s="18"/>
      <c r="AC738" s="19"/>
      <c r="AD738" s="19"/>
      <c r="AE738" s="19"/>
      <c r="AF738" s="18"/>
      <c r="AG738" s="18"/>
      <c r="AH738" s="18"/>
      <c r="AI738" s="18"/>
    </row>
    <row r="739" spans="3:35" x14ac:dyDescent="0.35">
      <c r="C739" s="18"/>
      <c r="D739" s="18" t="e">
        <f>VLOOKUP($B739,[1]OIS!$A$6:$B$43,2)</f>
        <v>#N/A</v>
      </c>
      <c r="E739" s="18">
        <f t="shared" si="21"/>
        <v>0</v>
      </c>
      <c r="F739" s="19"/>
      <c r="G739" s="19"/>
      <c r="H739" s="19"/>
      <c r="I739" s="18"/>
      <c r="J739" s="19"/>
      <c r="K739" s="18"/>
      <c r="L739" s="19"/>
      <c r="M739" s="18"/>
      <c r="N739" s="19"/>
      <c r="O739" s="18"/>
      <c r="P739" s="19"/>
      <c r="Q739" s="19"/>
      <c r="R739" s="19"/>
      <c r="S739" s="18"/>
      <c r="T739" s="18"/>
      <c r="U739" s="18"/>
      <c r="V739" s="19"/>
      <c r="W739" s="19"/>
      <c r="X739" s="19"/>
      <c r="Y739" s="19"/>
      <c r="Z739" s="18"/>
      <c r="AA739" s="18"/>
      <c r="AB739" s="18"/>
      <c r="AC739" s="19"/>
      <c r="AD739" s="19"/>
      <c r="AE739" s="19"/>
      <c r="AF739" s="18"/>
      <c r="AG739" s="18"/>
      <c r="AH739" s="18"/>
      <c r="AI739" s="18"/>
    </row>
    <row r="740" spans="3:35" x14ac:dyDescent="0.35">
      <c r="C740" s="18"/>
      <c r="D740" s="18" t="e">
        <f>VLOOKUP($B740,[1]OIS!$A$6:$B$43,2)</f>
        <v>#N/A</v>
      </c>
      <c r="E740" s="18">
        <f t="shared" si="21"/>
        <v>0</v>
      </c>
      <c r="F740" s="19"/>
      <c r="G740" s="19"/>
      <c r="H740" s="19"/>
      <c r="I740" s="18"/>
      <c r="J740" s="19"/>
      <c r="K740" s="18"/>
      <c r="L740" s="19"/>
      <c r="M740" s="18"/>
      <c r="N740" s="19"/>
      <c r="O740" s="18"/>
      <c r="P740" s="19"/>
      <c r="Q740" s="19"/>
      <c r="R740" s="19"/>
      <c r="S740" s="18"/>
      <c r="T740" s="18"/>
      <c r="U740" s="18"/>
      <c r="V740" s="19"/>
      <c r="W740" s="19"/>
      <c r="X740" s="19"/>
      <c r="Y740" s="19"/>
      <c r="Z740" s="18"/>
      <c r="AA740" s="18"/>
      <c r="AB740" s="18"/>
      <c r="AC740" s="19"/>
      <c r="AD740" s="19"/>
      <c r="AE740" s="19"/>
      <c r="AF740" s="18"/>
      <c r="AG740" s="18"/>
      <c r="AH740" s="18"/>
      <c r="AI740" s="18"/>
    </row>
    <row r="741" spans="3:35" x14ac:dyDescent="0.35">
      <c r="C741" s="18"/>
      <c r="D741" s="18" t="e">
        <f>VLOOKUP($B741,[1]OIS!$A$6:$B$43,2)</f>
        <v>#N/A</v>
      </c>
      <c r="E741" s="18">
        <f t="shared" si="21"/>
        <v>0</v>
      </c>
      <c r="F741" s="19"/>
      <c r="G741" s="19"/>
      <c r="H741" s="19"/>
      <c r="I741" s="18"/>
      <c r="J741" s="19"/>
      <c r="K741" s="18"/>
      <c r="L741" s="19"/>
      <c r="M741" s="18"/>
      <c r="N741" s="19"/>
      <c r="O741" s="18"/>
      <c r="P741" s="19"/>
      <c r="Q741" s="19"/>
      <c r="R741" s="19"/>
      <c r="S741" s="18"/>
      <c r="T741" s="18"/>
      <c r="U741" s="18"/>
      <c r="V741" s="19"/>
      <c r="W741" s="19"/>
      <c r="X741" s="19"/>
      <c r="Y741" s="19"/>
      <c r="Z741" s="18"/>
      <c r="AA741" s="18"/>
      <c r="AB741" s="18"/>
      <c r="AC741" s="19"/>
      <c r="AD741" s="19"/>
      <c r="AE741" s="19"/>
      <c r="AF741" s="18"/>
      <c r="AG741" s="18"/>
      <c r="AH741" s="18"/>
      <c r="AI741" s="18"/>
    </row>
    <row r="742" spans="3:35" x14ac:dyDescent="0.35">
      <c r="C742" s="18"/>
      <c r="D742" s="18" t="e">
        <f>VLOOKUP($B742,[1]OIS!$A$6:$B$43,2)</f>
        <v>#N/A</v>
      </c>
      <c r="E742" s="18">
        <f t="shared" si="21"/>
        <v>0</v>
      </c>
      <c r="F742" s="19"/>
      <c r="G742" s="19"/>
      <c r="H742" s="19"/>
      <c r="I742" s="18"/>
      <c r="J742" s="19"/>
      <c r="K742" s="18"/>
      <c r="L742" s="19"/>
      <c r="M742" s="18"/>
      <c r="N742" s="19"/>
      <c r="O742" s="18"/>
      <c r="P742" s="19"/>
      <c r="Q742" s="19"/>
      <c r="R742" s="19"/>
      <c r="S742" s="18"/>
      <c r="T742" s="18"/>
      <c r="U742" s="18"/>
      <c r="V742" s="19"/>
      <c r="W742" s="19"/>
      <c r="X742" s="19"/>
      <c r="Y742" s="19"/>
      <c r="Z742" s="18"/>
      <c r="AA742" s="18"/>
      <c r="AB742" s="18"/>
      <c r="AC742" s="19"/>
      <c r="AD742" s="19"/>
      <c r="AE742" s="19"/>
      <c r="AF742" s="18"/>
      <c r="AG742" s="18"/>
      <c r="AH742" s="18"/>
      <c r="AI742" s="18"/>
    </row>
    <row r="743" spans="3:35" x14ac:dyDescent="0.35">
      <c r="C743" s="18"/>
      <c r="D743" s="18" t="e">
        <f>VLOOKUP($B743,[1]OIS!$A$6:$B$43,2)</f>
        <v>#N/A</v>
      </c>
      <c r="E743" s="18">
        <f t="shared" si="21"/>
        <v>0</v>
      </c>
      <c r="F743" s="19"/>
      <c r="G743" s="19"/>
      <c r="H743" s="19"/>
      <c r="I743" s="18"/>
      <c r="J743" s="19"/>
      <c r="K743" s="18"/>
      <c r="L743" s="19"/>
      <c r="M743" s="18"/>
      <c r="N743" s="19"/>
      <c r="O743" s="18"/>
      <c r="P743" s="19"/>
      <c r="Q743" s="19"/>
      <c r="R743" s="19"/>
      <c r="S743" s="18"/>
      <c r="T743" s="18"/>
      <c r="U743" s="18"/>
      <c r="V743" s="19"/>
      <c r="W743" s="19"/>
      <c r="X743" s="19"/>
      <c r="Y743" s="19"/>
      <c r="Z743" s="18"/>
      <c r="AA743" s="18"/>
      <c r="AB743" s="18"/>
      <c r="AC743" s="19"/>
      <c r="AD743" s="19"/>
      <c r="AE743" s="19"/>
      <c r="AF743" s="18"/>
      <c r="AG743" s="18"/>
      <c r="AH743" s="18"/>
      <c r="AI743" s="18"/>
    </row>
    <row r="744" spans="3:35" x14ac:dyDescent="0.35">
      <c r="C744" s="18"/>
      <c r="D744" s="18" t="e">
        <f>VLOOKUP($B744,[1]OIS!$A$6:$B$43,2)</f>
        <v>#N/A</v>
      </c>
      <c r="E744" s="18">
        <f t="shared" si="21"/>
        <v>0</v>
      </c>
      <c r="F744" s="19"/>
      <c r="G744" s="19"/>
      <c r="H744" s="19"/>
      <c r="I744" s="18"/>
      <c r="J744" s="19"/>
      <c r="K744" s="18"/>
      <c r="L744" s="19"/>
      <c r="M744" s="18"/>
      <c r="N744" s="19"/>
      <c r="O744" s="18"/>
      <c r="P744" s="19"/>
      <c r="Q744" s="19"/>
      <c r="R744" s="19"/>
      <c r="S744" s="18"/>
      <c r="T744" s="18"/>
      <c r="U744" s="18"/>
      <c r="V744" s="19"/>
      <c r="W744" s="19"/>
      <c r="X744" s="19"/>
      <c r="Y744" s="19"/>
      <c r="Z744" s="18"/>
      <c r="AA744" s="18"/>
      <c r="AB744" s="18"/>
      <c r="AC744" s="19"/>
      <c r="AD744" s="19"/>
      <c r="AE744" s="19"/>
      <c r="AF744" s="18"/>
      <c r="AG744" s="18"/>
      <c r="AH744" s="18"/>
      <c r="AI744" s="18"/>
    </row>
    <row r="745" spans="3:35" x14ac:dyDescent="0.35">
      <c r="C745" s="18"/>
      <c r="D745" s="18" t="e">
        <f>VLOOKUP($B745,[1]OIS!$A$6:$B$43,2)</f>
        <v>#N/A</v>
      </c>
      <c r="E745" s="18">
        <f t="shared" si="21"/>
        <v>0</v>
      </c>
      <c r="F745" s="19"/>
      <c r="G745" s="19"/>
      <c r="H745" s="19"/>
      <c r="I745" s="18"/>
      <c r="J745" s="19"/>
      <c r="K745" s="18"/>
      <c r="L745" s="19"/>
      <c r="M745" s="18"/>
      <c r="N745" s="19"/>
      <c r="O745" s="18"/>
      <c r="P745" s="19"/>
      <c r="Q745" s="19"/>
      <c r="R745" s="19"/>
      <c r="S745" s="18"/>
      <c r="T745" s="18"/>
      <c r="U745" s="18"/>
      <c r="V745" s="19"/>
      <c r="W745" s="19"/>
      <c r="X745" s="19"/>
      <c r="Y745" s="19"/>
      <c r="Z745" s="18"/>
      <c r="AA745" s="18"/>
      <c r="AB745" s="18"/>
      <c r="AC745" s="19"/>
      <c r="AD745" s="19"/>
      <c r="AE745" s="19"/>
      <c r="AF745" s="18"/>
      <c r="AG745" s="18"/>
      <c r="AH745" s="18"/>
      <c r="AI745" s="18"/>
    </row>
    <row r="746" spans="3:35" x14ac:dyDescent="0.35">
      <c r="C746" s="18"/>
      <c r="D746" s="18" t="e">
        <f>VLOOKUP($B746,[1]OIS!$A$6:$B$43,2)</f>
        <v>#N/A</v>
      </c>
      <c r="E746" s="18">
        <f t="shared" si="21"/>
        <v>0</v>
      </c>
      <c r="F746" s="19"/>
      <c r="G746" s="19"/>
      <c r="H746" s="19"/>
      <c r="I746" s="18"/>
      <c r="J746" s="19"/>
      <c r="K746" s="18"/>
      <c r="L746" s="19"/>
      <c r="M746" s="18"/>
      <c r="N746" s="19"/>
      <c r="O746" s="18"/>
      <c r="P746" s="19"/>
      <c r="Q746" s="19"/>
      <c r="R746" s="19"/>
      <c r="S746" s="18"/>
      <c r="T746" s="18"/>
      <c r="U746" s="18"/>
      <c r="V746" s="19"/>
      <c r="W746" s="19"/>
      <c r="X746" s="19"/>
      <c r="Y746" s="19"/>
      <c r="Z746" s="18"/>
      <c r="AA746" s="18"/>
      <c r="AB746" s="18"/>
      <c r="AC746" s="19"/>
      <c r="AD746" s="19"/>
      <c r="AE746" s="19"/>
      <c r="AF746" s="18"/>
      <c r="AG746" s="18"/>
      <c r="AH746" s="18"/>
      <c r="AI746" s="18"/>
    </row>
    <row r="747" spans="3:35" x14ac:dyDescent="0.35">
      <c r="C747" s="18"/>
      <c r="D747" s="18" t="e">
        <f>VLOOKUP($B747,[1]OIS!$A$6:$B$43,2)</f>
        <v>#N/A</v>
      </c>
      <c r="E747" s="18">
        <f t="shared" si="21"/>
        <v>0</v>
      </c>
      <c r="F747" s="19"/>
      <c r="G747" s="19"/>
      <c r="H747" s="19"/>
      <c r="I747" s="18"/>
      <c r="J747" s="19"/>
      <c r="K747" s="18"/>
      <c r="L747" s="19"/>
      <c r="M747" s="18"/>
      <c r="N747" s="19"/>
      <c r="O747" s="18"/>
      <c r="P747" s="19"/>
      <c r="Q747" s="19"/>
      <c r="R747" s="19"/>
      <c r="S747" s="18"/>
      <c r="T747" s="18"/>
      <c r="U747" s="18"/>
      <c r="V747" s="19"/>
      <c r="W747" s="19"/>
      <c r="X747" s="19"/>
      <c r="Y747" s="19"/>
      <c r="Z747" s="18"/>
      <c r="AA747" s="18"/>
      <c r="AB747" s="18"/>
      <c r="AC747" s="19"/>
      <c r="AD747" s="19"/>
      <c r="AE747" s="19"/>
      <c r="AF747" s="18"/>
      <c r="AG747" s="18"/>
      <c r="AH747" s="18"/>
      <c r="AI747" s="18"/>
    </row>
    <row r="748" spans="3:35" x14ac:dyDescent="0.35">
      <c r="C748" s="18"/>
      <c r="D748" s="18" t="e">
        <f>VLOOKUP($B748,[1]OIS!$A$6:$B$43,2)</f>
        <v>#N/A</v>
      </c>
      <c r="E748" s="18">
        <f t="shared" si="21"/>
        <v>0</v>
      </c>
      <c r="F748" s="19"/>
      <c r="G748" s="19"/>
      <c r="H748" s="19"/>
      <c r="I748" s="18"/>
      <c r="J748" s="19"/>
      <c r="K748" s="18"/>
      <c r="L748" s="19"/>
      <c r="M748" s="18"/>
      <c r="N748" s="19"/>
      <c r="O748" s="18"/>
      <c r="P748" s="19"/>
      <c r="Q748" s="19"/>
      <c r="R748" s="19"/>
      <c r="S748" s="18"/>
      <c r="T748" s="18"/>
      <c r="U748" s="18"/>
      <c r="V748" s="19"/>
      <c r="W748" s="19"/>
      <c r="X748" s="19"/>
      <c r="Y748" s="19"/>
      <c r="Z748" s="18"/>
      <c r="AA748" s="18"/>
      <c r="AB748" s="18"/>
      <c r="AC748" s="19"/>
      <c r="AD748" s="19"/>
      <c r="AE748" s="19"/>
      <c r="AF748" s="18"/>
      <c r="AG748" s="18"/>
      <c r="AH748" s="18"/>
      <c r="AI748" s="18"/>
    </row>
    <row r="749" spans="3:35" x14ac:dyDescent="0.35">
      <c r="C749" s="18"/>
      <c r="D749" s="18" t="e">
        <f>VLOOKUP($B749,[1]OIS!$A$6:$B$43,2)</f>
        <v>#N/A</v>
      </c>
      <c r="E749" s="18">
        <f t="shared" si="21"/>
        <v>0</v>
      </c>
      <c r="F749" s="19"/>
      <c r="G749" s="19"/>
      <c r="H749" s="19"/>
      <c r="I749" s="18"/>
      <c r="J749" s="19"/>
      <c r="K749" s="18"/>
      <c r="L749" s="19"/>
      <c r="M749" s="18"/>
      <c r="N749" s="19"/>
      <c r="O749" s="18"/>
      <c r="P749" s="19"/>
      <c r="Q749" s="19"/>
      <c r="R749" s="19"/>
      <c r="S749" s="18"/>
      <c r="T749" s="18"/>
      <c r="U749" s="18"/>
      <c r="V749" s="19"/>
      <c r="W749" s="19"/>
      <c r="X749" s="19"/>
      <c r="Y749" s="19"/>
      <c r="Z749" s="18"/>
      <c r="AA749" s="18"/>
      <c r="AB749" s="18"/>
      <c r="AC749" s="19"/>
      <c r="AD749" s="19"/>
      <c r="AE749" s="19"/>
      <c r="AF749" s="18"/>
      <c r="AG749" s="18"/>
      <c r="AH749" s="18"/>
      <c r="AI749" s="18"/>
    </row>
    <row r="750" spans="3:35" x14ac:dyDescent="0.35">
      <c r="C750" s="18"/>
      <c r="D750" s="18" t="e">
        <f>VLOOKUP($B750,[1]OIS!$A$6:$B$43,2)</f>
        <v>#N/A</v>
      </c>
      <c r="E750" s="18">
        <f t="shared" si="21"/>
        <v>0</v>
      </c>
      <c r="F750" s="19"/>
      <c r="G750" s="19"/>
      <c r="H750" s="19"/>
      <c r="I750" s="18"/>
      <c r="J750" s="19"/>
      <c r="K750" s="18"/>
      <c r="L750" s="19"/>
      <c r="M750" s="18"/>
      <c r="N750" s="19"/>
      <c r="O750" s="18"/>
      <c r="P750" s="19"/>
      <c r="Q750" s="19"/>
      <c r="R750" s="19"/>
      <c r="S750" s="18"/>
      <c r="T750" s="18"/>
      <c r="U750" s="18"/>
      <c r="V750" s="19"/>
      <c r="W750" s="19"/>
      <c r="X750" s="19"/>
      <c r="Y750" s="19"/>
      <c r="Z750" s="18"/>
      <c r="AA750" s="18"/>
      <c r="AB750" s="18"/>
      <c r="AC750" s="19"/>
      <c r="AD750" s="19"/>
      <c r="AE750" s="19"/>
      <c r="AF750" s="18"/>
      <c r="AG750" s="18"/>
      <c r="AH750" s="18"/>
      <c r="AI750" s="18"/>
    </row>
    <row r="751" spans="3:35" x14ac:dyDescent="0.35">
      <c r="C751" s="18"/>
      <c r="D751" s="18" t="e">
        <f>VLOOKUP($B751,[1]OIS!$A$6:$B$43,2)</f>
        <v>#N/A</v>
      </c>
      <c r="E751" s="18">
        <f t="shared" si="21"/>
        <v>0</v>
      </c>
      <c r="F751" s="19"/>
      <c r="G751" s="19"/>
      <c r="H751" s="19"/>
      <c r="I751" s="18"/>
      <c r="J751" s="19"/>
      <c r="K751" s="18"/>
      <c r="L751" s="19"/>
      <c r="M751" s="18"/>
      <c r="N751" s="19"/>
      <c r="O751" s="18"/>
      <c r="P751" s="19"/>
      <c r="Q751" s="19"/>
      <c r="R751" s="19"/>
      <c r="S751" s="18"/>
      <c r="T751" s="18"/>
      <c r="U751" s="18"/>
      <c r="V751" s="19"/>
      <c r="W751" s="19"/>
      <c r="X751" s="19"/>
      <c r="Y751" s="19"/>
      <c r="Z751" s="18"/>
      <c r="AA751" s="18"/>
      <c r="AB751" s="18"/>
      <c r="AC751" s="19"/>
      <c r="AD751" s="19"/>
      <c r="AE751" s="19"/>
      <c r="AF751" s="18"/>
      <c r="AG751" s="18"/>
      <c r="AH751" s="18"/>
      <c r="AI751" s="18"/>
    </row>
    <row r="752" spans="3:35" x14ac:dyDescent="0.35">
      <c r="C752" s="18"/>
      <c r="D752" s="18" t="e">
        <f>VLOOKUP($B752,[1]OIS!$A$6:$B$43,2)</f>
        <v>#N/A</v>
      </c>
      <c r="E752" s="18">
        <f t="shared" si="21"/>
        <v>0</v>
      </c>
      <c r="F752" s="19"/>
      <c r="G752" s="19"/>
      <c r="H752" s="19"/>
      <c r="I752" s="18"/>
      <c r="J752" s="19"/>
      <c r="K752" s="18"/>
      <c r="L752" s="19"/>
      <c r="M752" s="18"/>
      <c r="N752" s="19"/>
      <c r="O752" s="18"/>
      <c r="P752" s="19"/>
      <c r="Q752" s="19"/>
      <c r="R752" s="19"/>
      <c r="S752" s="18"/>
      <c r="T752" s="18"/>
      <c r="U752" s="18"/>
      <c r="V752" s="19"/>
      <c r="W752" s="19"/>
      <c r="X752" s="19"/>
      <c r="Y752" s="19"/>
      <c r="Z752" s="18"/>
      <c r="AA752" s="18"/>
      <c r="AB752" s="18"/>
      <c r="AC752" s="19"/>
      <c r="AD752" s="19"/>
      <c r="AE752" s="19"/>
      <c r="AF752" s="18"/>
      <c r="AG752" s="18"/>
      <c r="AH752" s="18"/>
      <c r="AI752" s="18"/>
    </row>
    <row r="753" spans="3:35" x14ac:dyDescent="0.35">
      <c r="C753" s="18"/>
      <c r="D753" s="18" t="e">
        <f>VLOOKUP($B753,[1]OIS!$A$6:$B$43,2)</f>
        <v>#N/A</v>
      </c>
      <c r="E753" s="18">
        <f t="shared" si="21"/>
        <v>0</v>
      </c>
      <c r="F753" s="19"/>
      <c r="G753" s="19"/>
      <c r="H753" s="19"/>
      <c r="I753" s="18"/>
      <c r="J753" s="19"/>
      <c r="K753" s="18"/>
      <c r="L753" s="19"/>
      <c r="M753" s="18"/>
      <c r="N753" s="19"/>
      <c r="O753" s="18"/>
      <c r="P753" s="19"/>
      <c r="Q753" s="19"/>
      <c r="R753" s="19"/>
      <c r="S753" s="18"/>
      <c r="T753" s="18"/>
      <c r="U753" s="18"/>
      <c r="V753" s="19"/>
      <c r="W753" s="19"/>
      <c r="X753" s="19"/>
      <c r="Y753" s="19"/>
      <c r="Z753" s="18"/>
      <c r="AA753" s="18"/>
      <c r="AB753" s="18"/>
      <c r="AC753" s="19"/>
      <c r="AD753" s="19"/>
      <c r="AE753" s="19"/>
      <c r="AF753" s="18"/>
      <c r="AG753" s="18"/>
      <c r="AH753" s="18"/>
      <c r="AI753" s="18"/>
    </row>
    <row r="754" spans="3:35" x14ac:dyDescent="0.35">
      <c r="C754" s="18"/>
      <c r="D754" s="18" t="e">
        <f>VLOOKUP($B754,[1]OIS!$A$6:$B$43,2)</f>
        <v>#N/A</v>
      </c>
      <c r="E754" s="18">
        <f t="shared" si="21"/>
        <v>0</v>
      </c>
      <c r="F754" s="19"/>
      <c r="G754" s="19"/>
      <c r="H754" s="19"/>
      <c r="I754" s="18"/>
      <c r="J754" s="19"/>
      <c r="K754" s="18"/>
      <c r="L754" s="19"/>
      <c r="M754" s="18"/>
      <c r="N754" s="19"/>
      <c r="O754" s="18"/>
      <c r="P754" s="19"/>
      <c r="Q754" s="19"/>
      <c r="R754" s="19"/>
      <c r="S754" s="18"/>
      <c r="T754" s="18"/>
      <c r="U754" s="18"/>
      <c r="V754" s="19"/>
      <c r="W754" s="19"/>
      <c r="X754" s="19"/>
      <c r="Y754" s="19"/>
      <c r="Z754" s="18"/>
      <c r="AA754" s="18"/>
      <c r="AB754" s="18"/>
      <c r="AC754" s="19"/>
      <c r="AD754" s="19"/>
      <c r="AE754" s="19"/>
      <c r="AF754" s="18"/>
      <c r="AG754" s="18"/>
      <c r="AH754" s="18"/>
      <c r="AI754" s="18"/>
    </row>
    <row r="755" spans="3:35" x14ac:dyDescent="0.35">
      <c r="C755" s="18"/>
      <c r="D755" s="18" t="e">
        <f>VLOOKUP($B755,[1]OIS!$A$6:$B$43,2)</f>
        <v>#N/A</v>
      </c>
      <c r="E755" s="18">
        <f t="shared" si="21"/>
        <v>0</v>
      </c>
      <c r="F755" s="19"/>
      <c r="G755" s="19"/>
      <c r="H755" s="19"/>
      <c r="I755" s="18"/>
      <c r="J755" s="19"/>
      <c r="K755" s="18"/>
      <c r="L755" s="19"/>
      <c r="M755" s="18"/>
      <c r="N755" s="19"/>
      <c r="O755" s="18"/>
      <c r="P755" s="19"/>
      <c r="Q755" s="19"/>
      <c r="R755" s="19"/>
      <c r="S755" s="18"/>
      <c r="T755" s="18"/>
      <c r="U755" s="18"/>
      <c r="V755" s="19"/>
      <c r="W755" s="19"/>
      <c r="X755" s="19"/>
      <c r="Y755" s="19"/>
      <c r="Z755" s="18"/>
      <c r="AA755" s="18"/>
      <c r="AB755" s="18"/>
      <c r="AC755" s="19"/>
      <c r="AD755" s="19"/>
      <c r="AE755" s="19"/>
      <c r="AF755" s="18"/>
      <c r="AG755" s="18"/>
      <c r="AH755" s="18"/>
      <c r="AI755" s="18"/>
    </row>
    <row r="756" spans="3:35" x14ac:dyDescent="0.35">
      <c r="C756" s="18"/>
      <c r="D756" s="18" t="e">
        <f>VLOOKUP($B756,[1]OIS!$A$6:$B$43,2)</f>
        <v>#N/A</v>
      </c>
      <c r="E756" s="18">
        <f t="shared" ref="E756:E812" si="22">_xlfn.IFNA(D756,C756)</f>
        <v>0</v>
      </c>
      <c r="F756" s="19"/>
      <c r="G756" s="19"/>
      <c r="H756" s="19"/>
      <c r="I756" s="18"/>
      <c r="J756" s="19"/>
      <c r="K756" s="18"/>
      <c r="L756" s="19"/>
      <c r="M756" s="18"/>
      <c r="N756" s="19"/>
      <c r="O756" s="18"/>
      <c r="P756" s="19"/>
      <c r="Q756" s="19"/>
      <c r="R756" s="19"/>
      <c r="S756" s="18"/>
      <c r="T756" s="18"/>
      <c r="U756" s="18"/>
      <c r="V756" s="19"/>
      <c r="W756" s="19"/>
      <c r="X756" s="19"/>
      <c r="Y756" s="19"/>
      <c r="Z756" s="18"/>
      <c r="AA756" s="18"/>
      <c r="AB756" s="18"/>
      <c r="AC756" s="19"/>
      <c r="AD756" s="19"/>
      <c r="AE756" s="19"/>
      <c r="AF756" s="18"/>
      <c r="AG756" s="18"/>
      <c r="AH756" s="18"/>
      <c r="AI756" s="18"/>
    </row>
    <row r="757" spans="3:35" x14ac:dyDescent="0.35">
      <c r="C757" s="18"/>
      <c r="D757" s="18" t="e">
        <f>VLOOKUP($B757,[1]OIS!$A$6:$B$43,2)</f>
        <v>#N/A</v>
      </c>
      <c r="E757" s="18">
        <f t="shared" si="22"/>
        <v>0</v>
      </c>
      <c r="F757" s="19"/>
      <c r="G757" s="19"/>
      <c r="H757" s="19"/>
      <c r="I757" s="18"/>
      <c r="J757" s="19"/>
      <c r="K757" s="18"/>
      <c r="L757" s="19"/>
      <c r="M757" s="18"/>
      <c r="N757" s="19"/>
      <c r="O757" s="18"/>
      <c r="P757" s="19"/>
      <c r="Q757" s="19"/>
      <c r="R757" s="19"/>
      <c r="S757" s="18"/>
      <c r="T757" s="18"/>
      <c r="U757" s="18"/>
      <c r="V757" s="19"/>
      <c r="W757" s="19"/>
      <c r="X757" s="19"/>
      <c r="Y757" s="19"/>
      <c r="Z757" s="18"/>
      <c r="AA757" s="18"/>
      <c r="AB757" s="18"/>
      <c r="AC757" s="19"/>
      <c r="AD757" s="19"/>
      <c r="AE757" s="19"/>
      <c r="AF757" s="18"/>
      <c r="AG757" s="18"/>
      <c r="AH757" s="18"/>
      <c r="AI757" s="18"/>
    </row>
    <row r="758" spans="3:35" x14ac:dyDescent="0.35">
      <c r="C758" s="18"/>
      <c r="D758" s="18" t="e">
        <f>VLOOKUP($B758,[1]OIS!$A$6:$B$43,2)</f>
        <v>#N/A</v>
      </c>
      <c r="E758" s="18">
        <f t="shared" si="22"/>
        <v>0</v>
      </c>
      <c r="F758" s="19"/>
      <c r="G758" s="19"/>
      <c r="H758" s="19"/>
      <c r="I758" s="18"/>
      <c r="J758" s="19"/>
      <c r="K758" s="18"/>
      <c r="L758" s="19"/>
      <c r="M758" s="18"/>
      <c r="N758" s="19"/>
      <c r="O758" s="18"/>
      <c r="P758" s="19"/>
      <c r="Q758" s="19"/>
      <c r="R758" s="19"/>
      <c r="S758" s="18"/>
      <c r="T758" s="18"/>
      <c r="U758" s="18"/>
      <c r="V758" s="19"/>
      <c r="W758" s="19"/>
      <c r="X758" s="19"/>
      <c r="Y758" s="19"/>
      <c r="Z758" s="18"/>
      <c r="AA758" s="18"/>
      <c r="AB758" s="18"/>
      <c r="AC758" s="19"/>
      <c r="AD758" s="19"/>
      <c r="AE758" s="19"/>
      <c r="AF758" s="18"/>
      <c r="AG758" s="18"/>
      <c r="AH758" s="18"/>
      <c r="AI758" s="18"/>
    </row>
    <row r="759" spans="3:35" x14ac:dyDescent="0.35">
      <c r="C759" s="18"/>
      <c r="D759" s="18" t="e">
        <f>VLOOKUP($B759,[1]OIS!$A$6:$B$43,2)</f>
        <v>#N/A</v>
      </c>
      <c r="E759" s="18">
        <f t="shared" si="22"/>
        <v>0</v>
      </c>
      <c r="F759" s="19"/>
      <c r="G759" s="19"/>
      <c r="H759" s="19"/>
      <c r="I759" s="18"/>
      <c r="J759" s="19"/>
      <c r="K759" s="18"/>
      <c r="L759" s="19"/>
      <c r="M759" s="18"/>
      <c r="N759" s="19"/>
      <c r="O759" s="18"/>
      <c r="P759" s="19"/>
      <c r="Q759" s="19"/>
      <c r="R759" s="19"/>
      <c r="S759" s="18"/>
      <c r="T759" s="18"/>
      <c r="U759" s="18"/>
      <c r="V759" s="19"/>
      <c r="W759" s="19"/>
      <c r="X759" s="19"/>
      <c r="Y759" s="19"/>
      <c r="Z759" s="18"/>
      <c r="AA759" s="18"/>
      <c r="AB759" s="18"/>
      <c r="AC759" s="19"/>
      <c r="AD759" s="19"/>
      <c r="AE759" s="19"/>
      <c r="AF759" s="18"/>
      <c r="AG759" s="18"/>
      <c r="AH759" s="18"/>
      <c r="AI759" s="18"/>
    </row>
    <row r="760" spans="3:35" x14ac:dyDescent="0.35">
      <c r="C760" s="18"/>
      <c r="D760" s="18" t="e">
        <f>VLOOKUP($B760,[1]OIS!$A$6:$B$43,2)</f>
        <v>#N/A</v>
      </c>
      <c r="E760" s="18">
        <f t="shared" si="22"/>
        <v>0</v>
      </c>
      <c r="F760" s="19"/>
      <c r="G760" s="19"/>
      <c r="H760" s="19"/>
      <c r="I760" s="18"/>
      <c r="J760" s="19"/>
      <c r="K760" s="18"/>
      <c r="L760" s="19"/>
      <c r="M760" s="18"/>
      <c r="N760" s="19"/>
      <c r="O760" s="18"/>
      <c r="P760" s="19"/>
      <c r="Q760" s="19"/>
      <c r="R760" s="19"/>
      <c r="S760" s="18"/>
      <c r="T760" s="18"/>
      <c r="U760" s="18"/>
      <c r="V760" s="19"/>
      <c r="W760" s="19"/>
      <c r="X760" s="19"/>
      <c r="Y760" s="19"/>
      <c r="Z760" s="18"/>
      <c r="AA760" s="18"/>
      <c r="AB760" s="18"/>
      <c r="AC760" s="19"/>
      <c r="AD760" s="19"/>
      <c r="AE760" s="19"/>
      <c r="AF760" s="18"/>
      <c r="AG760" s="18"/>
      <c r="AH760" s="18"/>
      <c r="AI760" s="18"/>
    </row>
    <row r="761" spans="3:35" x14ac:dyDescent="0.35">
      <c r="C761" s="18"/>
      <c r="D761" s="18" t="e">
        <f>VLOOKUP($B761,[1]OIS!$A$6:$B$43,2)</f>
        <v>#N/A</v>
      </c>
      <c r="E761" s="18">
        <f t="shared" si="22"/>
        <v>0</v>
      </c>
      <c r="F761" s="19"/>
      <c r="G761" s="19"/>
      <c r="H761" s="19"/>
      <c r="I761" s="18"/>
      <c r="J761" s="19"/>
      <c r="K761" s="18"/>
      <c r="L761" s="19"/>
      <c r="M761" s="18"/>
      <c r="N761" s="19"/>
      <c r="O761" s="18"/>
      <c r="P761" s="19"/>
      <c r="Q761" s="19"/>
      <c r="R761" s="19"/>
      <c r="S761" s="18"/>
      <c r="T761" s="18"/>
      <c r="U761" s="18"/>
      <c r="V761" s="19"/>
      <c r="W761" s="19"/>
      <c r="X761" s="19"/>
      <c r="Y761" s="19"/>
      <c r="Z761" s="18"/>
      <c r="AA761" s="18"/>
      <c r="AB761" s="18"/>
      <c r="AC761" s="19"/>
      <c r="AD761" s="19"/>
      <c r="AE761" s="19"/>
      <c r="AF761" s="18"/>
      <c r="AG761" s="18"/>
      <c r="AH761" s="18"/>
      <c r="AI761" s="18"/>
    </row>
    <row r="762" spans="3:35" x14ac:dyDescent="0.35">
      <c r="C762" s="18"/>
      <c r="D762" s="18" t="e">
        <f>VLOOKUP($B762,[1]OIS!$A$6:$B$43,2)</f>
        <v>#N/A</v>
      </c>
      <c r="E762" s="18">
        <f t="shared" si="22"/>
        <v>0</v>
      </c>
      <c r="F762" s="19"/>
      <c r="G762" s="19"/>
      <c r="H762" s="19"/>
      <c r="I762" s="18"/>
      <c r="J762" s="19"/>
      <c r="K762" s="18"/>
      <c r="L762" s="19"/>
      <c r="M762" s="18"/>
      <c r="N762" s="19"/>
      <c r="O762" s="18"/>
      <c r="P762" s="19"/>
      <c r="Q762" s="19"/>
      <c r="R762" s="19"/>
      <c r="S762" s="18"/>
      <c r="T762" s="18"/>
      <c r="U762" s="18"/>
      <c r="V762" s="19"/>
      <c r="W762" s="19"/>
      <c r="X762" s="19"/>
      <c r="Y762" s="19"/>
      <c r="Z762" s="18"/>
      <c r="AA762" s="18"/>
      <c r="AB762" s="18"/>
      <c r="AC762" s="19"/>
      <c r="AD762" s="19"/>
      <c r="AE762" s="19"/>
      <c r="AF762" s="18"/>
      <c r="AG762" s="18"/>
      <c r="AH762" s="18"/>
      <c r="AI762" s="18"/>
    </row>
    <row r="763" spans="3:35" x14ac:dyDescent="0.35">
      <c r="C763" s="18"/>
      <c r="D763" s="18" t="e">
        <f>VLOOKUP($B763,[1]OIS!$A$6:$B$43,2)</f>
        <v>#N/A</v>
      </c>
      <c r="E763" s="18">
        <f t="shared" si="22"/>
        <v>0</v>
      </c>
      <c r="F763" s="19"/>
      <c r="G763" s="19"/>
      <c r="H763" s="19"/>
      <c r="I763" s="18"/>
      <c r="J763" s="19"/>
      <c r="K763" s="18"/>
      <c r="L763" s="19"/>
      <c r="M763" s="18"/>
      <c r="N763" s="19"/>
      <c r="O763" s="18"/>
      <c r="P763" s="19"/>
      <c r="Q763" s="19"/>
      <c r="R763" s="19"/>
      <c r="S763" s="18"/>
      <c r="T763" s="18"/>
      <c r="U763" s="18"/>
      <c r="V763" s="19"/>
      <c r="W763" s="19"/>
      <c r="X763" s="19"/>
      <c r="Y763" s="19"/>
      <c r="Z763" s="18"/>
      <c r="AA763" s="18"/>
      <c r="AB763" s="18"/>
      <c r="AC763" s="19"/>
      <c r="AD763" s="19"/>
      <c r="AE763" s="19"/>
      <c r="AF763" s="18"/>
      <c r="AG763" s="18"/>
      <c r="AH763" s="18"/>
      <c r="AI763" s="18"/>
    </row>
    <row r="764" spans="3:35" x14ac:dyDescent="0.35">
      <c r="C764" s="18"/>
      <c r="D764" s="18" t="e">
        <f>VLOOKUP($B764,[1]OIS!$A$6:$B$43,2)</f>
        <v>#N/A</v>
      </c>
      <c r="E764" s="18">
        <f t="shared" si="22"/>
        <v>0</v>
      </c>
      <c r="F764" s="19"/>
      <c r="G764" s="19"/>
      <c r="H764" s="19"/>
      <c r="I764" s="18"/>
      <c r="J764" s="19"/>
      <c r="K764" s="18"/>
      <c r="L764" s="19"/>
      <c r="M764" s="18"/>
      <c r="N764" s="19"/>
      <c r="O764" s="18"/>
      <c r="P764" s="19"/>
      <c r="Q764" s="19"/>
      <c r="R764" s="19"/>
      <c r="S764" s="18"/>
      <c r="T764" s="18"/>
      <c r="U764" s="18"/>
      <c r="V764" s="19"/>
      <c r="W764" s="19"/>
      <c r="X764" s="19"/>
      <c r="Y764" s="19"/>
      <c r="Z764" s="18"/>
      <c r="AA764" s="18"/>
      <c r="AB764" s="18"/>
      <c r="AC764" s="19"/>
      <c r="AD764" s="19"/>
      <c r="AE764" s="19"/>
      <c r="AF764" s="18"/>
      <c r="AG764" s="18"/>
      <c r="AH764" s="18"/>
      <c r="AI764" s="18"/>
    </row>
    <row r="765" spans="3:35" x14ac:dyDescent="0.35">
      <c r="C765" s="18"/>
      <c r="D765" s="18" t="e">
        <f>VLOOKUP($B765,[1]OIS!$A$6:$B$43,2)</f>
        <v>#N/A</v>
      </c>
      <c r="E765" s="18">
        <f t="shared" si="22"/>
        <v>0</v>
      </c>
      <c r="F765" s="19"/>
      <c r="G765" s="19"/>
      <c r="H765" s="19"/>
      <c r="I765" s="18"/>
      <c r="J765" s="19"/>
      <c r="K765" s="18"/>
      <c r="L765" s="19"/>
      <c r="M765" s="18"/>
      <c r="N765" s="19"/>
      <c r="O765" s="18"/>
      <c r="P765" s="19"/>
      <c r="Q765" s="19"/>
      <c r="R765" s="19"/>
      <c r="S765" s="18"/>
      <c r="T765" s="18"/>
      <c r="U765" s="18"/>
      <c r="V765" s="19"/>
      <c r="W765" s="19"/>
      <c r="X765" s="19"/>
      <c r="Y765" s="19"/>
      <c r="Z765" s="18"/>
      <c r="AA765" s="18"/>
      <c r="AB765" s="18"/>
      <c r="AC765" s="19"/>
      <c r="AD765" s="19"/>
      <c r="AE765" s="19"/>
      <c r="AF765" s="18"/>
      <c r="AG765" s="18"/>
      <c r="AH765" s="18"/>
      <c r="AI765" s="18"/>
    </row>
    <row r="766" spans="3:35" x14ac:dyDescent="0.35">
      <c r="C766" s="18"/>
      <c r="D766" s="18" t="e">
        <f>VLOOKUP($B766,[1]OIS!$A$6:$B$43,2)</f>
        <v>#N/A</v>
      </c>
      <c r="E766" s="18">
        <f t="shared" si="22"/>
        <v>0</v>
      </c>
      <c r="F766" s="19"/>
      <c r="G766" s="19"/>
      <c r="H766" s="19"/>
      <c r="I766" s="18"/>
      <c r="J766" s="19"/>
      <c r="K766" s="18"/>
      <c r="L766" s="19"/>
      <c r="M766" s="18"/>
      <c r="N766" s="19"/>
      <c r="O766" s="18"/>
      <c r="P766" s="19"/>
      <c r="Q766" s="19"/>
      <c r="R766" s="19"/>
      <c r="S766" s="18"/>
      <c r="T766" s="18"/>
      <c r="U766" s="18"/>
      <c r="V766" s="19"/>
      <c r="W766" s="19"/>
      <c r="X766" s="19"/>
      <c r="Y766" s="19"/>
      <c r="Z766" s="18"/>
      <c r="AA766" s="18"/>
      <c r="AB766" s="18"/>
      <c r="AC766" s="19"/>
      <c r="AD766" s="19"/>
      <c r="AE766" s="19"/>
      <c r="AF766" s="18"/>
      <c r="AG766" s="18"/>
      <c r="AH766" s="18"/>
      <c r="AI766" s="18"/>
    </row>
    <row r="767" spans="3:35" x14ac:dyDescent="0.35">
      <c r="C767" s="18"/>
      <c r="D767" s="18" t="e">
        <f>VLOOKUP($B767,[1]OIS!$A$6:$B$43,2)</f>
        <v>#N/A</v>
      </c>
      <c r="E767" s="18">
        <f t="shared" si="22"/>
        <v>0</v>
      </c>
      <c r="F767" s="19"/>
      <c r="G767" s="19"/>
      <c r="H767" s="19"/>
      <c r="I767" s="18"/>
      <c r="J767" s="19"/>
      <c r="K767" s="18"/>
      <c r="L767" s="19"/>
      <c r="M767" s="18"/>
      <c r="N767" s="19"/>
      <c r="O767" s="18"/>
      <c r="P767" s="19"/>
      <c r="Q767" s="19"/>
      <c r="R767" s="19"/>
      <c r="S767" s="18"/>
      <c r="T767" s="18"/>
      <c r="U767" s="18"/>
      <c r="V767" s="19"/>
      <c r="W767" s="19"/>
      <c r="X767" s="19"/>
      <c r="Y767" s="19"/>
      <c r="Z767" s="18"/>
      <c r="AA767" s="18"/>
      <c r="AB767" s="18"/>
      <c r="AC767" s="19"/>
      <c r="AD767" s="19"/>
      <c r="AE767" s="19"/>
      <c r="AF767" s="18"/>
      <c r="AG767" s="18"/>
      <c r="AH767" s="18"/>
      <c r="AI767" s="18"/>
    </row>
    <row r="768" spans="3:35" x14ac:dyDescent="0.35">
      <c r="C768" s="18"/>
      <c r="D768" s="18" t="e">
        <f>VLOOKUP($B768,[1]OIS!$A$6:$B$43,2)</f>
        <v>#N/A</v>
      </c>
      <c r="E768" s="18">
        <f t="shared" si="22"/>
        <v>0</v>
      </c>
      <c r="F768" s="19"/>
      <c r="G768" s="19"/>
      <c r="H768" s="19"/>
      <c r="I768" s="18"/>
      <c r="J768" s="19"/>
      <c r="K768" s="18"/>
      <c r="L768" s="19"/>
      <c r="M768" s="18"/>
      <c r="N768" s="19"/>
      <c r="O768" s="18"/>
      <c r="P768" s="19"/>
      <c r="Q768" s="19"/>
      <c r="R768" s="19"/>
      <c r="S768" s="18"/>
      <c r="T768" s="18"/>
      <c r="U768" s="18"/>
      <c r="V768" s="19"/>
      <c r="W768" s="19"/>
      <c r="X768" s="19"/>
      <c r="Y768" s="19"/>
      <c r="Z768" s="18"/>
      <c r="AA768" s="18"/>
      <c r="AB768" s="18"/>
      <c r="AC768" s="19"/>
      <c r="AD768" s="19"/>
      <c r="AE768" s="19"/>
      <c r="AF768" s="18"/>
      <c r="AG768" s="18"/>
      <c r="AH768" s="18"/>
      <c r="AI768" s="18"/>
    </row>
    <row r="769" spans="3:35" x14ac:dyDescent="0.35">
      <c r="C769" s="18"/>
      <c r="D769" s="18" t="e">
        <f>VLOOKUP($B769,[1]OIS!$A$6:$B$43,2)</f>
        <v>#N/A</v>
      </c>
      <c r="E769" s="18">
        <f t="shared" si="22"/>
        <v>0</v>
      </c>
      <c r="F769" s="19"/>
      <c r="G769" s="19"/>
      <c r="H769" s="19"/>
      <c r="I769" s="18"/>
      <c r="J769" s="19"/>
      <c r="K769" s="18"/>
      <c r="L769" s="19"/>
      <c r="M769" s="18"/>
      <c r="N769" s="19"/>
      <c r="O769" s="18"/>
      <c r="P769" s="19"/>
      <c r="Q769" s="19"/>
      <c r="R769" s="19"/>
      <c r="S769" s="18"/>
      <c r="T769" s="18"/>
      <c r="U769" s="18"/>
      <c r="V769" s="19"/>
      <c r="W769" s="19"/>
      <c r="X769" s="19"/>
      <c r="Y769" s="19"/>
      <c r="Z769" s="18"/>
      <c r="AA769" s="18"/>
      <c r="AB769" s="18"/>
      <c r="AC769" s="19"/>
      <c r="AD769" s="19"/>
      <c r="AE769" s="19"/>
      <c r="AF769" s="18"/>
      <c r="AG769" s="18"/>
      <c r="AH769" s="18"/>
      <c r="AI769" s="18"/>
    </row>
    <row r="770" spans="3:35" x14ac:dyDescent="0.35">
      <c r="C770" s="18"/>
      <c r="D770" s="18" t="e">
        <f>VLOOKUP($B770,[1]OIS!$A$6:$B$43,2)</f>
        <v>#N/A</v>
      </c>
      <c r="E770" s="18">
        <f t="shared" si="22"/>
        <v>0</v>
      </c>
      <c r="F770" s="19"/>
      <c r="G770" s="19"/>
      <c r="H770" s="19"/>
      <c r="I770" s="18"/>
      <c r="J770" s="19"/>
      <c r="K770" s="18"/>
      <c r="L770" s="19"/>
      <c r="M770" s="18"/>
      <c r="N770" s="19"/>
      <c r="O770" s="18"/>
      <c r="P770" s="19"/>
      <c r="Q770" s="19"/>
      <c r="R770" s="19"/>
      <c r="S770" s="18"/>
      <c r="T770" s="18"/>
      <c r="U770" s="18"/>
      <c r="V770" s="19"/>
      <c r="W770" s="19"/>
      <c r="X770" s="19"/>
      <c r="Y770" s="19"/>
      <c r="Z770" s="18"/>
      <c r="AA770" s="18"/>
      <c r="AB770" s="18"/>
      <c r="AC770" s="19"/>
      <c r="AD770" s="19"/>
      <c r="AE770" s="19"/>
      <c r="AF770" s="18"/>
      <c r="AG770" s="18"/>
      <c r="AH770" s="18"/>
      <c r="AI770" s="18"/>
    </row>
    <row r="771" spans="3:35" x14ac:dyDescent="0.35">
      <c r="C771" s="18"/>
      <c r="D771" s="18" t="e">
        <f>VLOOKUP($B771,[1]OIS!$A$6:$B$43,2)</f>
        <v>#N/A</v>
      </c>
      <c r="E771" s="18">
        <f t="shared" si="22"/>
        <v>0</v>
      </c>
      <c r="F771" s="19"/>
      <c r="G771" s="19"/>
      <c r="H771" s="19"/>
      <c r="I771" s="18"/>
      <c r="J771" s="19"/>
      <c r="K771" s="18"/>
      <c r="L771" s="19"/>
      <c r="M771" s="18"/>
      <c r="N771" s="19"/>
      <c r="O771" s="18"/>
      <c r="P771" s="19"/>
      <c r="Q771" s="19"/>
      <c r="R771" s="19"/>
      <c r="S771" s="18"/>
      <c r="T771" s="18"/>
      <c r="U771" s="18"/>
      <c r="V771" s="19"/>
      <c r="W771" s="19"/>
      <c r="X771" s="19"/>
      <c r="Y771" s="19"/>
      <c r="Z771" s="18"/>
      <c r="AA771" s="18"/>
      <c r="AB771" s="18"/>
      <c r="AC771" s="19"/>
      <c r="AD771" s="19"/>
      <c r="AE771" s="19"/>
      <c r="AF771" s="18"/>
      <c r="AG771" s="18"/>
      <c r="AH771" s="18"/>
      <c r="AI771" s="18"/>
    </row>
    <row r="772" spans="3:35" x14ac:dyDescent="0.35">
      <c r="C772" s="18"/>
      <c r="D772" s="18" t="e">
        <f>VLOOKUP($B772,[1]OIS!$A$6:$B$43,2)</f>
        <v>#N/A</v>
      </c>
      <c r="E772" s="18">
        <f t="shared" si="22"/>
        <v>0</v>
      </c>
      <c r="F772" s="19"/>
      <c r="G772" s="19"/>
      <c r="H772" s="19"/>
      <c r="I772" s="18"/>
      <c r="J772" s="19"/>
      <c r="K772" s="18"/>
      <c r="L772" s="19"/>
      <c r="M772" s="18"/>
      <c r="N772" s="19"/>
      <c r="O772" s="18"/>
      <c r="P772" s="19"/>
      <c r="Q772" s="19"/>
      <c r="R772" s="19"/>
      <c r="S772" s="18"/>
      <c r="T772" s="18"/>
      <c r="U772" s="18"/>
      <c r="V772" s="19"/>
      <c r="W772" s="19"/>
      <c r="X772" s="19"/>
      <c r="Y772" s="19"/>
      <c r="Z772" s="18"/>
      <c r="AA772" s="18"/>
      <c r="AB772" s="18"/>
      <c r="AC772" s="19"/>
      <c r="AD772" s="19"/>
      <c r="AE772" s="19"/>
      <c r="AF772" s="18"/>
      <c r="AG772" s="18"/>
      <c r="AH772" s="18"/>
      <c r="AI772" s="18"/>
    </row>
    <row r="773" spans="3:35" x14ac:dyDescent="0.35">
      <c r="C773" s="18"/>
      <c r="D773" s="18" t="e">
        <f>VLOOKUP($B773,[1]OIS!$A$6:$B$43,2)</f>
        <v>#N/A</v>
      </c>
      <c r="E773" s="18">
        <f t="shared" si="22"/>
        <v>0</v>
      </c>
      <c r="F773" s="19"/>
      <c r="G773" s="19"/>
      <c r="H773" s="19"/>
      <c r="I773" s="18"/>
      <c r="J773" s="19"/>
      <c r="K773" s="18"/>
      <c r="L773" s="19"/>
      <c r="M773" s="18"/>
      <c r="N773" s="19"/>
      <c r="O773" s="18"/>
      <c r="P773" s="19"/>
      <c r="Q773" s="19"/>
      <c r="R773" s="19"/>
      <c r="S773" s="18"/>
      <c r="T773" s="18"/>
      <c r="U773" s="18"/>
      <c r="V773" s="19"/>
      <c r="W773" s="19"/>
      <c r="X773" s="19"/>
      <c r="Y773" s="19"/>
      <c r="Z773" s="18"/>
      <c r="AA773" s="18"/>
      <c r="AB773" s="18"/>
      <c r="AC773" s="19"/>
      <c r="AD773" s="19"/>
      <c r="AE773" s="19"/>
      <c r="AF773" s="18"/>
      <c r="AG773" s="18"/>
      <c r="AH773" s="18"/>
      <c r="AI773" s="18"/>
    </row>
    <row r="774" spans="3:35" x14ac:dyDescent="0.35">
      <c r="C774" s="18"/>
      <c r="D774" s="18" t="e">
        <f>VLOOKUP($B774,[1]OIS!$A$6:$B$43,2)</f>
        <v>#N/A</v>
      </c>
      <c r="E774" s="18">
        <f t="shared" si="22"/>
        <v>0</v>
      </c>
      <c r="F774" s="19"/>
      <c r="G774" s="19"/>
      <c r="H774" s="19"/>
      <c r="I774" s="18"/>
      <c r="J774" s="19"/>
      <c r="K774" s="18"/>
      <c r="L774" s="19"/>
      <c r="M774" s="18"/>
      <c r="N774" s="19"/>
      <c r="O774" s="18"/>
      <c r="P774" s="19"/>
      <c r="Q774" s="19"/>
      <c r="R774" s="19"/>
      <c r="S774" s="18"/>
      <c r="T774" s="18"/>
      <c r="U774" s="18"/>
      <c r="V774" s="19"/>
      <c r="W774" s="19"/>
      <c r="X774" s="19"/>
      <c r="Y774" s="19"/>
      <c r="Z774" s="18"/>
      <c r="AA774" s="18"/>
      <c r="AB774" s="18"/>
      <c r="AC774" s="19"/>
      <c r="AD774" s="19"/>
      <c r="AE774" s="19"/>
      <c r="AF774" s="18"/>
      <c r="AG774" s="18"/>
      <c r="AH774" s="18"/>
      <c r="AI774" s="18"/>
    </row>
    <row r="775" spans="3:35" x14ac:dyDescent="0.35">
      <c r="C775" s="18"/>
      <c r="D775" s="18" t="e">
        <f>VLOOKUP($B775,[1]OIS!$A$6:$B$43,2)</f>
        <v>#N/A</v>
      </c>
      <c r="E775" s="18">
        <f t="shared" si="22"/>
        <v>0</v>
      </c>
      <c r="F775" s="19"/>
      <c r="G775" s="19"/>
      <c r="H775" s="19"/>
      <c r="I775" s="18"/>
      <c r="J775" s="19"/>
      <c r="K775" s="18"/>
      <c r="L775" s="19"/>
      <c r="M775" s="18"/>
      <c r="N775" s="19"/>
      <c r="O775" s="18"/>
      <c r="P775" s="19"/>
      <c r="Q775" s="19"/>
      <c r="R775" s="19"/>
      <c r="S775" s="18"/>
      <c r="T775" s="18"/>
      <c r="U775" s="18"/>
      <c r="V775" s="19"/>
      <c r="W775" s="19"/>
      <c r="X775" s="19"/>
      <c r="Y775" s="19"/>
      <c r="Z775" s="18"/>
      <c r="AA775" s="18"/>
      <c r="AB775" s="18"/>
      <c r="AC775" s="19"/>
      <c r="AD775" s="19"/>
      <c r="AE775" s="19"/>
      <c r="AF775" s="18"/>
      <c r="AG775" s="18"/>
      <c r="AH775" s="18"/>
      <c r="AI775" s="18"/>
    </row>
    <row r="776" spans="3:35" x14ac:dyDescent="0.35">
      <c r="C776" s="18"/>
      <c r="D776" s="18" t="e">
        <f>VLOOKUP($B776,[1]OIS!$A$6:$B$43,2)</f>
        <v>#N/A</v>
      </c>
      <c r="E776" s="18">
        <f t="shared" si="22"/>
        <v>0</v>
      </c>
      <c r="F776" s="19"/>
      <c r="G776" s="19"/>
      <c r="H776" s="19"/>
      <c r="I776" s="18"/>
      <c r="J776" s="19"/>
      <c r="K776" s="18"/>
      <c r="L776" s="19"/>
      <c r="M776" s="18"/>
      <c r="N776" s="19"/>
      <c r="O776" s="18"/>
      <c r="P776" s="19"/>
      <c r="Q776" s="19"/>
      <c r="R776" s="19"/>
      <c r="S776" s="18"/>
      <c r="T776" s="18"/>
      <c r="U776" s="18"/>
      <c r="V776" s="19"/>
      <c r="W776" s="19"/>
      <c r="X776" s="19"/>
      <c r="Y776" s="19"/>
      <c r="Z776" s="18"/>
      <c r="AA776" s="18"/>
      <c r="AB776" s="18"/>
      <c r="AC776" s="19"/>
      <c r="AD776" s="19"/>
      <c r="AE776" s="19"/>
      <c r="AF776" s="18"/>
      <c r="AG776" s="18"/>
      <c r="AH776" s="18"/>
      <c r="AI776" s="18"/>
    </row>
    <row r="777" spans="3:35" x14ac:dyDescent="0.35">
      <c r="C777" s="18"/>
      <c r="D777" s="18" t="e">
        <f>VLOOKUP($B777,[1]OIS!$A$6:$B$43,2)</f>
        <v>#N/A</v>
      </c>
      <c r="E777" s="18">
        <f t="shared" si="22"/>
        <v>0</v>
      </c>
      <c r="F777" s="19"/>
      <c r="G777" s="19"/>
      <c r="H777" s="19"/>
      <c r="I777" s="18"/>
      <c r="J777" s="19"/>
      <c r="K777" s="18"/>
      <c r="L777" s="19"/>
      <c r="M777" s="18"/>
      <c r="N777" s="19"/>
      <c r="O777" s="18"/>
      <c r="P777" s="19"/>
      <c r="Q777" s="19"/>
      <c r="R777" s="19"/>
      <c r="S777" s="18"/>
      <c r="T777" s="18"/>
      <c r="U777" s="18"/>
      <c r="V777" s="19"/>
      <c r="W777" s="19"/>
      <c r="X777" s="19"/>
      <c r="Y777" s="19"/>
      <c r="Z777" s="18"/>
      <c r="AA777" s="18"/>
      <c r="AB777" s="18"/>
      <c r="AC777" s="19"/>
      <c r="AD777" s="19"/>
      <c r="AE777" s="19"/>
      <c r="AF777" s="18"/>
      <c r="AG777" s="18"/>
      <c r="AH777" s="18"/>
      <c r="AI777" s="18"/>
    </row>
    <row r="778" spans="3:35" x14ac:dyDescent="0.35">
      <c r="C778" s="18"/>
      <c r="D778" s="18" t="e">
        <f>VLOOKUP($B778,[1]OIS!$A$6:$B$43,2)</f>
        <v>#N/A</v>
      </c>
      <c r="E778" s="18">
        <f t="shared" si="22"/>
        <v>0</v>
      </c>
      <c r="F778" s="19"/>
      <c r="G778" s="19"/>
      <c r="H778" s="19"/>
      <c r="I778" s="18"/>
      <c r="J778" s="19"/>
      <c r="K778" s="18"/>
      <c r="L778" s="19"/>
      <c r="M778" s="18"/>
      <c r="N778" s="19"/>
      <c r="O778" s="18"/>
      <c r="P778" s="19"/>
      <c r="Q778" s="19"/>
      <c r="R778" s="19"/>
      <c r="S778" s="18"/>
      <c r="T778" s="18"/>
      <c r="U778" s="18"/>
      <c r="V778" s="19"/>
      <c r="W778" s="19"/>
      <c r="X778" s="19"/>
      <c r="Y778" s="19"/>
      <c r="Z778" s="18"/>
      <c r="AA778" s="18"/>
      <c r="AB778" s="18"/>
      <c r="AC778" s="19"/>
      <c r="AD778" s="19"/>
      <c r="AE778" s="19"/>
      <c r="AF778" s="18"/>
      <c r="AG778" s="18"/>
      <c r="AH778" s="18"/>
      <c r="AI778" s="18"/>
    </row>
    <row r="779" spans="3:35" x14ac:dyDescent="0.35">
      <c r="C779" s="18"/>
      <c r="D779" s="18" t="e">
        <f>VLOOKUP($B779,[1]OIS!$A$6:$B$43,2)</f>
        <v>#N/A</v>
      </c>
      <c r="E779" s="18">
        <f t="shared" si="22"/>
        <v>0</v>
      </c>
      <c r="F779" s="19"/>
      <c r="G779" s="19"/>
      <c r="H779" s="19"/>
      <c r="I779" s="18"/>
      <c r="J779" s="19"/>
      <c r="K779" s="18"/>
      <c r="L779" s="19"/>
      <c r="M779" s="18"/>
      <c r="N779" s="19"/>
      <c r="O779" s="18"/>
      <c r="P779" s="19"/>
      <c r="Q779" s="19"/>
      <c r="R779" s="19"/>
      <c r="S779" s="18"/>
      <c r="T779" s="18"/>
      <c r="U779" s="18"/>
      <c r="V779" s="19"/>
      <c r="W779" s="19"/>
      <c r="X779" s="19"/>
      <c r="Y779" s="19"/>
      <c r="Z779" s="18"/>
      <c r="AA779" s="18"/>
      <c r="AB779" s="18"/>
      <c r="AC779" s="19"/>
      <c r="AD779" s="19"/>
      <c r="AE779" s="19"/>
      <c r="AF779" s="18"/>
      <c r="AG779" s="18"/>
      <c r="AH779" s="18"/>
      <c r="AI779" s="18"/>
    </row>
    <row r="780" spans="3:35" x14ac:dyDescent="0.35">
      <c r="C780" s="18"/>
      <c r="D780" s="18" t="e">
        <f>VLOOKUP($B780,[1]OIS!$A$6:$B$43,2)</f>
        <v>#N/A</v>
      </c>
      <c r="E780" s="18">
        <f t="shared" si="22"/>
        <v>0</v>
      </c>
      <c r="F780" s="19"/>
      <c r="G780" s="19"/>
      <c r="H780" s="19"/>
      <c r="I780" s="18"/>
      <c r="J780" s="19"/>
      <c r="K780" s="18"/>
      <c r="L780" s="19"/>
      <c r="M780" s="18"/>
      <c r="N780" s="19"/>
      <c r="O780" s="18"/>
      <c r="P780" s="19"/>
      <c r="Q780" s="19"/>
      <c r="R780" s="19"/>
      <c r="S780" s="18"/>
      <c r="T780" s="18"/>
      <c r="U780" s="18"/>
      <c r="V780" s="19"/>
      <c r="W780" s="19"/>
      <c r="X780" s="19"/>
      <c r="Y780" s="19"/>
      <c r="Z780" s="18"/>
      <c r="AA780" s="18"/>
      <c r="AB780" s="18"/>
      <c r="AC780" s="19"/>
      <c r="AD780" s="19"/>
      <c r="AE780" s="19"/>
      <c r="AF780" s="18"/>
      <c r="AG780" s="18"/>
      <c r="AH780" s="18"/>
      <c r="AI780" s="18"/>
    </row>
    <row r="781" spans="3:35" x14ac:dyDescent="0.35">
      <c r="C781" s="18"/>
      <c r="D781" s="18" t="e">
        <f>VLOOKUP($B781,[1]OIS!$A$6:$B$43,2)</f>
        <v>#N/A</v>
      </c>
      <c r="E781" s="18">
        <f t="shared" si="22"/>
        <v>0</v>
      </c>
      <c r="F781" s="19"/>
      <c r="G781" s="19"/>
      <c r="H781" s="19"/>
      <c r="I781" s="18"/>
      <c r="J781" s="19"/>
      <c r="K781" s="18"/>
      <c r="L781" s="19"/>
      <c r="M781" s="18"/>
      <c r="N781" s="19"/>
      <c r="O781" s="18"/>
      <c r="P781" s="19"/>
      <c r="Q781" s="19"/>
      <c r="R781" s="19"/>
      <c r="S781" s="18"/>
      <c r="T781" s="18"/>
      <c r="U781" s="18"/>
      <c r="V781" s="19"/>
      <c r="W781" s="19"/>
      <c r="X781" s="19"/>
      <c r="Y781" s="19"/>
      <c r="Z781" s="18"/>
      <c r="AA781" s="18"/>
      <c r="AB781" s="18"/>
      <c r="AC781" s="19"/>
      <c r="AD781" s="19"/>
      <c r="AE781" s="19"/>
      <c r="AF781" s="18"/>
      <c r="AG781" s="18"/>
      <c r="AH781" s="18"/>
      <c r="AI781" s="18"/>
    </row>
    <row r="782" spans="3:35" x14ac:dyDescent="0.35">
      <c r="C782" s="18"/>
      <c r="D782" s="18" t="e">
        <f>VLOOKUP($B782,[1]OIS!$A$6:$B$43,2)</f>
        <v>#N/A</v>
      </c>
      <c r="E782" s="18">
        <f t="shared" si="22"/>
        <v>0</v>
      </c>
      <c r="F782" s="19"/>
      <c r="G782" s="19"/>
      <c r="H782" s="19"/>
      <c r="I782" s="18"/>
      <c r="J782" s="19"/>
      <c r="K782" s="18"/>
      <c r="L782" s="19"/>
      <c r="M782" s="18"/>
      <c r="N782" s="19"/>
      <c r="O782" s="18"/>
      <c r="P782" s="19"/>
      <c r="Q782" s="19"/>
      <c r="R782" s="19"/>
      <c r="S782" s="18"/>
      <c r="T782" s="18"/>
      <c r="U782" s="18"/>
      <c r="V782" s="19"/>
      <c r="W782" s="19"/>
      <c r="X782" s="19"/>
      <c r="Y782" s="19"/>
      <c r="Z782" s="18"/>
      <c r="AA782" s="18"/>
      <c r="AB782" s="18"/>
      <c r="AC782" s="19"/>
      <c r="AD782" s="19"/>
      <c r="AE782" s="19"/>
      <c r="AF782" s="18"/>
      <c r="AG782" s="18"/>
      <c r="AH782" s="18"/>
      <c r="AI782" s="18"/>
    </row>
    <row r="783" spans="3:35" x14ac:dyDescent="0.35">
      <c r="C783" s="18"/>
      <c r="D783" s="18" t="e">
        <f>VLOOKUP($B783,[1]OIS!$A$6:$B$43,2)</f>
        <v>#N/A</v>
      </c>
      <c r="E783" s="18">
        <f t="shared" si="22"/>
        <v>0</v>
      </c>
      <c r="F783" s="19"/>
      <c r="G783" s="19"/>
      <c r="H783" s="19"/>
      <c r="I783" s="18"/>
      <c r="J783" s="19"/>
      <c r="K783" s="18"/>
      <c r="L783" s="19"/>
      <c r="M783" s="18"/>
      <c r="N783" s="19"/>
      <c r="O783" s="18"/>
      <c r="P783" s="19"/>
      <c r="Q783" s="19"/>
      <c r="R783" s="19"/>
      <c r="S783" s="18"/>
      <c r="T783" s="18"/>
      <c r="U783" s="18"/>
      <c r="V783" s="19"/>
      <c r="W783" s="19"/>
      <c r="X783" s="19"/>
      <c r="Y783" s="19"/>
      <c r="Z783" s="18"/>
      <c r="AA783" s="18"/>
      <c r="AB783" s="18"/>
      <c r="AC783" s="19"/>
      <c r="AD783" s="19"/>
      <c r="AE783" s="19"/>
      <c r="AF783" s="18"/>
      <c r="AG783" s="18"/>
      <c r="AH783" s="18"/>
      <c r="AI783" s="18"/>
    </row>
    <row r="784" spans="3:35" x14ac:dyDescent="0.35">
      <c r="C784" s="18"/>
      <c r="D784" s="18" t="e">
        <f>VLOOKUP($B784,[1]OIS!$A$6:$B$43,2)</f>
        <v>#N/A</v>
      </c>
      <c r="E784" s="18">
        <f t="shared" si="22"/>
        <v>0</v>
      </c>
      <c r="F784" s="19"/>
      <c r="G784" s="19"/>
      <c r="H784" s="19"/>
      <c r="I784" s="18"/>
      <c r="J784" s="19"/>
      <c r="K784" s="18"/>
      <c r="L784" s="19"/>
      <c r="M784" s="18"/>
      <c r="N784" s="19"/>
      <c r="O784" s="18"/>
      <c r="P784" s="19"/>
      <c r="Q784" s="19"/>
      <c r="R784" s="19"/>
      <c r="S784" s="18"/>
      <c r="T784" s="18"/>
      <c r="U784" s="18"/>
      <c r="V784" s="19"/>
      <c r="W784" s="19"/>
      <c r="X784" s="19"/>
      <c r="Y784" s="19"/>
      <c r="Z784" s="18"/>
      <c r="AA784" s="18"/>
      <c r="AB784" s="18"/>
      <c r="AC784" s="19"/>
      <c r="AD784" s="19"/>
      <c r="AE784" s="19"/>
      <c r="AF784" s="18"/>
      <c r="AG784" s="18"/>
      <c r="AH784" s="18"/>
      <c r="AI784" s="18"/>
    </row>
    <row r="785" spans="3:35" x14ac:dyDescent="0.35">
      <c r="C785" s="18"/>
      <c r="D785" s="18" t="e">
        <f>VLOOKUP($B785,[1]OIS!$A$6:$B$43,2)</f>
        <v>#N/A</v>
      </c>
      <c r="E785" s="18">
        <f t="shared" si="22"/>
        <v>0</v>
      </c>
      <c r="F785" s="19"/>
      <c r="G785" s="19"/>
      <c r="H785" s="19"/>
      <c r="I785" s="18"/>
      <c r="J785" s="19"/>
      <c r="K785" s="18"/>
      <c r="L785" s="19"/>
      <c r="M785" s="18"/>
      <c r="N785" s="19"/>
      <c r="O785" s="18"/>
      <c r="P785" s="19"/>
      <c r="Q785" s="19"/>
      <c r="R785" s="19"/>
      <c r="S785" s="18"/>
      <c r="T785" s="18"/>
      <c r="U785" s="18"/>
      <c r="V785" s="19"/>
      <c r="W785" s="19"/>
      <c r="X785" s="19"/>
      <c r="Y785" s="19"/>
      <c r="Z785" s="18"/>
      <c r="AA785" s="18"/>
      <c r="AB785" s="18"/>
      <c r="AC785" s="19"/>
      <c r="AD785" s="19"/>
      <c r="AE785" s="19"/>
      <c r="AF785" s="18"/>
      <c r="AG785" s="18"/>
      <c r="AH785" s="18"/>
      <c r="AI785" s="18"/>
    </row>
    <row r="786" spans="3:35" x14ac:dyDescent="0.35">
      <c r="C786" s="18"/>
      <c r="D786" s="18" t="e">
        <f>VLOOKUP($B786,[1]OIS!$A$6:$B$43,2)</f>
        <v>#N/A</v>
      </c>
      <c r="E786" s="18">
        <f t="shared" si="22"/>
        <v>0</v>
      </c>
      <c r="F786" s="19"/>
      <c r="G786" s="19"/>
      <c r="H786" s="19"/>
      <c r="I786" s="18"/>
      <c r="J786" s="19"/>
      <c r="K786" s="18"/>
      <c r="L786" s="19"/>
      <c r="M786" s="18"/>
      <c r="N786" s="19"/>
      <c r="O786" s="18"/>
      <c r="P786" s="19"/>
      <c r="Q786" s="19"/>
      <c r="R786" s="19"/>
      <c r="S786" s="18"/>
      <c r="T786" s="18"/>
      <c r="U786" s="18"/>
      <c r="V786" s="19"/>
      <c r="W786" s="19"/>
      <c r="X786" s="19"/>
      <c r="Y786" s="19"/>
      <c r="Z786" s="18"/>
      <c r="AA786" s="18"/>
      <c r="AB786" s="18"/>
      <c r="AC786" s="19"/>
      <c r="AD786" s="19"/>
      <c r="AE786" s="19"/>
      <c r="AF786" s="18"/>
      <c r="AG786" s="18"/>
      <c r="AH786" s="18"/>
      <c r="AI786" s="18"/>
    </row>
    <row r="787" spans="3:35" x14ac:dyDescent="0.35">
      <c r="C787" s="18"/>
      <c r="D787" s="18" t="e">
        <f>VLOOKUP($B787,[1]OIS!$A$6:$B$43,2)</f>
        <v>#N/A</v>
      </c>
      <c r="E787" s="18">
        <f t="shared" si="22"/>
        <v>0</v>
      </c>
      <c r="F787" s="19"/>
      <c r="G787" s="19"/>
      <c r="H787" s="19"/>
      <c r="I787" s="18"/>
      <c r="J787" s="19"/>
      <c r="K787" s="18"/>
      <c r="L787" s="19"/>
      <c r="M787" s="18"/>
      <c r="N787" s="19"/>
      <c r="O787" s="18"/>
      <c r="P787" s="19"/>
      <c r="Q787" s="19"/>
      <c r="R787" s="19"/>
      <c r="S787" s="18"/>
      <c r="T787" s="18"/>
      <c r="U787" s="18"/>
      <c r="V787" s="19"/>
      <c r="W787" s="19"/>
      <c r="X787" s="19"/>
      <c r="Y787" s="19"/>
      <c r="Z787" s="18"/>
      <c r="AA787" s="18"/>
      <c r="AB787" s="18"/>
      <c r="AC787" s="19"/>
      <c r="AD787" s="19"/>
      <c r="AE787" s="19"/>
      <c r="AF787" s="18"/>
      <c r="AG787" s="18"/>
      <c r="AH787" s="18"/>
      <c r="AI787" s="18"/>
    </row>
    <row r="788" spans="3:35" x14ac:dyDescent="0.35">
      <c r="C788" s="18"/>
      <c r="D788" s="18" t="e">
        <f>VLOOKUP($B788,[1]OIS!$A$6:$B$43,2)</f>
        <v>#N/A</v>
      </c>
      <c r="E788" s="18">
        <f t="shared" si="22"/>
        <v>0</v>
      </c>
      <c r="F788" s="19"/>
      <c r="G788" s="19"/>
      <c r="H788" s="19"/>
      <c r="I788" s="18"/>
      <c r="J788" s="19"/>
      <c r="K788" s="18"/>
      <c r="L788" s="19"/>
      <c r="M788" s="18"/>
      <c r="N788" s="19"/>
      <c r="O788" s="18"/>
      <c r="P788" s="19"/>
      <c r="Q788" s="19"/>
      <c r="R788" s="19"/>
      <c r="S788" s="18"/>
      <c r="T788" s="18"/>
      <c r="U788" s="18"/>
      <c r="V788" s="19"/>
      <c r="W788" s="19"/>
      <c r="X788" s="19"/>
      <c r="Y788" s="19"/>
      <c r="Z788" s="18"/>
      <c r="AA788" s="18"/>
      <c r="AB788" s="18"/>
      <c r="AC788" s="19"/>
      <c r="AD788" s="19"/>
      <c r="AE788" s="19"/>
      <c r="AF788" s="18"/>
      <c r="AG788" s="18"/>
      <c r="AH788" s="18"/>
      <c r="AI788" s="18"/>
    </row>
    <row r="789" spans="3:35" x14ac:dyDescent="0.35">
      <c r="C789" s="18"/>
      <c r="D789" s="18" t="e">
        <f>VLOOKUP($B789,[1]OIS!$A$6:$B$43,2)</f>
        <v>#N/A</v>
      </c>
      <c r="E789" s="18">
        <f t="shared" si="22"/>
        <v>0</v>
      </c>
      <c r="F789" s="19"/>
      <c r="G789" s="19"/>
      <c r="H789" s="19"/>
      <c r="I789" s="18"/>
      <c r="J789" s="19"/>
      <c r="K789" s="18"/>
      <c r="L789" s="19"/>
      <c r="M789" s="18"/>
      <c r="N789" s="19"/>
      <c r="O789" s="18"/>
      <c r="P789" s="19"/>
      <c r="Q789" s="19"/>
      <c r="R789" s="19"/>
      <c r="S789" s="18"/>
      <c r="T789" s="18"/>
      <c r="U789" s="18"/>
      <c r="V789" s="19"/>
      <c r="W789" s="19"/>
      <c r="X789" s="19"/>
      <c r="Y789" s="19"/>
      <c r="Z789" s="18"/>
      <c r="AA789" s="18"/>
      <c r="AB789" s="18"/>
      <c r="AC789" s="19"/>
      <c r="AD789" s="19"/>
      <c r="AE789" s="19"/>
      <c r="AF789" s="18"/>
      <c r="AG789" s="18"/>
      <c r="AH789" s="18"/>
      <c r="AI789" s="18"/>
    </row>
    <row r="790" spans="3:35" x14ac:dyDescent="0.35">
      <c r="C790" s="18"/>
      <c r="D790" s="18" t="e">
        <f>VLOOKUP($B790,[1]OIS!$A$6:$B$43,2)</f>
        <v>#N/A</v>
      </c>
      <c r="E790" s="18">
        <f t="shared" si="22"/>
        <v>0</v>
      </c>
      <c r="F790" s="19"/>
      <c r="G790" s="19"/>
      <c r="H790" s="19"/>
      <c r="I790" s="18"/>
      <c r="J790" s="19"/>
      <c r="K790" s="18"/>
      <c r="L790" s="19"/>
      <c r="M790" s="18"/>
      <c r="N790" s="19"/>
      <c r="O790" s="18"/>
      <c r="P790" s="19"/>
      <c r="Q790" s="19"/>
      <c r="R790" s="19"/>
      <c r="S790" s="18"/>
      <c r="T790" s="18"/>
      <c r="U790" s="18"/>
      <c r="V790" s="19"/>
      <c r="W790" s="19"/>
      <c r="X790" s="19"/>
      <c r="Y790" s="19"/>
      <c r="Z790" s="18"/>
      <c r="AA790" s="18"/>
      <c r="AB790" s="18"/>
      <c r="AC790" s="19"/>
      <c r="AD790" s="19"/>
      <c r="AE790" s="19"/>
      <c r="AF790" s="18"/>
      <c r="AG790" s="18"/>
      <c r="AH790" s="18"/>
      <c r="AI790" s="18"/>
    </row>
    <row r="791" spans="3:35" x14ac:dyDescent="0.35">
      <c r="C791" s="18"/>
      <c r="D791" s="18" t="e">
        <f>VLOOKUP($B791,[1]OIS!$A$6:$B$43,2)</f>
        <v>#N/A</v>
      </c>
      <c r="E791" s="18">
        <f t="shared" si="22"/>
        <v>0</v>
      </c>
      <c r="F791" s="19"/>
      <c r="G791" s="19"/>
      <c r="H791" s="19"/>
      <c r="I791" s="18"/>
      <c r="J791" s="19"/>
      <c r="K791" s="18"/>
      <c r="L791" s="19"/>
      <c r="M791" s="18"/>
      <c r="N791" s="19"/>
      <c r="O791" s="18"/>
      <c r="P791" s="19"/>
      <c r="Q791" s="19"/>
      <c r="R791" s="19"/>
      <c r="S791" s="18"/>
      <c r="T791" s="18"/>
      <c r="U791" s="18"/>
      <c r="V791" s="19"/>
      <c r="W791" s="19"/>
      <c r="X791" s="19"/>
      <c r="Y791" s="19"/>
      <c r="Z791" s="18"/>
      <c r="AA791" s="18"/>
      <c r="AB791" s="18"/>
      <c r="AC791" s="19"/>
      <c r="AD791" s="19"/>
      <c r="AE791" s="19"/>
      <c r="AF791" s="18"/>
      <c r="AG791" s="18"/>
      <c r="AH791" s="18"/>
      <c r="AI791" s="18"/>
    </row>
    <row r="792" spans="3:35" x14ac:dyDescent="0.35">
      <c r="C792" s="18"/>
      <c r="D792" s="18" t="e">
        <f>VLOOKUP($B792,[1]OIS!$A$6:$B$43,2)</f>
        <v>#N/A</v>
      </c>
      <c r="E792" s="18">
        <f t="shared" si="22"/>
        <v>0</v>
      </c>
      <c r="F792" s="19"/>
      <c r="G792" s="19"/>
      <c r="H792" s="19"/>
      <c r="I792" s="18"/>
      <c r="J792" s="19"/>
      <c r="K792" s="18"/>
      <c r="L792" s="19"/>
      <c r="M792" s="18"/>
      <c r="N792" s="19"/>
      <c r="O792" s="18"/>
      <c r="P792" s="19"/>
      <c r="Q792" s="19"/>
      <c r="R792" s="19"/>
      <c r="S792" s="18"/>
      <c r="T792" s="18"/>
      <c r="U792" s="18"/>
      <c r="V792" s="19"/>
      <c r="W792" s="19"/>
      <c r="X792" s="19"/>
      <c r="Y792" s="19"/>
      <c r="Z792" s="18"/>
      <c r="AA792" s="18"/>
      <c r="AB792" s="18"/>
      <c r="AC792" s="19"/>
      <c r="AD792" s="19"/>
      <c r="AE792" s="19"/>
      <c r="AF792" s="18"/>
      <c r="AG792" s="18"/>
      <c r="AH792" s="18"/>
      <c r="AI792" s="18"/>
    </row>
    <row r="793" spans="3:35" x14ac:dyDescent="0.35">
      <c r="C793" s="18"/>
      <c r="D793" s="18" t="e">
        <f>VLOOKUP($B793,[1]OIS!$A$6:$B$43,2)</f>
        <v>#N/A</v>
      </c>
      <c r="E793" s="18">
        <f t="shared" si="22"/>
        <v>0</v>
      </c>
      <c r="F793" s="19"/>
      <c r="G793" s="19"/>
      <c r="H793" s="19"/>
      <c r="I793" s="18"/>
      <c r="J793" s="19"/>
      <c r="K793" s="18"/>
      <c r="L793" s="19"/>
      <c r="M793" s="18"/>
      <c r="N793" s="19"/>
      <c r="O793" s="18"/>
      <c r="P793" s="19"/>
      <c r="Q793" s="19"/>
      <c r="R793" s="19"/>
      <c r="S793" s="18"/>
      <c r="T793" s="18"/>
      <c r="U793" s="18"/>
      <c r="V793" s="19"/>
      <c r="W793" s="19"/>
      <c r="X793" s="19"/>
      <c r="Y793" s="19"/>
      <c r="Z793" s="18"/>
      <c r="AA793" s="18"/>
      <c r="AB793" s="18"/>
      <c r="AC793" s="19"/>
      <c r="AD793" s="19"/>
      <c r="AE793" s="19"/>
      <c r="AF793" s="18"/>
      <c r="AG793" s="18"/>
      <c r="AH793" s="18"/>
      <c r="AI793" s="18"/>
    </row>
    <row r="794" spans="3:35" x14ac:dyDescent="0.35">
      <c r="C794" s="18"/>
      <c r="D794" s="18" t="e">
        <f>VLOOKUP($B794,[1]OIS!$A$6:$B$43,2)</f>
        <v>#N/A</v>
      </c>
      <c r="E794" s="18">
        <f t="shared" si="22"/>
        <v>0</v>
      </c>
      <c r="F794" s="19"/>
      <c r="G794" s="19"/>
      <c r="H794" s="19"/>
      <c r="I794" s="18"/>
      <c r="J794" s="19"/>
      <c r="K794" s="18"/>
      <c r="L794" s="19"/>
      <c r="M794" s="18"/>
      <c r="N794" s="19"/>
      <c r="O794" s="18"/>
      <c r="P794" s="19"/>
      <c r="Q794" s="19"/>
      <c r="R794" s="19"/>
      <c r="S794" s="18"/>
      <c r="T794" s="18"/>
      <c r="U794" s="18"/>
      <c r="V794" s="19"/>
      <c r="W794" s="19"/>
      <c r="X794" s="19"/>
      <c r="Y794" s="19"/>
      <c r="Z794" s="18"/>
      <c r="AA794" s="18"/>
      <c r="AB794" s="18"/>
      <c r="AC794" s="19"/>
      <c r="AD794" s="19"/>
      <c r="AE794" s="19"/>
      <c r="AF794" s="18"/>
      <c r="AG794" s="18"/>
      <c r="AH794" s="18"/>
      <c r="AI794" s="18"/>
    </row>
    <row r="795" spans="3:35" x14ac:dyDescent="0.35">
      <c r="C795" s="18"/>
      <c r="D795" s="18" t="e">
        <f>VLOOKUP($B795,[1]OIS!$A$6:$B$43,2)</f>
        <v>#N/A</v>
      </c>
      <c r="E795" s="18">
        <f t="shared" si="22"/>
        <v>0</v>
      </c>
      <c r="F795" s="19"/>
      <c r="G795" s="19"/>
      <c r="H795" s="19"/>
      <c r="I795" s="18"/>
      <c r="J795" s="19"/>
      <c r="K795" s="18"/>
      <c r="L795" s="19"/>
      <c r="M795" s="18"/>
      <c r="N795" s="19"/>
      <c r="O795" s="18"/>
      <c r="P795" s="19"/>
      <c r="Q795" s="19"/>
      <c r="R795" s="19"/>
      <c r="S795" s="18"/>
      <c r="T795" s="18"/>
      <c r="U795" s="18"/>
      <c r="V795" s="19"/>
      <c r="W795" s="19"/>
      <c r="X795" s="19"/>
      <c r="Y795" s="19"/>
      <c r="Z795" s="18"/>
      <c r="AA795" s="18"/>
      <c r="AB795" s="18"/>
      <c r="AC795" s="19"/>
      <c r="AD795" s="19"/>
      <c r="AE795" s="19"/>
      <c r="AF795" s="18"/>
      <c r="AG795" s="18"/>
      <c r="AH795" s="18"/>
      <c r="AI795" s="18"/>
    </row>
    <row r="796" spans="3:35" x14ac:dyDescent="0.35">
      <c r="C796" s="18"/>
      <c r="D796" s="18" t="e">
        <f>VLOOKUP($B796,[1]OIS!$A$6:$B$43,2)</f>
        <v>#N/A</v>
      </c>
      <c r="E796" s="18">
        <f t="shared" si="22"/>
        <v>0</v>
      </c>
      <c r="F796" s="19"/>
      <c r="G796" s="19"/>
      <c r="H796" s="19"/>
      <c r="I796" s="18"/>
      <c r="J796" s="19"/>
      <c r="K796" s="18"/>
      <c r="L796" s="19"/>
      <c r="M796" s="18"/>
      <c r="N796" s="19"/>
      <c r="O796" s="18"/>
      <c r="P796" s="19"/>
      <c r="Q796" s="19"/>
      <c r="R796" s="19"/>
      <c r="S796" s="18"/>
      <c r="T796" s="18"/>
      <c r="U796" s="18"/>
      <c r="V796" s="19"/>
      <c r="W796" s="19"/>
      <c r="X796" s="19"/>
      <c r="Y796" s="19"/>
      <c r="Z796" s="18"/>
      <c r="AA796" s="18"/>
      <c r="AB796" s="18"/>
      <c r="AC796" s="19"/>
      <c r="AD796" s="19"/>
      <c r="AE796" s="19"/>
      <c r="AF796" s="18"/>
      <c r="AG796" s="18"/>
      <c r="AH796" s="18"/>
      <c r="AI796" s="18"/>
    </row>
    <row r="797" spans="3:35" x14ac:dyDescent="0.35">
      <c r="C797" s="18"/>
      <c r="D797" s="18" t="e">
        <f>VLOOKUP($B797,[1]OIS!$A$6:$B$43,2)</f>
        <v>#N/A</v>
      </c>
      <c r="E797" s="18">
        <f t="shared" si="22"/>
        <v>0</v>
      </c>
      <c r="F797" s="19"/>
      <c r="G797" s="19"/>
      <c r="H797" s="19"/>
      <c r="I797" s="18"/>
      <c r="J797" s="19"/>
      <c r="K797" s="18"/>
      <c r="L797" s="19"/>
      <c r="M797" s="18"/>
      <c r="N797" s="19"/>
      <c r="O797" s="18"/>
      <c r="P797" s="19"/>
      <c r="Q797" s="19"/>
      <c r="R797" s="19"/>
      <c r="S797" s="18"/>
      <c r="T797" s="18"/>
      <c r="U797" s="18"/>
      <c r="V797" s="19"/>
      <c r="W797" s="19"/>
      <c r="X797" s="19"/>
      <c r="Y797" s="19"/>
      <c r="Z797" s="18"/>
      <c r="AA797" s="18"/>
      <c r="AB797" s="18"/>
      <c r="AC797" s="19"/>
      <c r="AD797" s="19"/>
      <c r="AE797" s="19"/>
      <c r="AF797" s="18"/>
      <c r="AG797" s="18"/>
      <c r="AH797" s="18"/>
      <c r="AI797" s="18"/>
    </row>
    <row r="798" spans="3:35" x14ac:dyDescent="0.35">
      <c r="C798" s="18"/>
      <c r="D798" s="18" t="e">
        <f>VLOOKUP($B798,[1]OIS!$A$6:$B$43,2)</f>
        <v>#N/A</v>
      </c>
      <c r="E798" s="18">
        <f t="shared" si="22"/>
        <v>0</v>
      </c>
      <c r="F798" s="19"/>
      <c r="G798" s="19"/>
      <c r="H798" s="19"/>
      <c r="I798" s="18"/>
      <c r="J798" s="19"/>
      <c r="K798" s="18"/>
      <c r="L798" s="19"/>
      <c r="M798" s="18"/>
      <c r="N798" s="19"/>
      <c r="O798" s="18"/>
      <c r="P798" s="19"/>
      <c r="Q798" s="19"/>
      <c r="R798" s="19"/>
      <c r="S798" s="18"/>
      <c r="T798" s="18"/>
      <c r="U798" s="18"/>
      <c r="V798" s="19"/>
      <c r="W798" s="19"/>
      <c r="X798" s="19"/>
      <c r="Y798" s="19"/>
      <c r="Z798" s="18"/>
      <c r="AA798" s="18"/>
      <c r="AB798" s="18"/>
      <c r="AC798" s="19"/>
      <c r="AD798" s="19"/>
      <c r="AE798" s="19"/>
      <c r="AF798" s="18"/>
      <c r="AG798" s="18"/>
      <c r="AH798" s="18"/>
      <c r="AI798" s="18"/>
    </row>
    <row r="799" spans="3:35" x14ac:dyDescent="0.35">
      <c r="C799" s="18"/>
      <c r="D799" s="18" t="e">
        <f>VLOOKUP($B799,[1]OIS!$A$6:$B$43,2)</f>
        <v>#N/A</v>
      </c>
      <c r="E799" s="18">
        <f t="shared" si="22"/>
        <v>0</v>
      </c>
      <c r="F799" s="19"/>
      <c r="G799" s="19"/>
      <c r="H799" s="19"/>
      <c r="I799" s="18"/>
      <c r="J799" s="19"/>
      <c r="K799" s="18"/>
      <c r="L799" s="19"/>
      <c r="M799" s="18"/>
      <c r="N799" s="19"/>
      <c r="O799" s="18"/>
      <c r="P799" s="19"/>
      <c r="Q799" s="19"/>
      <c r="R799" s="19"/>
      <c r="S799" s="18"/>
      <c r="T799" s="18"/>
      <c r="U799" s="18"/>
      <c r="V799" s="19"/>
      <c r="W799" s="19"/>
      <c r="X799" s="19"/>
      <c r="Y799" s="19"/>
      <c r="Z799" s="18"/>
      <c r="AA799" s="18"/>
      <c r="AB799" s="18"/>
      <c r="AC799" s="19"/>
      <c r="AD799" s="19"/>
      <c r="AE799" s="19"/>
      <c r="AF799" s="18"/>
      <c r="AG799" s="18"/>
      <c r="AH799" s="18"/>
      <c r="AI799" s="18"/>
    </row>
    <row r="800" spans="3:35" x14ac:dyDescent="0.35">
      <c r="C800" s="18"/>
      <c r="D800" s="18" t="e">
        <f>VLOOKUP($B800,[1]OIS!$A$6:$B$43,2)</f>
        <v>#N/A</v>
      </c>
      <c r="E800" s="18">
        <f t="shared" si="22"/>
        <v>0</v>
      </c>
      <c r="F800" s="19"/>
      <c r="G800" s="19"/>
      <c r="H800" s="19"/>
      <c r="I800" s="18"/>
      <c r="J800" s="19"/>
      <c r="K800" s="18"/>
      <c r="L800" s="19"/>
      <c r="M800" s="18"/>
      <c r="N800" s="19"/>
      <c r="O800" s="18"/>
      <c r="P800" s="19"/>
      <c r="Q800" s="19"/>
      <c r="R800" s="19"/>
      <c r="S800" s="18"/>
      <c r="T800" s="18"/>
      <c r="U800" s="18"/>
      <c r="V800" s="19"/>
      <c r="W800" s="19"/>
      <c r="X800" s="19"/>
      <c r="Y800" s="19"/>
      <c r="Z800" s="18"/>
      <c r="AA800" s="18"/>
      <c r="AB800" s="18"/>
      <c r="AC800" s="19"/>
      <c r="AD800" s="19"/>
      <c r="AE800" s="19"/>
      <c r="AF800" s="18"/>
      <c r="AG800" s="18"/>
      <c r="AH800" s="18"/>
      <c r="AI800" s="18"/>
    </row>
    <row r="801" spans="3:35" x14ac:dyDescent="0.35">
      <c r="C801" s="18"/>
      <c r="D801" s="18" t="e">
        <f>VLOOKUP($B801,[1]OIS!$A$6:$B$43,2)</f>
        <v>#N/A</v>
      </c>
      <c r="E801" s="18">
        <f t="shared" si="22"/>
        <v>0</v>
      </c>
      <c r="F801" s="19"/>
      <c r="G801" s="19"/>
      <c r="H801" s="19"/>
      <c r="I801" s="18"/>
      <c r="J801" s="19"/>
      <c r="K801" s="18"/>
      <c r="L801" s="19"/>
      <c r="M801" s="18"/>
      <c r="N801" s="19"/>
      <c r="O801" s="18"/>
      <c r="P801" s="19"/>
      <c r="Q801" s="19"/>
      <c r="R801" s="19"/>
      <c r="S801" s="18"/>
      <c r="T801" s="18"/>
      <c r="U801" s="18"/>
      <c r="V801" s="19"/>
      <c r="W801" s="19"/>
      <c r="X801" s="19"/>
      <c r="Y801" s="19"/>
      <c r="Z801" s="18"/>
      <c r="AA801" s="18"/>
      <c r="AB801" s="18"/>
      <c r="AC801" s="19"/>
      <c r="AD801" s="19"/>
      <c r="AE801" s="19"/>
      <c r="AF801" s="18"/>
      <c r="AG801" s="18"/>
      <c r="AH801" s="18"/>
      <c r="AI801" s="18"/>
    </row>
    <row r="802" spans="3:35" x14ac:dyDescent="0.35">
      <c r="C802" s="18"/>
      <c r="D802" s="18" t="e">
        <f>VLOOKUP($B802,[1]OIS!$A$6:$B$43,2)</f>
        <v>#N/A</v>
      </c>
      <c r="E802" s="18">
        <f t="shared" si="22"/>
        <v>0</v>
      </c>
      <c r="F802" s="19"/>
      <c r="G802" s="19"/>
      <c r="H802" s="19"/>
      <c r="I802" s="18"/>
      <c r="J802" s="19"/>
      <c r="K802" s="18"/>
      <c r="L802" s="19"/>
      <c r="M802" s="18"/>
      <c r="N802" s="19"/>
      <c r="O802" s="18"/>
      <c r="P802" s="19"/>
      <c r="Q802" s="19"/>
      <c r="R802" s="19"/>
      <c r="S802" s="18"/>
      <c r="T802" s="18"/>
      <c r="U802" s="18"/>
      <c r="V802" s="19"/>
      <c r="W802" s="19"/>
      <c r="X802" s="19"/>
      <c r="Y802" s="19"/>
      <c r="Z802" s="18"/>
      <c r="AA802" s="18"/>
      <c r="AB802" s="18"/>
      <c r="AC802" s="19"/>
      <c r="AD802" s="19"/>
      <c r="AE802" s="19"/>
      <c r="AF802" s="18"/>
      <c r="AG802" s="18"/>
      <c r="AH802" s="18"/>
      <c r="AI802" s="18"/>
    </row>
    <row r="803" spans="3:35" x14ac:dyDescent="0.35">
      <c r="C803" s="18"/>
      <c r="D803" s="18" t="e">
        <f>VLOOKUP($B803,[1]OIS!$A$6:$B$43,2)</f>
        <v>#N/A</v>
      </c>
      <c r="E803" s="18">
        <f t="shared" si="22"/>
        <v>0</v>
      </c>
      <c r="F803" s="19"/>
      <c r="G803" s="19"/>
      <c r="H803" s="19"/>
      <c r="I803" s="18"/>
      <c r="J803" s="19"/>
      <c r="K803" s="18"/>
      <c r="L803" s="19"/>
      <c r="M803" s="18"/>
      <c r="N803" s="19"/>
      <c r="O803" s="18"/>
      <c r="P803" s="19"/>
      <c r="Q803" s="19"/>
      <c r="R803" s="19"/>
      <c r="S803" s="18"/>
      <c r="T803" s="18"/>
      <c r="U803" s="18"/>
      <c r="V803" s="19"/>
      <c r="W803" s="19"/>
      <c r="X803" s="19"/>
      <c r="Y803" s="19"/>
      <c r="Z803" s="18"/>
      <c r="AA803" s="18"/>
      <c r="AB803" s="18"/>
      <c r="AC803" s="19"/>
      <c r="AD803" s="19"/>
      <c r="AE803" s="19"/>
      <c r="AF803" s="18"/>
      <c r="AG803" s="18"/>
      <c r="AH803" s="18"/>
      <c r="AI803" s="18"/>
    </row>
    <row r="804" spans="3:35" x14ac:dyDescent="0.35">
      <c r="C804" s="18"/>
      <c r="D804" s="18" t="e">
        <f>VLOOKUP($B804,[1]OIS!$A$6:$B$43,2)</f>
        <v>#N/A</v>
      </c>
      <c r="E804" s="18">
        <f t="shared" si="22"/>
        <v>0</v>
      </c>
      <c r="F804" s="19"/>
      <c r="G804" s="19"/>
      <c r="H804" s="19"/>
      <c r="I804" s="18"/>
      <c r="J804" s="19"/>
      <c r="K804" s="18"/>
      <c r="L804" s="19"/>
      <c r="M804" s="18"/>
      <c r="N804" s="19"/>
      <c r="O804" s="18"/>
      <c r="P804" s="19"/>
      <c r="Q804" s="19"/>
      <c r="R804" s="19"/>
      <c r="S804" s="18"/>
      <c r="T804" s="18"/>
      <c r="U804" s="18"/>
      <c r="V804" s="19"/>
      <c r="W804" s="19"/>
      <c r="X804" s="19"/>
      <c r="Y804" s="19"/>
      <c r="Z804" s="18"/>
      <c r="AA804" s="18"/>
      <c r="AB804" s="18"/>
      <c r="AC804" s="19"/>
      <c r="AD804" s="19"/>
      <c r="AE804" s="19"/>
      <c r="AF804" s="18"/>
      <c r="AG804" s="18"/>
      <c r="AH804" s="18"/>
      <c r="AI804" s="18"/>
    </row>
    <row r="805" spans="3:35" x14ac:dyDescent="0.35">
      <c r="C805" s="18"/>
      <c r="D805" s="18" t="e">
        <f>VLOOKUP($B805,[1]OIS!$A$6:$B$43,2)</f>
        <v>#N/A</v>
      </c>
      <c r="E805" s="18">
        <f t="shared" si="22"/>
        <v>0</v>
      </c>
      <c r="F805" s="19"/>
      <c r="G805" s="19"/>
      <c r="H805" s="19"/>
      <c r="I805" s="18"/>
      <c r="J805" s="19"/>
      <c r="K805" s="18"/>
      <c r="L805" s="19"/>
      <c r="M805" s="18"/>
      <c r="N805" s="19"/>
      <c r="O805" s="18"/>
      <c r="P805" s="19"/>
      <c r="Q805" s="19"/>
      <c r="R805" s="19"/>
      <c r="S805" s="18"/>
      <c r="T805" s="18"/>
      <c r="U805" s="18"/>
      <c r="V805" s="19"/>
      <c r="W805" s="19"/>
      <c r="X805" s="19"/>
      <c r="Y805" s="19"/>
      <c r="Z805" s="18"/>
      <c r="AA805" s="18"/>
      <c r="AB805" s="18"/>
      <c r="AC805" s="19"/>
      <c r="AD805" s="19"/>
      <c r="AE805" s="19"/>
      <c r="AF805" s="18"/>
      <c r="AG805" s="18"/>
      <c r="AH805" s="18"/>
      <c r="AI805" s="18"/>
    </row>
    <row r="806" spans="3:35" x14ac:dyDescent="0.35">
      <c r="C806" s="18"/>
      <c r="D806" s="18" t="e">
        <f>VLOOKUP($B806,[1]OIS!$A$6:$B$43,2)</f>
        <v>#N/A</v>
      </c>
      <c r="E806" s="18">
        <f t="shared" si="22"/>
        <v>0</v>
      </c>
      <c r="F806" s="19"/>
      <c r="G806" s="19"/>
      <c r="H806" s="19"/>
      <c r="I806" s="18"/>
      <c r="J806" s="19"/>
      <c r="K806" s="18"/>
      <c r="L806" s="19"/>
      <c r="M806" s="18"/>
      <c r="N806" s="19"/>
      <c r="O806" s="18"/>
      <c r="P806" s="19"/>
      <c r="Q806" s="19"/>
      <c r="R806" s="19"/>
      <c r="S806" s="18"/>
      <c r="T806" s="18"/>
      <c r="U806" s="18"/>
      <c r="V806" s="19"/>
      <c r="W806" s="19"/>
      <c r="X806" s="19"/>
      <c r="Y806" s="19"/>
      <c r="Z806" s="18"/>
      <c r="AA806" s="18"/>
      <c r="AB806" s="18"/>
      <c r="AC806" s="19"/>
      <c r="AD806" s="19"/>
      <c r="AE806" s="19"/>
      <c r="AF806" s="18"/>
      <c r="AG806" s="18"/>
      <c r="AH806" s="18"/>
      <c r="AI806" s="18"/>
    </row>
    <row r="807" spans="3:35" x14ac:dyDescent="0.35">
      <c r="C807" s="18"/>
      <c r="D807" s="18" t="e">
        <f>VLOOKUP($B807,[1]OIS!$A$6:$B$43,2)</f>
        <v>#N/A</v>
      </c>
      <c r="E807" s="18">
        <f t="shared" si="22"/>
        <v>0</v>
      </c>
      <c r="F807" s="19"/>
      <c r="G807" s="19"/>
      <c r="H807" s="19"/>
      <c r="I807" s="18"/>
      <c r="J807" s="19"/>
      <c r="K807" s="18"/>
      <c r="L807" s="19"/>
      <c r="M807" s="18"/>
      <c r="N807" s="19"/>
      <c r="O807" s="18"/>
      <c r="P807" s="19"/>
      <c r="Q807" s="19"/>
      <c r="R807" s="19"/>
      <c r="S807" s="18"/>
      <c r="T807" s="18"/>
      <c r="U807" s="18"/>
      <c r="V807" s="19"/>
      <c r="W807" s="19"/>
      <c r="X807" s="19"/>
      <c r="Y807" s="19"/>
      <c r="Z807" s="18"/>
      <c r="AA807" s="18"/>
      <c r="AB807" s="18"/>
      <c r="AC807" s="19"/>
      <c r="AD807" s="19"/>
      <c r="AE807" s="19"/>
      <c r="AF807" s="18"/>
      <c r="AG807" s="18"/>
      <c r="AH807" s="18"/>
      <c r="AI807" s="18"/>
    </row>
    <row r="808" spans="3:35" x14ac:dyDescent="0.35">
      <c r="C808" s="18"/>
      <c r="D808" s="18" t="e">
        <f>VLOOKUP($B808,[1]OIS!$A$6:$B$43,2)</f>
        <v>#N/A</v>
      </c>
      <c r="E808" s="18">
        <f t="shared" si="22"/>
        <v>0</v>
      </c>
      <c r="F808" s="19"/>
      <c r="G808" s="19"/>
      <c r="H808" s="19"/>
      <c r="I808" s="18"/>
      <c r="J808" s="19"/>
      <c r="K808" s="18"/>
      <c r="L808" s="19"/>
      <c r="M808" s="18"/>
      <c r="N808" s="19"/>
      <c r="O808" s="18"/>
      <c r="P808" s="19"/>
      <c r="Q808" s="19"/>
      <c r="R808" s="19"/>
      <c r="S808" s="18"/>
      <c r="T808" s="18"/>
      <c r="U808" s="18"/>
      <c r="V808" s="19"/>
      <c r="W808" s="19"/>
      <c r="X808" s="19"/>
      <c r="Y808" s="19"/>
      <c r="Z808" s="18"/>
      <c r="AA808" s="18"/>
      <c r="AB808" s="18"/>
      <c r="AC808" s="19"/>
      <c r="AD808" s="19"/>
      <c r="AE808" s="19"/>
      <c r="AF808" s="18"/>
      <c r="AG808" s="18"/>
      <c r="AH808" s="18"/>
      <c r="AI808" s="18"/>
    </row>
    <row r="809" spans="3:35" x14ac:dyDescent="0.35">
      <c r="C809" s="18"/>
      <c r="D809" s="18" t="e">
        <f>VLOOKUP($B809,[1]OIS!$A$6:$B$43,2)</f>
        <v>#N/A</v>
      </c>
      <c r="E809" s="18">
        <f t="shared" si="22"/>
        <v>0</v>
      </c>
      <c r="F809" s="19"/>
      <c r="G809" s="19"/>
      <c r="H809" s="19"/>
      <c r="I809" s="18"/>
      <c r="J809" s="19"/>
      <c r="K809" s="18"/>
      <c r="L809" s="19"/>
      <c r="M809" s="18"/>
      <c r="N809" s="19"/>
      <c r="O809" s="18"/>
      <c r="P809" s="19"/>
      <c r="Q809" s="19"/>
      <c r="R809" s="19"/>
      <c r="S809" s="18"/>
      <c r="T809" s="18"/>
      <c r="U809" s="18"/>
      <c r="V809" s="19"/>
      <c r="W809" s="19"/>
      <c r="X809" s="19"/>
      <c r="Y809" s="19"/>
      <c r="Z809" s="18"/>
      <c r="AA809" s="18"/>
      <c r="AB809" s="18"/>
      <c r="AC809" s="19"/>
      <c r="AD809" s="19"/>
      <c r="AE809" s="19"/>
      <c r="AF809" s="18"/>
      <c r="AG809" s="18"/>
      <c r="AH809" s="18"/>
      <c r="AI809" s="18"/>
    </row>
    <row r="810" spans="3:35" x14ac:dyDescent="0.35">
      <c r="C810" s="18"/>
      <c r="D810" s="18" t="e">
        <f>VLOOKUP($B810,[1]OIS!$A$6:$B$43,2)</f>
        <v>#N/A</v>
      </c>
      <c r="E810" s="18">
        <f t="shared" si="22"/>
        <v>0</v>
      </c>
      <c r="F810" s="19"/>
      <c r="G810" s="19"/>
      <c r="H810" s="19"/>
      <c r="I810" s="18"/>
      <c r="J810" s="19"/>
      <c r="K810" s="18"/>
      <c r="L810" s="19"/>
      <c r="M810" s="18"/>
      <c r="N810" s="19"/>
      <c r="O810" s="18"/>
      <c r="P810" s="19"/>
      <c r="Q810" s="19"/>
      <c r="R810" s="19"/>
      <c r="S810" s="18"/>
      <c r="T810" s="18"/>
      <c r="U810" s="18"/>
      <c r="V810" s="19"/>
      <c r="W810" s="19"/>
      <c r="X810" s="19"/>
      <c r="Y810" s="19"/>
      <c r="Z810" s="18"/>
      <c r="AA810" s="18"/>
      <c r="AB810" s="18"/>
      <c r="AC810" s="19"/>
      <c r="AD810" s="19"/>
      <c r="AE810" s="19"/>
      <c r="AF810" s="18"/>
      <c r="AG810" s="18"/>
      <c r="AH810" s="18"/>
      <c r="AI810" s="18"/>
    </row>
    <row r="811" spans="3:35" x14ac:dyDescent="0.35">
      <c r="C811" s="18"/>
      <c r="D811" s="18" t="e">
        <f>VLOOKUP($B811,[1]OIS!$A$6:$B$43,2)</f>
        <v>#N/A</v>
      </c>
      <c r="E811" s="18">
        <f t="shared" si="22"/>
        <v>0</v>
      </c>
      <c r="F811" s="19"/>
      <c r="G811" s="19"/>
      <c r="H811" s="19"/>
      <c r="I811" s="18"/>
      <c r="J811" s="19"/>
      <c r="K811" s="18"/>
      <c r="L811" s="19"/>
      <c r="M811" s="18"/>
      <c r="N811" s="19"/>
      <c r="O811" s="18"/>
      <c r="P811" s="19"/>
      <c r="Q811" s="19"/>
      <c r="R811" s="19"/>
      <c r="S811" s="18"/>
      <c r="T811" s="18"/>
      <c r="U811" s="18"/>
      <c r="V811" s="19"/>
      <c r="W811" s="19"/>
      <c r="X811" s="19"/>
      <c r="Y811" s="19"/>
      <c r="Z811" s="18"/>
      <c r="AA811" s="18"/>
      <c r="AB811" s="18"/>
      <c r="AC811" s="19"/>
      <c r="AD811" s="19"/>
      <c r="AE811" s="19"/>
      <c r="AF811" s="18"/>
      <c r="AG811" s="18"/>
      <c r="AH811" s="18"/>
      <c r="AI811" s="18"/>
    </row>
    <row r="812" spans="3:35" x14ac:dyDescent="0.35">
      <c r="C812" s="18"/>
      <c r="D812" s="18" t="e">
        <f>VLOOKUP($B812,[1]OIS!$A$6:$B$43,2)</f>
        <v>#N/A</v>
      </c>
      <c r="E812" s="18">
        <f t="shared" si="22"/>
        <v>0</v>
      </c>
      <c r="F812" s="19"/>
      <c r="G812" s="19"/>
      <c r="H812" s="19"/>
      <c r="I812" s="18"/>
      <c r="J812" s="19"/>
      <c r="K812" s="18"/>
      <c r="L812" s="19"/>
      <c r="M812" s="18"/>
      <c r="N812" s="19"/>
      <c r="O812" s="18"/>
      <c r="P812" s="19"/>
      <c r="Q812" s="19"/>
      <c r="R812" s="19"/>
      <c r="S812" s="18"/>
      <c r="T812" s="18"/>
      <c r="U812" s="18"/>
      <c r="V812" s="19"/>
      <c r="W812" s="19"/>
      <c r="X812" s="19"/>
      <c r="Y812" s="19"/>
      <c r="Z812" s="18"/>
      <c r="AA812" s="18"/>
      <c r="AB812" s="18"/>
      <c r="AC812" s="19"/>
      <c r="AD812" s="19"/>
      <c r="AE812" s="19"/>
      <c r="AF812" s="18"/>
      <c r="AG812" s="18"/>
      <c r="AH812" s="18"/>
      <c r="AI812" s="18"/>
    </row>
  </sheetData>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2D83A6-31B2-4B5D-BECC-0769CC0EA53F}">
  <dimension ref="A3:U434"/>
  <sheetViews>
    <sheetView zoomScale="70" zoomScaleNormal="70" workbookViewId="0">
      <selection activeCell="T3" sqref="T3:U3"/>
    </sheetView>
  </sheetViews>
  <sheetFormatPr defaultRowHeight="14.5" x14ac:dyDescent="0.35"/>
  <cols>
    <col min="1" max="1" width="10.453125" bestFit="1" customWidth="1"/>
    <col min="4" max="4" width="15.1796875" customWidth="1"/>
    <col min="5" max="5" width="14.26953125" customWidth="1"/>
    <col min="6" max="6" width="13.90625" customWidth="1"/>
    <col min="7" max="7" width="14.6328125" customWidth="1"/>
    <col min="8" max="8" width="12.90625" customWidth="1"/>
    <col min="9" max="9" width="13.7265625" customWidth="1"/>
  </cols>
  <sheetData>
    <row r="3" spans="1:21" x14ac:dyDescent="0.35">
      <c r="K3" t="s">
        <v>118</v>
      </c>
      <c r="L3" t="s">
        <v>117</v>
      </c>
      <c r="M3" t="s">
        <v>121</v>
      </c>
      <c r="N3" t="s">
        <v>119</v>
      </c>
      <c r="O3" t="s">
        <v>120</v>
      </c>
      <c r="T3" t="s">
        <v>277</v>
      </c>
      <c r="U3" t="s">
        <v>278</v>
      </c>
    </row>
    <row r="4" spans="1:21" x14ac:dyDescent="0.35">
      <c r="B4" t="s">
        <v>40</v>
      </c>
      <c r="D4" t="s">
        <v>41</v>
      </c>
      <c r="E4" t="s">
        <v>42</v>
      </c>
      <c r="F4" t="s">
        <v>43</v>
      </c>
      <c r="G4" t="s">
        <v>44</v>
      </c>
      <c r="H4" t="s">
        <v>46</v>
      </c>
      <c r="I4" t="s">
        <v>45</v>
      </c>
      <c r="K4" t="s">
        <v>40</v>
      </c>
      <c r="L4" t="s">
        <v>42</v>
      </c>
      <c r="M4" t="s">
        <v>43</v>
      </c>
      <c r="N4" t="s">
        <v>44</v>
      </c>
      <c r="O4" t="s">
        <v>151</v>
      </c>
      <c r="P4" t="s">
        <v>281</v>
      </c>
      <c r="T4" t="s">
        <v>279</v>
      </c>
      <c r="U4" t="s">
        <v>280</v>
      </c>
    </row>
    <row r="5" spans="1:21" x14ac:dyDescent="0.35">
      <c r="A5" s="29">
        <v>32963</v>
      </c>
      <c r="B5">
        <v>52.776101956106302</v>
      </c>
      <c r="D5">
        <v>57.0887709149873</v>
      </c>
      <c r="E5">
        <v>36.602494587621997</v>
      </c>
      <c r="F5">
        <v>98.431519867365495</v>
      </c>
      <c r="G5">
        <v>33.455587976738997</v>
      </c>
      <c r="H5">
        <v>54.544500810387397</v>
      </c>
      <c r="I5">
        <v>29.872872537843801</v>
      </c>
      <c r="K5" t="str">
        <f>[3]!FAMEData(+K3, "1990m3", "2025m12", 0,"Monthly", "Down", "No Heading", "Normal")</f>
        <v>Refresh</v>
      </c>
      <c r="L5" t="str">
        <f>[3]!FAMEData(+L3, "1990m3", "2025m12", 0,"Monthly", "Down", "No Heading", "Normal")</f>
        <v>Refresh</v>
      </c>
      <c r="M5" t="str">
        <f>[3]!FAMEData(+M3, "1990m3", "2025m12", 0,"Monthly", "Down", "No Heading", "Normal")</f>
        <v>Refresh</v>
      </c>
      <c r="N5" t="str">
        <f>[3]!FAMEData(+N3, "1990m3", "2025m12", 0,"Monthly", "Down", "No Heading", "Normal")</f>
        <v>Refresh</v>
      </c>
      <c r="O5" t="str">
        <f>[3]!FAMEData(+O3, "1990m3", "2025m12", 0,"Monthly", "Down", "No Heading", "Normal")</f>
        <v>Refresh</v>
      </c>
      <c r="P5" t="e">
        <f>+T5+U5</f>
        <v>#VALUE!</v>
      </c>
      <c r="R5" t="e">
        <f>SUMPRODUCT(E5:I5,L5:P5)/1000</f>
        <v>#VALUE!</v>
      </c>
      <c r="T5" t="str">
        <f>[3]!FAMEData(+T3, "1990m3", "2025m12", 0,"Monthly", "Down", "No Heading", "Normal")</f>
        <v>Refresh</v>
      </c>
      <c r="U5" t="str">
        <f>[3]!FAMEData(+U3, "1990m3", "2025m12", 0,"Monthly", "Down", "No Heading", "Normal")</f>
        <v>Refresh</v>
      </c>
    </row>
    <row r="6" spans="1:21" x14ac:dyDescent="0.35">
      <c r="A6" s="29">
        <v>32993</v>
      </c>
      <c r="B6">
        <v>53.164758217991</v>
      </c>
      <c r="D6">
        <v>57.456971081989401</v>
      </c>
      <c r="E6">
        <v>37.059961910832598</v>
      </c>
      <c r="F6">
        <v>98.775003211859698</v>
      </c>
      <c r="G6">
        <v>33.9872222995985</v>
      </c>
      <c r="H6">
        <v>55.091831022957599</v>
      </c>
      <c r="I6">
        <v>30.1121607672303</v>
      </c>
      <c r="K6">
        <v>1000</v>
      </c>
      <c r="L6">
        <v>294</v>
      </c>
      <c r="M6">
        <v>359</v>
      </c>
      <c r="N6">
        <v>96</v>
      </c>
      <c r="O6">
        <v>185</v>
      </c>
      <c r="P6">
        <f t="shared" ref="P6:P69" si="0">+T6+U6</f>
        <v>66</v>
      </c>
      <c r="R6">
        <f t="shared" ref="R6:R69" si="1">SUMPRODUCT(E6:I6,L6:P6)/1000</f>
        <v>61.798019645488225</v>
      </c>
      <c r="T6">
        <v>26</v>
      </c>
      <c r="U6">
        <v>40</v>
      </c>
    </row>
    <row r="7" spans="1:21" x14ac:dyDescent="0.35">
      <c r="A7" s="29">
        <v>33024</v>
      </c>
      <c r="B7">
        <v>53.451956231259601</v>
      </c>
      <c r="D7">
        <v>57.754697723141497</v>
      </c>
      <c r="E7">
        <v>37.270886479331899</v>
      </c>
      <c r="F7">
        <v>99.074444828020304</v>
      </c>
      <c r="G7">
        <v>34.209048238237898</v>
      </c>
      <c r="H7">
        <v>55.386161584005897</v>
      </c>
      <c r="I7">
        <v>30.492020643648399</v>
      </c>
      <c r="K7">
        <v>1000</v>
      </c>
      <c r="L7">
        <v>294</v>
      </c>
      <c r="M7">
        <v>359</v>
      </c>
      <c r="N7">
        <v>96</v>
      </c>
      <c r="O7">
        <v>185</v>
      </c>
      <c r="P7">
        <f t="shared" si="0"/>
        <v>66</v>
      </c>
      <c r="R7">
        <f t="shared" si="1"/>
        <v>62.068348204575585</v>
      </c>
      <c r="T7">
        <v>26</v>
      </c>
      <c r="U7">
        <v>40</v>
      </c>
    </row>
    <row r="8" spans="1:21" x14ac:dyDescent="0.35">
      <c r="A8" s="29">
        <v>33054</v>
      </c>
      <c r="B8">
        <v>53.732087707847398</v>
      </c>
      <c r="D8">
        <v>58.024588307316897</v>
      </c>
      <c r="E8">
        <v>37.544024433494101</v>
      </c>
      <c r="F8">
        <v>99.388306871048897</v>
      </c>
      <c r="G8">
        <v>34.469457333624973</v>
      </c>
      <c r="H8">
        <v>55.561062939866197</v>
      </c>
      <c r="I8">
        <v>30.7576780328132</v>
      </c>
      <c r="K8">
        <v>1000</v>
      </c>
      <c r="L8">
        <v>294</v>
      </c>
      <c r="M8">
        <v>359</v>
      </c>
      <c r="N8">
        <v>96</v>
      </c>
      <c r="O8">
        <v>185</v>
      </c>
      <c r="P8">
        <f t="shared" si="0"/>
        <v>66</v>
      </c>
      <c r="R8">
        <f t="shared" si="1"/>
        <v>62.336216648222731</v>
      </c>
      <c r="T8">
        <v>26</v>
      </c>
      <c r="U8">
        <v>40</v>
      </c>
    </row>
    <row r="9" spans="1:21" x14ac:dyDescent="0.35">
      <c r="A9" s="29">
        <v>33085</v>
      </c>
      <c r="B9">
        <v>54.080074922921597</v>
      </c>
      <c r="D9">
        <v>58.445952057724703</v>
      </c>
      <c r="E9">
        <v>37.909933285027797</v>
      </c>
      <c r="F9">
        <v>99.891104503461094</v>
      </c>
      <c r="G9">
        <v>34.384593763195397</v>
      </c>
      <c r="H9">
        <v>55.689533205526601</v>
      </c>
      <c r="I9">
        <v>31.218366666181598</v>
      </c>
      <c r="K9">
        <v>1000</v>
      </c>
      <c r="L9">
        <v>294</v>
      </c>
      <c r="M9">
        <v>359</v>
      </c>
      <c r="N9">
        <v>96</v>
      </c>
      <c r="O9">
        <v>185</v>
      </c>
      <c r="P9">
        <f t="shared" si="0"/>
        <v>66</v>
      </c>
      <c r="R9">
        <f t="shared" si="1"/>
        <v>62.670323746797877</v>
      </c>
      <c r="T9">
        <v>26</v>
      </c>
      <c r="U9">
        <v>40</v>
      </c>
    </row>
    <row r="10" spans="1:21" x14ac:dyDescent="0.35">
      <c r="A10" s="29">
        <v>33116</v>
      </c>
      <c r="B10">
        <v>54.536056093765801</v>
      </c>
      <c r="D10">
        <v>58.759667249598699</v>
      </c>
      <c r="E10">
        <v>38.204417687126003</v>
      </c>
      <c r="F10">
        <v>100.23670990207199</v>
      </c>
      <c r="G10">
        <v>35.8920478480334</v>
      </c>
      <c r="H10">
        <v>56.015895741692297</v>
      </c>
      <c r="I10">
        <v>31.356909576238301</v>
      </c>
      <c r="K10">
        <v>1000</v>
      </c>
      <c r="L10">
        <v>294</v>
      </c>
      <c r="M10">
        <v>359</v>
      </c>
      <c r="N10">
        <v>96</v>
      </c>
      <c r="O10">
        <v>185</v>
      </c>
      <c r="P10">
        <f t="shared" si="0"/>
        <v>66</v>
      </c>
      <c r="R10">
        <f t="shared" si="1"/>
        <v>63.0952109925149</v>
      </c>
      <c r="T10">
        <v>26</v>
      </c>
      <c r="U10">
        <v>40</v>
      </c>
    </row>
    <row r="11" spans="1:21" x14ac:dyDescent="0.35">
      <c r="A11" s="29">
        <v>33146</v>
      </c>
      <c r="B11">
        <v>55.080923797932599</v>
      </c>
      <c r="D11">
        <v>59.1253626975397</v>
      </c>
      <c r="E11">
        <v>38.564860663511901</v>
      </c>
      <c r="F11">
        <v>100.581698332241</v>
      </c>
      <c r="G11">
        <v>37.468286387908989</v>
      </c>
      <c r="H11">
        <v>56.503445018738098</v>
      </c>
      <c r="I11">
        <v>31.616600746207201</v>
      </c>
      <c r="K11">
        <v>1000</v>
      </c>
      <c r="L11">
        <v>294</v>
      </c>
      <c r="M11">
        <v>359</v>
      </c>
      <c r="N11">
        <v>96</v>
      </c>
      <c r="O11">
        <v>185</v>
      </c>
      <c r="P11">
        <f t="shared" si="0"/>
        <v>66</v>
      </c>
      <c r="R11">
        <f t="shared" si="1"/>
        <v>63.583687207302503</v>
      </c>
      <c r="T11">
        <v>26</v>
      </c>
      <c r="U11">
        <v>40</v>
      </c>
    </row>
    <row r="12" spans="1:21" x14ac:dyDescent="0.35">
      <c r="A12" s="29">
        <v>33177</v>
      </c>
      <c r="B12">
        <v>55.534101291426701</v>
      </c>
      <c r="D12">
        <v>59.510093929068297</v>
      </c>
      <c r="E12">
        <v>38.909523483627801</v>
      </c>
      <c r="F12">
        <v>101.020074629123</v>
      </c>
      <c r="G12">
        <v>38.111668648927491</v>
      </c>
      <c r="H12">
        <v>56.697636080892899</v>
      </c>
      <c r="I12">
        <v>31.987815884527201</v>
      </c>
      <c r="K12">
        <v>1000</v>
      </c>
      <c r="L12">
        <v>294</v>
      </c>
      <c r="M12">
        <v>359</v>
      </c>
      <c r="N12">
        <v>96</v>
      </c>
      <c r="O12">
        <v>185</v>
      </c>
      <c r="P12">
        <f t="shared" si="0"/>
        <v>66</v>
      </c>
      <c r="R12">
        <f t="shared" si="1"/>
        <v>63.964585409682755</v>
      </c>
      <c r="T12">
        <v>26</v>
      </c>
      <c r="U12">
        <v>40</v>
      </c>
    </row>
    <row r="13" spans="1:21" x14ac:dyDescent="0.35">
      <c r="A13" s="29">
        <v>33207</v>
      </c>
      <c r="B13">
        <v>55.626993167028203</v>
      </c>
      <c r="D13">
        <v>59.857807585316401</v>
      </c>
      <c r="E13">
        <v>39.192689873808597</v>
      </c>
      <c r="F13">
        <v>101.47963075050799</v>
      </c>
      <c r="G13">
        <v>37.018989021039687</v>
      </c>
      <c r="H13">
        <v>57.076686319415202</v>
      </c>
      <c r="I13">
        <v>32.127373566080003</v>
      </c>
      <c r="K13">
        <v>1000</v>
      </c>
      <c r="L13">
        <v>294</v>
      </c>
      <c r="M13">
        <v>359</v>
      </c>
      <c r="N13">
        <v>96</v>
      </c>
      <c r="O13">
        <v>185</v>
      </c>
      <c r="P13">
        <f t="shared" si="0"/>
        <v>66</v>
      </c>
      <c r="R13">
        <f t="shared" si="1"/>
        <v>64.187254832804996</v>
      </c>
      <c r="T13">
        <v>26</v>
      </c>
      <c r="U13">
        <v>40</v>
      </c>
    </row>
    <row r="14" spans="1:21" x14ac:dyDescent="0.35">
      <c r="A14" s="29">
        <v>33238</v>
      </c>
      <c r="B14">
        <v>55.805790667441002</v>
      </c>
      <c r="D14">
        <v>60.140786673034</v>
      </c>
      <c r="E14">
        <v>39.502295589291897</v>
      </c>
      <c r="F14">
        <v>101.685054698798</v>
      </c>
      <c r="G14">
        <v>36.279128894573489</v>
      </c>
      <c r="H14">
        <v>57.236304278382597</v>
      </c>
      <c r="I14">
        <v>32.326637445501902</v>
      </c>
      <c r="K14">
        <v>1000</v>
      </c>
      <c r="L14">
        <v>294</v>
      </c>
      <c r="M14">
        <v>359</v>
      </c>
      <c r="N14">
        <v>96</v>
      </c>
      <c r="O14">
        <v>185</v>
      </c>
      <c r="P14">
        <f t="shared" si="0"/>
        <v>66</v>
      </c>
      <c r="R14">
        <f t="shared" si="1"/>
        <v>64.323680276903261</v>
      </c>
      <c r="T14">
        <v>26</v>
      </c>
      <c r="U14">
        <v>40</v>
      </c>
    </row>
    <row r="15" spans="1:21" x14ac:dyDescent="0.35">
      <c r="A15" s="29">
        <v>33269</v>
      </c>
      <c r="B15">
        <v>56.096123429636897</v>
      </c>
      <c r="D15">
        <v>60.481262700636996</v>
      </c>
      <c r="E15">
        <v>39.839647142475798</v>
      </c>
      <c r="F15">
        <v>102.05532090081</v>
      </c>
      <c r="G15">
        <v>36.866416137182284</v>
      </c>
      <c r="H15">
        <v>57.404908710633897</v>
      </c>
      <c r="I15">
        <v>32.453019709337703</v>
      </c>
      <c r="K15">
        <v>1000</v>
      </c>
      <c r="L15">
        <v>302</v>
      </c>
      <c r="M15">
        <v>363</v>
      </c>
      <c r="N15">
        <v>93</v>
      </c>
      <c r="O15">
        <v>177</v>
      </c>
      <c r="P15">
        <f t="shared" si="0"/>
        <v>65</v>
      </c>
      <c r="R15">
        <f t="shared" si="1"/>
        <v>64.776346747668825</v>
      </c>
      <c r="T15">
        <v>27</v>
      </c>
      <c r="U15">
        <v>38</v>
      </c>
    </row>
    <row r="16" spans="1:21" x14ac:dyDescent="0.35">
      <c r="A16" s="29">
        <v>33297</v>
      </c>
      <c r="B16">
        <v>56.358307238034797</v>
      </c>
      <c r="D16">
        <v>60.748326794018503</v>
      </c>
      <c r="E16">
        <v>40.075019218653502</v>
      </c>
      <c r="F16">
        <v>102.394075393721</v>
      </c>
      <c r="G16">
        <v>36.472883530471506</v>
      </c>
      <c r="H16">
        <v>57.669910284233303</v>
      </c>
      <c r="I16">
        <v>32.626815013449203</v>
      </c>
      <c r="K16">
        <v>1000</v>
      </c>
      <c r="L16">
        <v>302</v>
      </c>
      <c r="M16">
        <v>363</v>
      </c>
      <c r="N16">
        <v>93</v>
      </c>
      <c r="O16">
        <v>177</v>
      </c>
      <c r="P16">
        <f t="shared" si="0"/>
        <v>65</v>
      </c>
      <c r="R16">
        <f t="shared" si="1"/>
        <v>64.992000436471415</v>
      </c>
      <c r="T16">
        <v>27</v>
      </c>
      <c r="U16">
        <v>38</v>
      </c>
    </row>
    <row r="17" spans="1:21" x14ac:dyDescent="0.35">
      <c r="A17" s="29">
        <v>33328</v>
      </c>
      <c r="B17">
        <v>56.360422573032402</v>
      </c>
      <c r="D17">
        <v>60.8484636129945</v>
      </c>
      <c r="E17">
        <v>40.2284455304152</v>
      </c>
      <c r="F17">
        <v>102.255392978768</v>
      </c>
      <c r="G17">
        <v>36.26387696570248</v>
      </c>
      <c r="H17">
        <v>57.653012923299102</v>
      </c>
      <c r="I17">
        <v>32.766742385007298</v>
      </c>
      <c r="K17">
        <v>1000</v>
      </c>
      <c r="L17">
        <v>302</v>
      </c>
      <c r="M17">
        <v>363</v>
      </c>
      <c r="N17">
        <v>93</v>
      </c>
      <c r="O17">
        <v>177</v>
      </c>
      <c r="P17">
        <f t="shared" si="0"/>
        <v>65</v>
      </c>
      <c r="R17">
        <f t="shared" si="1"/>
        <v>64.974660301737913</v>
      </c>
      <c r="T17">
        <v>27</v>
      </c>
      <c r="U17">
        <v>38</v>
      </c>
    </row>
    <row r="18" spans="1:21" x14ac:dyDescent="0.35">
      <c r="A18" s="29">
        <v>33358</v>
      </c>
      <c r="B18">
        <v>57.647331799118099</v>
      </c>
      <c r="D18">
        <v>62.124884451528096</v>
      </c>
      <c r="E18">
        <v>41.546771504406301</v>
      </c>
      <c r="F18">
        <v>103.61357999967601</v>
      </c>
      <c r="G18">
        <v>37.318041016503997</v>
      </c>
      <c r="H18">
        <v>58.407285916842397</v>
      </c>
      <c r="I18">
        <v>34.953579530282198</v>
      </c>
      <c r="K18">
        <v>1000</v>
      </c>
      <c r="L18">
        <v>302</v>
      </c>
      <c r="M18">
        <v>363</v>
      </c>
      <c r="N18">
        <v>93</v>
      </c>
      <c r="O18">
        <v>177</v>
      </c>
      <c r="P18">
        <f t="shared" si="0"/>
        <v>65</v>
      </c>
      <c r="R18">
        <f t="shared" si="1"/>
        <v>66.239504625497418</v>
      </c>
      <c r="T18">
        <v>27</v>
      </c>
      <c r="U18">
        <v>38</v>
      </c>
    </row>
    <row r="19" spans="1:21" x14ac:dyDescent="0.35">
      <c r="A19" s="29">
        <v>33389</v>
      </c>
      <c r="B19">
        <v>57.840750265598302</v>
      </c>
      <c r="D19">
        <v>62.4682239382755</v>
      </c>
      <c r="E19">
        <v>41.675718964033599</v>
      </c>
      <c r="F19">
        <v>104.20748919587101</v>
      </c>
      <c r="G19">
        <v>37.851142810267902</v>
      </c>
      <c r="H19">
        <v>57.921186091665199</v>
      </c>
      <c r="I19">
        <v>35.035295887414001</v>
      </c>
      <c r="K19">
        <v>1000</v>
      </c>
      <c r="L19">
        <v>302</v>
      </c>
      <c r="M19">
        <v>363</v>
      </c>
      <c r="N19">
        <v>93</v>
      </c>
      <c r="O19">
        <v>177</v>
      </c>
      <c r="P19">
        <f t="shared" si="0"/>
        <v>65</v>
      </c>
      <c r="R19">
        <f t="shared" si="1"/>
        <v>66.462886157500904</v>
      </c>
      <c r="T19">
        <v>27</v>
      </c>
      <c r="U19">
        <v>38</v>
      </c>
    </row>
    <row r="20" spans="1:21" x14ac:dyDescent="0.35">
      <c r="A20" s="29">
        <v>33419</v>
      </c>
      <c r="B20">
        <v>58.252719212082802</v>
      </c>
      <c r="D20">
        <v>62.774921504567999</v>
      </c>
      <c r="E20">
        <v>41.905427477320202</v>
      </c>
      <c r="F20">
        <v>104.742705509153</v>
      </c>
      <c r="G20">
        <v>38.1565461920882</v>
      </c>
      <c r="H20">
        <v>58.704792439444901</v>
      </c>
      <c r="I20">
        <v>35.303982957803001</v>
      </c>
      <c r="K20">
        <v>1000</v>
      </c>
      <c r="L20">
        <v>302</v>
      </c>
      <c r="M20">
        <v>363</v>
      </c>
      <c r="N20">
        <v>93</v>
      </c>
      <c r="O20">
        <v>177</v>
      </c>
      <c r="P20">
        <f t="shared" si="0"/>
        <v>65</v>
      </c>
      <c r="R20">
        <f t="shared" si="1"/>
        <v>66.911107147876379</v>
      </c>
      <c r="T20">
        <v>27</v>
      </c>
      <c r="U20">
        <v>38</v>
      </c>
    </row>
    <row r="21" spans="1:21" x14ac:dyDescent="0.35">
      <c r="A21" s="29">
        <v>33450</v>
      </c>
      <c r="B21">
        <v>58.543000941098001</v>
      </c>
      <c r="D21">
        <v>63.100236418695701</v>
      </c>
      <c r="E21">
        <v>42.172444215014799</v>
      </c>
      <c r="F21">
        <v>105.162710303986</v>
      </c>
      <c r="G21">
        <v>38.531242906979088</v>
      </c>
      <c r="H21">
        <v>58.725299059856098</v>
      </c>
      <c r="I21">
        <v>35.538131802111003</v>
      </c>
      <c r="K21">
        <v>1000</v>
      </c>
      <c r="L21">
        <v>302</v>
      </c>
      <c r="M21">
        <v>363</v>
      </c>
      <c r="N21">
        <v>93</v>
      </c>
      <c r="O21">
        <v>177</v>
      </c>
      <c r="P21">
        <f t="shared" si="0"/>
        <v>65</v>
      </c>
      <c r="R21">
        <f t="shared" si="1"/>
        <v>67.197904084362179</v>
      </c>
      <c r="T21">
        <v>27</v>
      </c>
      <c r="U21">
        <v>38</v>
      </c>
    </row>
    <row r="22" spans="1:21" x14ac:dyDescent="0.35">
      <c r="A22" s="29">
        <v>33481</v>
      </c>
      <c r="B22">
        <v>58.8612818914849</v>
      </c>
      <c r="D22">
        <v>63.4714380172367</v>
      </c>
      <c r="E22">
        <v>42.499982885792299</v>
      </c>
      <c r="F22">
        <v>105.621162637661</v>
      </c>
      <c r="G22">
        <v>38.665449647000599</v>
      </c>
      <c r="H22">
        <v>59.019976209264101</v>
      </c>
      <c r="I22">
        <v>35.7411071138051</v>
      </c>
      <c r="K22">
        <v>1000</v>
      </c>
      <c r="L22">
        <v>302</v>
      </c>
      <c r="M22">
        <v>363</v>
      </c>
      <c r="N22">
        <v>93</v>
      </c>
      <c r="O22">
        <v>177</v>
      </c>
      <c r="P22">
        <f t="shared" si="0"/>
        <v>65</v>
      </c>
      <c r="R22">
        <f t="shared" si="1"/>
        <v>67.541071437588357</v>
      </c>
      <c r="T22">
        <v>27</v>
      </c>
      <c r="U22">
        <v>38</v>
      </c>
    </row>
    <row r="23" spans="1:21" x14ac:dyDescent="0.35">
      <c r="A23" s="29">
        <v>33511</v>
      </c>
      <c r="B23">
        <v>59.012793475448099</v>
      </c>
      <c r="D23">
        <v>63.721957875054798</v>
      </c>
      <c r="E23">
        <v>42.761915279007603</v>
      </c>
      <c r="F23">
        <v>105.85359687514701</v>
      </c>
      <c r="G23">
        <v>38.713299493477791</v>
      </c>
      <c r="H23">
        <v>58.914859865470902</v>
      </c>
      <c r="I23">
        <v>35.979457245108797</v>
      </c>
      <c r="K23">
        <v>1000</v>
      </c>
      <c r="L23">
        <v>302</v>
      </c>
      <c r="M23">
        <v>363</v>
      </c>
      <c r="N23">
        <v>93</v>
      </c>
      <c r="O23">
        <v>177</v>
      </c>
      <c r="P23">
        <f t="shared" si="0"/>
        <v>65</v>
      </c>
      <c r="R23">
        <f t="shared" si="1"/>
        <v>67.705885849952509</v>
      </c>
      <c r="T23">
        <v>27</v>
      </c>
      <c r="U23">
        <v>38</v>
      </c>
    </row>
    <row r="24" spans="1:21" x14ac:dyDescent="0.35">
      <c r="A24" s="29">
        <v>33542</v>
      </c>
      <c r="B24">
        <v>59.302902591102303</v>
      </c>
      <c r="D24">
        <v>64.036033756931403</v>
      </c>
      <c r="E24">
        <v>43.002164787328297</v>
      </c>
      <c r="F24">
        <v>106.27519800571601</v>
      </c>
      <c r="G24">
        <v>38.799399261708686</v>
      </c>
      <c r="H24">
        <v>59.151699317747898</v>
      </c>
      <c r="I24">
        <v>36.158119706264898</v>
      </c>
      <c r="K24">
        <v>1000</v>
      </c>
      <c r="L24">
        <v>302</v>
      </c>
      <c r="M24">
        <v>363</v>
      </c>
      <c r="N24">
        <v>93</v>
      </c>
      <c r="O24">
        <v>177</v>
      </c>
      <c r="P24">
        <f t="shared" si="0"/>
        <v>65</v>
      </c>
      <c r="R24">
        <f t="shared" si="1"/>
        <v>67.993023333335557</v>
      </c>
      <c r="T24">
        <v>27</v>
      </c>
      <c r="U24">
        <v>38</v>
      </c>
    </row>
    <row r="25" spans="1:21" x14ac:dyDescent="0.35">
      <c r="A25" s="29">
        <v>33572</v>
      </c>
      <c r="B25">
        <v>59.589636230123098</v>
      </c>
      <c r="D25">
        <v>64.327197666866098</v>
      </c>
      <c r="E25">
        <v>43.273977617463402</v>
      </c>
      <c r="F25">
        <v>106.59463412334</v>
      </c>
      <c r="G25">
        <v>38.791026173090785</v>
      </c>
      <c r="H25">
        <v>59.715101999527</v>
      </c>
      <c r="I25">
        <v>36.547657456227697</v>
      </c>
      <c r="K25">
        <v>1000</v>
      </c>
      <c r="L25">
        <v>302</v>
      </c>
      <c r="M25">
        <v>363</v>
      </c>
      <c r="N25">
        <v>93</v>
      </c>
      <c r="O25">
        <v>177</v>
      </c>
      <c r="P25">
        <f t="shared" si="0"/>
        <v>65</v>
      </c>
      <c r="R25">
        <f t="shared" si="1"/>
        <v>68.315329649914887</v>
      </c>
      <c r="T25">
        <v>27</v>
      </c>
      <c r="U25">
        <v>38</v>
      </c>
    </row>
    <row r="26" spans="1:21" x14ac:dyDescent="0.35">
      <c r="A26" s="29">
        <v>33603</v>
      </c>
      <c r="B26">
        <v>59.813449410385402</v>
      </c>
      <c r="D26">
        <v>64.615324486014401</v>
      </c>
      <c r="E26">
        <v>43.486745282667897</v>
      </c>
      <c r="F26">
        <v>107.013122468335</v>
      </c>
      <c r="G26">
        <v>38.581537728466088</v>
      </c>
      <c r="H26">
        <v>59.680638314270702</v>
      </c>
      <c r="I26">
        <v>36.734367529124299</v>
      </c>
      <c r="K26">
        <v>1000</v>
      </c>
      <c r="L26">
        <v>302</v>
      </c>
      <c r="M26">
        <v>363</v>
      </c>
      <c r="N26">
        <v>93</v>
      </c>
      <c r="O26">
        <v>177</v>
      </c>
      <c r="P26">
        <f t="shared" si="0"/>
        <v>65</v>
      </c>
      <c r="R26">
        <f t="shared" si="1"/>
        <v>68.518050411137651</v>
      </c>
      <c r="T26">
        <v>27</v>
      </c>
      <c r="U26">
        <v>38</v>
      </c>
    </row>
    <row r="27" spans="1:21" x14ac:dyDescent="0.35">
      <c r="A27" s="29">
        <v>33634</v>
      </c>
      <c r="B27">
        <v>59.979153337716603</v>
      </c>
      <c r="D27">
        <v>64.8781531803901</v>
      </c>
      <c r="E27">
        <v>43.716852363011</v>
      </c>
      <c r="F27">
        <v>107.408289422069</v>
      </c>
      <c r="G27">
        <v>38.472625113121808</v>
      </c>
      <c r="H27">
        <v>59.967954378815001</v>
      </c>
      <c r="I27">
        <v>36.849241572718199</v>
      </c>
      <c r="K27">
        <v>1000</v>
      </c>
      <c r="L27">
        <v>305</v>
      </c>
      <c r="M27">
        <v>360</v>
      </c>
      <c r="N27">
        <v>91</v>
      </c>
      <c r="O27">
        <v>172</v>
      </c>
      <c r="P27">
        <f t="shared" si="0"/>
        <v>72</v>
      </c>
      <c r="R27">
        <f t="shared" si="1"/>
        <v>68.469266594349179</v>
      </c>
      <c r="T27">
        <v>31</v>
      </c>
      <c r="U27">
        <v>41</v>
      </c>
    </row>
    <row r="28" spans="1:21" x14ac:dyDescent="0.35">
      <c r="A28" s="29">
        <v>33663</v>
      </c>
      <c r="B28">
        <v>60.171860477543397</v>
      </c>
      <c r="D28">
        <v>65.017591981401395</v>
      </c>
      <c r="E28">
        <v>43.8973230889113</v>
      </c>
      <c r="F28">
        <v>107.43792785629</v>
      </c>
      <c r="G28">
        <v>38.721617781526987</v>
      </c>
      <c r="H28">
        <v>59.9221538990029</v>
      </c>
      <c r="I28">
        <v>36.892065494837702</v>
      </c>
      <c r="K28">
        <v>1000</v>
      </c>
      <c r="L28">
        <v>305</v>
      </c>
      <c r="M28">
        <v>360</v>
      </c>
      <c r="N28">
        <v>91</v>
      </c>
      <c r="O28">
        <v>172</v>
      </c>
      <c r="P28">
        <f t="shared" si="0"/>
        <v>72</v>
      </c>
      <c r="R28">
        <f t="shared" si="1"/>
        <v>68.552843974758119</v>
      </c>
      <c r="T28">
        <v>31</v>
      </c>
      <c r="U28">
        <v>41</v>
      </c>
    </row>
    <row r="29" spans="1:21" x14ac:dyDescent="0.35">
      <c r="A29" s="29">
        <v>33694</v>
      </c>
      <c r="B29">
        <v>60.279765269632101</v>
      </c>
      <c r="D29">
        <v>65.171800763879702</v>
      </c>
      <c r="E29">
        <v>44.032157078011998</v>
      </c>
      <c r="F29">
        <v>107.539543985579</v>
      </c>
      <c r="G29">
        <v>38.821433138956706</v>
      </c>
      <c r="H29">
        <v>59.989826061649097</v>
      </c>
      <c r="I29">
        <v>37.006594473619003</v>
      </c>
      <c r="K29">
        <v>1000</v>
      </c>
      <c r="L29">
        <v>305</v>
      </c>
      <c r="M29">
        <v>360</v>
      </c>
      <c r="N29">
        <v>91</v>
      </c>
      <c r="O29">
        <v>172</v>
      </c>
      <c r="P29">
        <f t="shared" si="0"/>
        <v>72</v>
      </c>
      <c r="R29">
        <f t="shared" si="1"/>
        <v>68.659519043951363</v>
      </c>
      <c r="T29">
        <v>31</v>
      </c>
      <c r="U29">
        <v>41</v>
      </c>
    </row>
    <row r="30" spans="1:21" x14ac:dyDescent="0.35">
      <c r="A30" s="29">
        <v>33724</v>
      </c>
      <c r="B30">
        <v>60.355910030748397</v>
      </c>
      <c r="D30">
        <v>65.286285955619604</v>
      </c>
      <c r="E30">
        <v>44.346563139249803</v>
      </c>
      <c r="F30">
        <v>107.453237167319</v>
      </c>
      <c r="G30">
        <v>38.740732218400296</v>
      </c>
      <c r="H30">
        <v>59.839081129973003</v>
      </c>
      <c r="I30">
        <v>37.654829136985299</v>
      </c>
      <c r="K30">
        <v>1000</v>
      </c>
      <c r="L30">
        <v>305</v>
      </c>
      <c r="M30">
        <v>360</v>
      </c>
      <c r="N30">
        <v>91</v>
      </c>
      <c r="O30">
        <v>172</v>
      </c>
      <c r="P30">
        <f t="shared" si="0"/>
        <v>72</v>
      </c>
      <c r="R30">
        <f t="shared" si="1"/>
        <v>68.737743421798754</v>
      </c>
      <c r="T30">
        <v>31</v>
      </c>
      <c r="U30">
        <v>41</v>
      </c>
    </row>
    <row r="31" spans="1:21" x14ac:dyDescent="0.35">
      <c r="A31" s="29">
        <v>33755</v>
      </c>
      <c r="B31">
        <v>60.389257142630903</v>
      </c>
      <c r="D31">
        <v>65.365260825836003</v>
      </c>
      <c r="E31">
        <v>44.403062676317901</v>
      </c>
      <c r="F31">
        <v>107.382538766943</v>
      </c>
      <c r="G31">
        <v>38.824494475255989</v>
      </c>
      <c r="H31">
        <v>59.652607583204002</v>
      </c>
      <c r="I31">
        <v>37.680939165872303</v>
      </c>
      <c r="K31">
        <v>1000</v>
      </c>
      <c r="L31">
        <v>305</v>
      </c>
      <c r="M31">
        <v>360</v>
      </c>
      <c r="N31">
        <v>91</v>
      </c>
      <c r="O31">
        <v>172</v>
      </c>
      <c r="P31">
        <f t="shared" si="0"/>
        <v>72</v>
      </c>
      <c r="R31">
        <f t="shared" si="1"/>
        <v>68.706953193878618</v>
      </c>
      <c r="T31">
        <v>31</v>
      </c>
      <c r="U31">
        <v>41</v>
      </c>
    </row>
    <row r="32" spans="1:21" x14ac:dyDescent="0.35">
      <c r="A32" s="29">
        <v>33785</v>
      </c>
      <c r="B32">
        <v>60.514973263252202</v>
      </c>
      <c r="D32">
        <v>65.513174338763605</v>
      </c>
      <c r="E32">
        <v>44.609116330258303</v>
      </c>
      <c r="F32">
        <v>107.470674613284</v>
      </c>
      <c r="G32">
        <v>38.825913199090195</v>
      </c>
      <c r="H32">
        <v>59.6797985638363</v>
      </c>
      <c r="I32">
        <v>37.886021139327603</v>
      </c>
      <c r="K32">
        <v>1000</v>
      </c>
      <c r="L32">
        <v>305</v>
      </c>
      <c r="M32">
        <v>360</v>
      </c>
      <c r="N32">
        <v>91</v>
      </c>
      <c r="O32">
        <v>172</v>
      </c>
      <c r="P32">
        <f t="shared" si="0"/>
        <v>72</v>
      </c>
      <c r="R32">
        <f t="shared" si="1"/>
        <v>68.821100317639662</v>
      </c>
      <c r="T32">
        <v>31</v>
      </c>
      <c r="U32">
        <v>41</v>
      </c>
    </row>
    <row r="33" spans="1:21" x14ac:dyDescent="0.35">
      <c r="A33" s="29">
        <v>33816</v>
      </c>
      <c r="B33">
        <v>60.650249395338001</v>
      </c>
      <c r="D33">
        <v>65.734222591424</v>
      </c>
      <c r="E33">
        <v>44.792370283803102</v>
      </c>
      <c r="F33">
        <v>107.766672554371</v>
      </c>
      <c r="G33">
        <v>38.828363004751196</v>
      </c>
      <c r="H33">
        <v>59.612103523159803</v>
      </c>
      <c r="I33">
        <v>38.178317387981402</v>
      </c>
      <c r="K33">
        <v>1000</v>
      </c>
      <c r="L33">
        <v>305</v>
      </c>
      <c r="M33">
        <v>360</v>
      </c>
      <c r="N33">
        <v>91</v>
      </c>
      <c r="O33">
        <v>172</v>
      </c>
      <c r="P33">
        <f t="shared" si="0"/>
        <v>72</v>
      </c>
      <c r="R33">
        <f t="shared" si="1"/>
        <v>68.993176747484014</v>
      </c>
      <c r="T33">
        <v>31</v>
      </c>
      <c r="U33">
        <v>41</v>
      </c>
    </row>
    <row r="34" spans="1:21" x14ac:dyDescent="0.35">
      <c r="A34" s="29">
        <v>33847</v>
      </c>
      <c r="B34">
        <v>60.624470671687703</v>
      </c>
      <c r="D34">
        <v>65.692030159600193</v>
      </c>
      <c r="E34">
        <v>44.957973279649799</v>
      </c>
      <c r="F34">
        <v>107.284680133867</v>
      </c>
      <c r="G34">
        <v>38.615315416030796</v>
      </c>
      <c r="H34">
        <v>59.454294783246503</v>
      </c>
      <c r="I34">
        <v>38.379210149942097</v>
      </c>
      <c r="K34">
        <v>1000</v>
      </c>
      <c r="L34">
        <v>305</v>
      </c>
      <c r="M34">
        <v>360</v>
      </c>
      <c r="N34">
        <v>91</v>
      </c>
      <c r="O34">
        <v>172</v>
      </c>
      <c r="P34">
        <f t="shared" si="0"/>
        <v>72</v>
      </c>
      <c r="R34">
        <f t="shared" si="1"/>
        <v>68.83810223485834</v>
      </c>
      <c r="T34">
        <v>31</v>
      </c>
      <c r="U34">
        <v>41</v>
      </c>
    </row>
    <row r="35" spans="1:21" x14ac:dyDescent="0.35">
      <c r="A35" s="29">
        <v>33877</v>
      </c>
      <c r="B35">
        <v>60.780913885673201</v>
      </c>
      <c r="D35">
        <v>65.873367655321303</v>
      </c>
      <c r="E35">
        <v>45.153381458887701</v>
      </c>
      <c r="F35">
        <v>107.479157919773</v>
      </c>
      <c r="G35">
        <v>38.621232399275584</v>
      </c>
      <c r="H35">
        <v>59.635964534734498</v>
      </c>
      <c r="I35">
        <v>38.585474207557198</v>
      </c>
      <c r="K35">
        <v>1000</v>
      </c>
      <c r="L35">
        <v>305</v>
      </c>
      <c r="M35">
        <v>360</v>
      </c>
      <c r="N35">
        <v>91</v>
      </c>
      <c r="O35">
        <v>172</v>
      </c>
      <c r="P35">
        <f t="shared" si="0"/>
        <v>72</v>
      </c>
      <c r="R35">
        <f t="shared" si="1"/>
        <v>69.014350387331561</v>
      </c>
      <c r="T35">
        <v>31</v>
      </c>
      <c r="U35">
        <v>41</v>
      </c>
    </row>
    <row r="36" spans="1:21" x14ac:dyDescent="0.35">
      <c r="A36" s="29">
        <v>33908</v>
      </c>
      <c r="B36">
        <v>61.044442926936298</v>
      </c>
      <c r="D36">
        <v>66.021080861222202</v>
      </c>
      <c r="E36">
        <v>45.3597571086583</v>
      </c>
      <c r="F36">
        <v>107.430189993285</v>
      </c>
      <c r="G36">
        <v>39.135790219535693</v>
      </c>
      <c r="H36">
        <v>60.0326858169297</v>
      </c>
      <c r="I36">
        <v>38.845700150333798</v>
      </c>
      <c r="K36">
        <v>1000</v>
      </c>
      <c r="L36">
        <v>305</v>
      </c>
      <c r="M36">
        <v>360</v>
      </c>
      <c r="N36">
        <v>91</v>
      </c>
      <c r="O36">
        <v>172</v>
      </c>
      <c r="P36">
        <f t="shared" si="0"/>
        <v>72</v>
      </c>
      <c r="R36">
        <f t="shared" si="1"/>
        <v>69.193463597037066</v>
      </c>
      <c r="T36">
        <v>31</v>
      </c>
      <c r="U36">
        <v>41</v>
      </c>
    </row>
    <row r="37" spans="1:21" x14ac:dyDescent="0.35">
      <c r="A37" s="29">
        <v>33938</v>
      </c>
      <c r="B37">
        <v>61.160254332260202</v>
      </c>
      <c r="D37">
        <v>66.120778065757307</v>
      </c>
      <c r="E37">
        <v>45.531275015414401</v>
      </c>
      <c r="F37">
        <v>107.38322270515501</v>
      </c>
      <c r="G37">
        <v>39.526407064712686</v>
      </c>
      <c r="H37">
        <v>59.971993292244001</v>
      </c>
      <c r="I37">
        <v>39.138342151379199</v>
      </c>
      <c r="K37">
        <v>1000</v>
      </c>
      <c r="L37">
        <v>305</v>
      </c>
      <c r="M37">
        <v>360</v>
      </c>
      <c r="N37">
        <v>91</v>
      </c>
      <c r="O37">
        <v>172</v>
      </c>
      <c r="P37">
        <f t="shared" si="0"/>
        <v>72</v>
      </c>
      <c r="R37">
        <f t="shared" si="1"/>
        <v>69.275045577611309</v>
      </c>
      <c r="T37">
        <v>31</v>
      </c>
      <c r="U37">
        <v>41</v>
      </c>
    </row>
    <row r="38" spans="1:21" x14ac:dyDescent="0.35">
      <c r="A38" s="29">
        <v>33969</v>
      </c>
      <c r="B38">
        <v>61.316870536818001</v>
      </c>
      <c r="D38">
        <v>66.191085978576297</v>
      </c>
      <c r="E38">
        <v>45.709404227373803</v>
      </c>
      <c r="F38">
        <v>107.196083370713</v>
      </c>
      <c r="G38">
        <v>39.531531847445592</v>
      </c>
      <c r="H38">
        <v>60.249096365878302</v>
      </c>
      <c r="I38">
        <v>39.303231899711299</v>
      </c>
      <c r="K38">
        <v>1000</v>
      </c>
      <c r="L38">
        <v>305</v>
      </c>
      <c r="M38">
        <v>360</v>
      </c>
      <c r="N38">
        <v>91</v>
      </c>
      <c r="O38">
        <v>172</v>
      </c>
      <c r="P38">
        <f t="shared" si="0"/>
        <v>72</v>
      </c>
      <c r="R38">
        <f t="shared" si="1"/>
        <v>69.322004972633508</v>
      </c>
      <c r="T38">
        <v>31</v>
      </c>
      <c r="U38">
        <v>41</v>
      </c>
    </row>
    <row r="39" spans="1:21" x14ac:dyDescent="0.35">
      <c r="A39" s="29">
        <v>34000</v>
      </c>
      <c r="B39">
        <v>61.263678774012703</v>
      </c>
      <c r="D39">
        <v>66.241247612630303</v>
      </c>
      <c r="E39">
        <v>45.906369099161097</v>
      </c>
      <c r="F39">
        <v>106.88207791704301</v>
      </c>
      <c r="G39">
        <v>39.532673067870292</v>
      </c>
      <c r="H39">
        <v>60.1668666835576</v>
      </c>
      <c r="I39">
        <v>39.251012906225903</v>
      </c>
      <c r="K39">
        <v>1000</v>
      </c>
      <c r="L39">
        <v>338</v>
      </c>
      <c r="M39">
        <v>343</v>
      </c>
      <c r="N39">
        <v>91</v>
      </c>
      <c r="O39">
        <v>159</v>
      </c>
      <c r="P39">
        <f t="shared" si="0"/>
        <v>69</v>
      </c>
      <c r="R39">
        <f t="shared" si="1"/>
        <v>68.049230423453636</v>
      </c>
      <c r="T39">
        <v>30</v>
      </c>
      <c r="U39">
        <v>39</v>
      </c>
    </row>
    <row r="40" spans="1:21" x14ac:dyDescent="0.35">
      <c r="A40" s="29">
        <v>34028</v>
      </c>
      <c r="B40">
        <v>61.532403389331499</v>
      </c>
      <c r="D40">
        <v>66.397528775947904</v>
      </c>
      <c r="E40">
        <v>46.101795080116297</v>
      </c>
      <c r="F40">
        <v>106.930632506302</v>
      </c>
      <c r="G40">
        <v>39.883481302745679</v>
      </c>
      <c r="H40">
        <v>60.477852220283999</v>
      </c>
      <c r="I40">
        <v>39.2964375140998</v>
      </c>
      <c r="K40">
        <v>1000</v>
      </c>
      <c r="L40">
        <v>338</v>
      </c>
      <c r="M40">
        <v>343</v>
      </c>
      <c r="N40">
        <v>91</v>
      </c>
      <c r="O40">
        <v>159</v>
      </c>
      <c r="P40">
        <f t="shared" si="0"/>
        <v>69</v>
      </c>
      <c r="R40">
        <f t="shared" si="1"/>
        <v>68.216443176788786</v>
      </c>
      <c r="T40">
        <v>30</v>
      </c>
      <c r="U40">
        <v>39</v>
      </c>
    </row>
    <row r="41" spans="1:21" x14ac:dyDescent="0.35">
      <c r="A41" s="29">
        <v>34059</v>
      </c>
      <c r="B41">
        <v>61.703183354479997</v>
      </c>
      <c r="D41">
        <v>66.541566972693602</v>
      </c>
      <c r="E41">
        <v>46.2965544244394</v>
      </c>
      <c r="F41">
        <v>106.940468570373</v>
      </c>
      <c r="G41">
        <v>39.972114100956389</v>
      </c>
      <c r="H41">
        <v>60.807805824799502</v>
      </c>
      <c r="I41">
        <v>39.495392012994003</v>
      </c>
      <c r="K41">
        <v>1000</v>
      </c>
      <c r="L41">
        <v>338</v>
      </c>
      <c r="M41">
        <v>343</v>
      </c>
      <c r="N41">
        <v>91</v>
      </c>
      <c r="O41">
        <v>159</v>
      </c>
      <c r="P41">
        <f t="shared" si="0"/>
        <v>69</v>
      </c>
      <c r="R41">
        <f t="shared" si="1"/>
        <v>68.359901673325197</v>
      </c>
      <c r="T41">
        <v>30</v>
      </c>
      <c r="U41">
        <v>39</v>
      </c>
    </row>
    <row r="42" spans="1:21" x14ac:dyDescent="0.35">
      <c r="A42" s="29">
        <v>34089</v>
      </c>
      <c r="B42">
        <v>61.8698902522165</v>
      </c>
      <c r="D42">
        <v>66.823601906769895</v>
      </c>
      <c r="E42">
        <v>46.6303257689109</v>
      </c>
      <c r="F42">
        <v>107.234195874721</v>
      </c>
      <c r="G42">
        <v>40.101497821012998</v>
      </c>
      <c r="H42">
        <v>60.664623328753002</v>
      </c>
      <c r="I42">
        <v>39.735973866227297</v>
      </c>
      <c r="K42">
        <v>1000</v>
      </c>
      <c r="L42">
        <v>338</v>
      </c>
      <c r="M42">
        <v>343</v>
      </c>
      <c r="N42">
        <v>91</v>
      </c>
      <c r="O42">
        <v>159</v>
      </c>
      <c r="P42">
        <f t="shared" si="0"/>
        <v>69</v>
      </c>
      <c r="R42">
        <f t="shared" si="1"/>
        <v>68.579072902674767</v>
      </c>
      <c r="T42">
        <v>30</v>
      </c>
      <c r="U42">
        <v>39</v>
      </c>
    </row>
    <row r="43" spans="1:21" x14ac:dyDescent="0.35">
      <c r="A43" s="29">
        <v>34120</v>
      </c>
      <c r="B43">
        <v>61.9542518175111</v>
      </c>
      <c r="D43">
        <v>66.932329506416295</v>
      </c>
      <c r="E43">
        <v>46.667768436690302</v>
      </c>
      <c r="F43">
        <v>107.328554178627</v>
      </c>
      <c r="G43">
        <v>39.780225604908082</v>
      </c>
      <c r="H43">
        <v>60.901098873070097</v>
      </c>
      <c r="I43">
        <v>39.895059186424</v>
      </c>
      <c r="K43">
        <v>1000</v>
      </c>
      <c r="L43">
        <v>338</v>
      </c>
      <c r="M43">
        <v>343</v>
      </c>
      <c r="N43">
        <v>91</v>
      </c>
      <c r="O43">
        <v>159</v>
      </c>
      <c r="P43">
        <f t="shared" si="0"/>
        <v>69</v>
      </c>
      <c r="R43">
        <f t="shared" si="1"/>
        <v>68.64343414959842</v>
      </c>
      <c r="T43">
        <v>30</v>
      </c>
      <c r="U43">
        <v>39</v>
      </c>
    </row>
    <row r="44" spans="1:21" x14ac:dyDescent="0.35">
      <c r="A44" s="29">
        <v>34150</v>
      </c>
      <c r="B44">
        <v>62.025150881440602</v>
      </c>
      <c r="D44">
        <v>66.989084878979597</v>
      </c>
      <c r="E44">
        <v>46.761834919957998</v>
      </c>
      <c r="F44">
        <v>107.3491186265</v>
      </c>
      <c r="G44">
        <v>39.928749911530588</v>
      </c>
      <c r="H44">
        <v>60.789088110223801</v>
      </c>
      <c r="I44">
        <v>40.044945998916397</v>
      </c>
      <c r="K44">
        <v>1000</v>
      </c>
      <c r="L44">
        <v>338</v>
      </c>
      <c r="M44">
        <v>343</v>
      </c>
      <c r="N44">
        <v>91</v>
      </c>
      <c r="O44">
        <v>159</v>
      </c>
      <c r="P44">
        <f t="shared" si="0"/>
        <v>69</v>
      </c>
      <c r="R44">
        <f t="shared" si="1"/>
        <v>68.688330417235406</v>
      </c>
      <c r="T44">
        <v>30</v>
      </c>
      <c r="U44">
        <v>39</v>
      </c>
    </row>
    <row r="45" spans="1:21" x14ac:dyDescent="0.35">
      <c r="A45" s="29">
        <v>34181</v>
      </c>
      <c r="B45">
        <v>62.2598555670058</v>
      </c>
      <c r="D45">
        <v>67.2641386889009</v>
      </c>
      <c r="E45">
        <v>46.994630504804903</v>
      </c>
      <c r="F45">
        <v>107.644717206135</v>
      </c>
      <c r="G45">
        <v>39.745067779233182</v>
      </c>
      <c r="H45">
        <v>61.457630020404302</v>
      </c>
      <c r="I45">
        <v>40.2421261798264</v>
      </c>
      <c r="K45">
        <v>1000</v>
      </c>
      <c r="L45">
        <v>338</v>
      </c>
      <c r="M45">
        <v>343</v>
      </c>
      <c r="N45">
        <v>91</v>
      </c>
      <c r="O45">
        <v>159</v>
      </c>
      <c r="P45">
        <f t="shared" si="0"/>
        <v>69</v>
      </c>
      <c r="R45">
        <f t="shared" si="1"/>
        <v>68.971594159890884</v>
      </c>
      <c r="T45">
        <v>30</v>
      </c>
      <c r="U45">
        <v>39</v>
      </c>
    </row>
    <row r="46" spans="1:21" x14ac:dyDescent="0.35">
      <c r="A46" s="29">
        <v>34212</v>
      </c>
      <c r="B46">
        <v>62.4106440694027</v>
      </c>
      <c r="D46">
        <v>67.461491397840803</v>
      </c>
      <c r="E46">
        <v>47.181873324258603</v>
      </c>
      <c r="F46">
        <v>107.85490191173101</v>
      </c>
      <c r="G46">
        <v>39.6929768470265</v>
      </c>
      <c r="H46">
        <v>61.120145068990297</v>
      </c>
      <c r="I46">
        <v>40.6653454408766</v>
      </c>
      <c r="K46">
        <v>1000</v>
      </c>
      <c r="L46">
        <v>338</v>
      </c>
      <c r="M46">
        <v>343</v>
      </c>
      <c r="N46">
        <v>91</v>
      </c>
      <c r="O46">
        <v>159</v>
      </c>
      <c r="P46">
        <f t="shared" si="0"/>
        <v>69</v>
      </c>
      <c r="R46">
        <f t="shared" si="1"/>
        <v>69.077777333792497</v>
      </c>
      <c r="T46">
        <v>30</v>
      </c>
      <c r="U46">
        <v>39</v>
      </c>
    </row>
    <row r="47" spans="1:21" x14ac:dyDescent="0.35">
      <c r="A47" s="29">
        <v>34242</v>
      </c>
      <c r="B47">
        <v>62.6302666794423</v>
      </c>
      <c r="D47">
        <v>67.6316088935897</v>
      </c>
      <c r="E47">
        <v>47.3541841384015</v>
      </c>
      <c r="F47">
        <v>108.120497117637</v>
      </c>
      <c r="G47">
        <v>39.99449157380289</v>
      </c>
      <c r="H47">
        <v>61.308947047041499</v>
      </c>
      <c r="I47">
        <v>41.0145710228743</v>
      </c>
      <c r="K47">
        <v>1000</v>
      </c>
      <c r="L47">
        <v>338</v>
      </c>
      <c r="M47">
        <v>343</v>
      </c>
      <c r="N47">
        <v>91</v>
      </c>
      <c r="O47">
        <v>159</v>
      </c>
      <c r="P47">
        <f t="shared" si="0"/>
        <v>69</v>
      </c>
      <c r="R47">
        <f t="shared" si="1"/>
        <v>69.30867146440319</v>
      </c>
      <c r="T47">
        <v>30</v>
      </c>
      <c r="U47">
        <v>39</v>
      </c>
    </row>
    <row r="48" spans="1:21" x14ac:dyDescent="0.35">
      <c r="A48" s="29">
        <v>34273</v>
      </c>
      <c r="B48">
        <v>62.674574564964502</v>
      </c>
      <c r="D48">
        <v>67.718384086414403</v>
      </c>
      <c r="E48">
        <v>47.526005304396001</v>
      </c>
      <c r="F48">
        <v>107.902204953012</v>
      </c>
      <c r="G48">
        <v>39.9395831756284</v>
      </c>
      <c r="H48">
        <v>61.036743270968003</v>
      </c>
      <c r="I48">
        <v>41.225301976880601</v>
      </c>
      <c r="K48">
        <v>1000</v>
      </c>
      <c r="L48">
        <v>338</v>
      </c>
      <c r="M48">
        <v>343</v>
      </c>
      <c r="N48">
        <v>91</v>
      </c>
      <c r="O48">
        <v>159</v>
      </c>
      <c r="P48">
        <f t="shared" si="0"/>
        <v>69</v>
      </c>
      <c r="R48">
        <f t="shared" si="1"/>
        <v>69.258136177239834</v>
      </c>
      <c r="T48">
        <v>30</v>
      </c>
      <c r="U48">
        <v>39</v>
      </c>
    </row>
    <row r="49" spans="1:21" x14ac:dyDescent="0.35">
      <c r="A49" s="29">
        <v>34303</v>
      </c>
      <c r="B49">
        <v>62.6046363235588</v>
      </c>
      <c r="D49">
        <v>67.751525773311499</v>
      </c>
      <c r="E49">
        <v>47.681420523606</v>
      </c>
      <c r="F49">
        <v>107.677887148529</v>
      </c>
      <c r="G49">
        <v>39.91482087754909</v>
      </c>
      <c r="H49">
        <v>60.699006917588598</v>
      </c>
      <c r="I49">
        <v>41.276587090101501</v>
      </c>
      <c r="K49">
        <v>1000</v>
      </c>
      <c r="L49">
        <v>338</v>
      </c>
      <c r="M49">
        <v>343</v>
      </c>
      <c r="N49">
        <v>91</v>
      </c>
      <c r="O49">
        <v>159</v>
      </c>
      <c r="P49">
        <f t="shared" si="0"/>
        <v>69</v>
      </c>
      <c r="R49">
        <f t="shared" si="1"/>
        <v>69.181310737894833</v>
      </c>
      <c r="T49">
        <v>30</v>
      </c>
      <c r="U49">
        <v>39</v>
      </c>
    </row>
    <row r="50" spans="1:21" x14ac:dyDescent="0.35">
      <c r="A50" s="29">
        <v>34334</v>
      </c>
      <c r="B50">
        <v>62.757641776685297</v>
      </c>
      <c r="D50">
        <v>67.820619573210394</v>
      </c>
      <c r="E50">
        <v>47.809600923836697</v>
      </c>
      <c r="F50">
        <v>107.561435536856</v>
      </c>
      <c r="G50">
        <v>40.364412857628594</v>
      </c>
      <c r="H50">
        <v>60.598391071565402</v>
      </c>
      <c r="I50">
        <v>41.5516383949833</v>
      </c>
      <c r="K50">
        <v>1000</v>
      </c>
      <c r="L50">
        <v>338</v>
      </c>
      <c r="M50">
        <v>343</v>
      </c>
      <c r="N50">
        <v>91</v>
      </c>
      <c r="O50">
        <v>159</v>
      </c>
      <c r="P50">
        <f t="shared" si="0"/>
        <v>69</v>
      </c>
      <c r="R50">
        <f t="shared" si="1"/>
        <v>69.228586301075367</v>
      </c>
      <c r="T50">
        <v>30</v>
      </c>
      <c r="U50">
        <v>39</v>
      </c>
    </row>
    <row r="51" spans="1:21" x14ac:dyDescent="0.35">
      <c r="A51" s="29">
        <v>34365</v>
      </c>
      <c r="B51">
        <v>62.828711074316701</v>
      </c>
      <c r="D51">
        <v>67.904548985620806</v>
      </c>
      <c r="E51">
        <v>47.881711707402303</v>
      </c>
      <c r="F51">
        <v>107.682448155012</v>
      </c>
      <c r="G51">
        <v>40.635281433618701</v>
      </c>
      <c r="H51">
        <v>60.644789680030101</v>
      </c>
      <c r="I51">
        <v>41.9012284592892</v>
      </c>
      <c r="K51">
        <v>1000</v>
      </c>
      <c r="L51">
        <v>348</v>
      </c>
      <c r="M51">
        <v>336</v>
      </c>
      <c r="N51">
        <v>90</v>
      </c>
      <c r="O51">
        <v>157</v>
      </c>
      <c r="P51">
        <f t="shared" si="0"/>
        <v>69</v>
      </c>
      <c r="R51">
        <f t="shared" si="1"/>
        <v>68.913730326741401</v>
      </c>
      <c r="T51">
        <v>30</v>
      </c>
      <c r="U51">
        <v>39</v>
      </c>
    </row>
    <row r="52" spans="1:21" x14ac:dyDescent="0.35">
      <c r="A52" s="29">
        <v>34393</v>
      </c>
      <c r="B52">
        <v>62.978684513492396</v>
      </c>
      <c r="D52">
        <v>68.071337448553393</v>
      </c>
      <c r="E52">
        <v>47.9965961638216</v>
      </c>
      <c r="F52">
        <v>107.922791061143</v>
      </c>
      <c r="G52">
        <v>40.539760957540693</v>
      </c>
      <c r="H52">
        <v>60.692114720783302</v>
      </c>
      <c r="I52">
        <v>41.9320135332568</v>
      </c>
      <c r="K52">
        <v>1000</v>
      </c>
      <c r="L52">
        <v>348</v>
      </c>
      <c r="M52">
        <v>336</v>
      </c>
      <c r="N52">
        <v>90</v>
      </c>
      <c r="O52">
        <v>157</v>
      </c>
      <c r="P52">
        <f t="shared" si="0"/>
        <v>69</v>
      </c>
      <c r="R52">
        <f t="shared" si="1"/>
        <v>69.035422692690318</v>
      </c>
      <c r="T52">
        <v>30</v>
      </c>
      <c r="U52">
        <v>39</v>
      </c>
    </row>
    <row r="53" spans="1:21" x14ac:dyDescent="0.35">
      <c r="A53" s="29">
        <v>34424</v>
      </c>
      <c r="B53">
        <v>63.015216078830903</v>
      </c>
      <c r="D53">
        <v>68.099305525117302</v>
      </c>
      <c r="E53">
        <v>48.086071008409597</v>
      </c>
      <c r="F53">
        <v>107.841701354393</v>
      </c>
      <c r="G53">
        <v>40.300292589456092</v>
      </c>
      <c r="H53">
        <v>60.885138479206702</v>
      </c>
      <c r="I53">
        <v>41.916250822915501</v>
      </c>
      <c r="K53">
        <v>1000</v>
      </c>
      <c r="L53">
        <v>348</v>
      </c>
      <c r="M53">
        <v>336</v>
      </c>
      <c r="N53">
        <v>90</v>
      </c>
      <c r="O53">
        <v>157</v>
      </c>
      <c r="P53">
        <f t="shared" si="0"/>
        <v>69</v>
      </c>
      <c r="R53">
        <f t="shared" si="1"/>
        <v>69.046978747070256</v>
      </c>
      <c r="T53">
        <v>30</v>
      </c>
      <c r="U53">
        <v>39</v>
      </c>
    </row>
    <row r="54" spans="1:21" x14ac:dyDescent="0.35">
      <c r="A54" s="29">
        <v>34454</v>
      </c>
      <c r="B54">
        <v>63.151617056701703</v>
      </c>
      <c r="D54">
        <v>68.041339865391507</v>
      </c>
      <c r="E54">
        <v>48.164422982287299</v>
      </c>
      <c r="F54">
        <v>107.550644775926</v>
      </c>
      <c r="G54">
        <v>41.694073791512295</v>
      </c>
      <c r="H54">
        <v>61.240021633340497</v>
      </c>
      <c r="I54">
        <v>41.594021762293899</v>
      </c>
      <c r="K54">
        <v>1000</v>
      </c>
      <c r="L54">
        <v>348</v>
      </c>
      <c r="M54">
        <v>336</v>
      </c>
      <c r="N54">
        <v>90</v>
      </c>
      <c r="O54">
        <v>157</v>
      </c>
      <c r="P54">
        <f t="shared" si="0"/>
        <v>69</v>
      </c>
      <c r="R54">
        <f t="shared" si="1"/>
        <v>69.135373381815967</v>
      </c>
      <c r="T54">
        <v>30</v>
      </c>
      <c r="U54">
        <v>39</v>
      </c>
    </row>
    <row r="55" spans="1:21" x14ac:dyDescent="0.35">
      <c r="A55" s="29">
        <v>34485</v>
      </c>
      <c r="B55">
        <v>63.226083247533303</v>
      </c>
      <c r="D55">
        <v>68.123119582871496</v>
      </c>
      <c r="E55">
        <v>48.243713211459699</v>
      </c>
      <c r="F55">
        <v>107.54321460807699</v>
      </c>
      <c r="G55">
        <v>41.630195173570684</v>
      </c>
      <c r="H55">
        <v>61.286960522533697</v>
      </c>
      <c r="I55">
        <v>41.698576081452501</v>
      </c>
      <c r="K55">
        <v>1000</v>
      </c>
      <c r="L55">
        <v>348</v>
      </c>
      <c r="M55">
        <v>336</v>
      </c>
      <c r="N55">
        <v>90</v>
      </c>
      <c r="O55">
        <v>157</v>
      </c>
      <c r="P55">
        <f t="shared" si="0"/>
        <v>69</v>
      </c>
      <c r="R55">
        <f t="shared" si="1"/>
        <v>69.169304423181202</v>
      </c>
      <c r="T55">
        <v>30</v>
      </c>
      <c r="U55">
        <v>39</v>
      </c>
    </row>
    <row r="56" spans="1:21" x14ac:dyDescent="0.35">
      <c r="A56" s="29">
        <v>34515</v>
      </c>
      <c r="B56">
        <v>63.327615556628501</v>
      </c>
      <c r="D56">
        <v>68.161054950999898</v>
      </c>
      <c r="E56">
        <v>48.385674551081699</v>
      </c>
      <c r="F56">
        <v>107.35709869350001</v>
      </c>
      <c r="G56">
        <v>41.754902652586793</v>
      </c>
      <c r="H56">
        <v>61.467828743355199</v>
      </c>
      <c r="I56">
        <v>41.809784971308197</v>
      </c>
      <c r="K56">
        <v>1000</v>
      </c>
      <c r="L56">
        <v>348</v>
      </c>
      <c r="M56">
        <v>336</v>
      </c>
      <c r="N56">
        <v>90</v>
      </c>
      <c r="O56">
        <v>157</v>
      </c>
      <c r="P56">
        <f t="shared" si="0"/>
        <v>69</v>
      </c>
      <c r="R56">
        <f t="shared" si="1"/>
        <v>69.203465419252268</v>
      </c>
      <c r="T56">
        <v>30</v>
      </c>
      <c r="U56">
        <v>39</v>
      </c>
    </row>
    <row r="57" spans="1:21" x14ac:dyDescent="0.35">
      <c r="A57" s="29">
        <v>34546</v>
      </c>
      <c r="B57">
        <v>63.396197157209997</v>
      </c>
      <c r="D57">
        <v>68.183321356277006</v>
      </c>
      <c r="E57">
        <v>48.507317734743197</v>
      </c>
      <c r="F57">
        <v>107.11394329119</v>
      </c>
      <c r="G57">
        <v>41.811301428927095</v>
      </c>
      <c r="H57">
        <v>61.773143495958301</v>
      </c>
      <c r="I57">
        <v>41.971345911366001</v>
      </c>
      <c r="K57">
        <v>1000</v>
      </c>
      <c r="L57">
        <v>348</v>
      </c>
      <c r="M57">
        <v>336</v>
      </c>
      <c r="N57">
        <v>90</v>
      </c>
      <c r="O57">
        <v>157</v>
      </c>
      <c r="P57">
        <f t="shared" si="0"/>
        <v>69</v>
      </c>
      <c r="R57">
        <f t="shared" si="1"/>
        <v>69.228255042883632</v>
      </c>
      <c r="T57">
        <v>30</v>
      </c>
      <c r="U57">
        <v>39</v>
      </c>
    </row>
    <row r="58" spans="1:21" x14ac:dyDescent="0.35">
      <c r="A58" s="29">
        <v>34577</v>
      </c>
      <c r="B58">
        <v>63.596677964478097</v>
      </c>
      <c r="D58">
        <v>68.3841546170122</v>
      </c>
      <c r="E58">
        <v>48.6442141691887</v>
      </c>
      <c r="F58">
        <v>107.433356533576</v>
      </c>
      <c r="G58">
        <v>42.386957739080401</v>
      </c>
      <c r="H58">
        <v>61.594687037174303</v>
      </c>
      <c r="I58">
        <v>42.127619540256703</v>
      </c>
      <c r="K58">
        <v>1000</v>
      </c>
      <c r="L58">
        <v>348</v>
      </c>
      <c r="M58">
        <v>336</v>
      </c>
      <c r="N58">
        <v>90</v>
      </c>
      <c r="O58">
        <v>157</v>
      </c>
      <c r="P58">
        <f t="shared" si="0"/>
        <v>69</v>
      </c>
      <c r="R58">
        <f t="shared" si="1"/>
        <v>69.417792135790521</v>
      </c>
      <c r="T58">
        <v>30</v>
      </c>
      <c r="U58">
        <v>39</v>
      </c>
    </row>
    <row r="59" spans="1:21" x14ac:dyDescent="0.35">
      <c r="A59" s="29">
        <v>34607</v>
      </c>
      <c r="B59">
        <v>63.5724092593234</v>
      </c>
      <c r="D59">
        <v>68.365353594964702</v>
      </c>
      <c r="E59">
        <v>48.768598133620003</v>
      </c>
      <c r="F59">
        <v>107.18394552910701</v>
      </c>
      <c r="G59">
        <v>42.368233270683191</v>
      </c>
      <c r="H59">
        <v>61.396588924537603</v>
      </c>
      <c r="I59">
        <v>42.287680457955197</v>
      </c>
      <c r="K59">
        <v>1000</v>
      </c>
      <c r="L59">
        <v>348</v>
      </c>
      <c r="M59">
        <v>336</v>
      </c>
      <c r="N59">
        <v>90</v>
      </c>
      <c r="O59">
        <v>157</v>
      </c>
      <c r="P59">
        <f t="shared" si="0"/>
        <v>69</v>
      </c>
      <c r="R59">
        <f t="shared" si="1"/>
        <v>69.355533255392515</v>
      </c>
      <c r="T59">
        <v>30</v>
      </c>
      <c r="U59">
        <v>39</v>
      </c>
    </row>
    <row r="60" spans="1:21" x14ac:dyDescent="0.35">
      <c r="A60" s="29">
        <v>34638</v>
      </c>
      <c r="B60">
        <v>63.652756460453404</v>
      </c>
      <c r="D60">
        <v>68.416500446493302</v>
      </c>
      <c r="E60">
        <v>48.878811257915103</v>
      </c>
      <c r="F60">
        <v>107.00626616999899</v>
      </c>
      <c r="G60">
        <v>42.202209584443096</v>
      </c>
      <c r="H60">
        <v>61.572454559626202</v>
      </c>
      <c r="I60">
        <v>42.345501075737999</v>
      </c>
      <c r="K60">
        <v>1000</v>
      </c>
      <c r="L60">
        <v>348</v>
      </c>
      <c r="M60">
        <v>336</v>
      </c>
      <c r="N60">
        <v>90</v>
      </c>
      <c r="O60">
        <v>157</v>
      </c>
      <c r="P60">
        <f t="shared" si="0"/>
        <v>69</v>
      </c>
      <c r="R60">
        <f t="shared" si="1"/>
        <v>69.350845553561228</v>
      </c>
      <c r="T60">
        <v>30</v>
      </c>
      <c r="U60">
        <v>39</v>
      </c>
    </row>
    <row r="61" spans="1:21" x14ac:dyDescent="0.35">
      <c r="A61" s="29">
        <v>34668</v>
      </c>
      <c r="B61">
        <v>63.7699129685207</v>
      </c>
      <c r="D61">
        <v>68.597349284568693</v>
      </c>
      <c r="E61">
        <v>48.985898138614502</v>
      </c>
      <c r="F61">
        <v>107.362919211628</v>
      </c>
      <c r="G61">
        <v>42.061193357755997</v>
      </c>
      <c r="H61">
        <v>61.918971303197999</v>
      </c>
      <c r="I61">
        <v>42.475243385809797</v>
      </c>
      <c r="K61">
        <v>1000</v>
      </c>
      <c r="L61">
        <v>348</v>
      </c>
      <c r="M61">
        <v>336</v>
      </c>
      <c r="N61">
        <v>90</v>
      </c>
      <c r="O61">
        <v>157</v>
      </c>
      <c r="P61">
        <f t="shared" si="0"/>
        <v>69</v>
      </c>
      <c r="R61">
        <f t="shared" si="1"/>
        <v>69.558611097765848</v>
      </c>
      <c r="T61">
        <v>30</v>
      </c>
      <c r="U61">
        <v>39</v>
      </c>
    </row>
    <row r="62" spans="1:21" x14ac:dyDescent="0.35">
      <c r="A62" s="29">
        <v>34699</v>
      </c>
      <c r="B62">
        <v>63.989215289684701</v>
      </c>
      <c r="D62">
        <v>68.756900220220004</v>
      </c>
      <c r="E62">
        <v>49.1495912414222</v>
      </c>
      <c r="F62">
        <v>107.46153909247499</v>
      </c>
      <c r="G62">
        <v>42.370770840570174</v>
      </c>
      <c r="H62">
        <v>62.134665350524699</v>
      </c>
      <c r="I62">
        <v>42.626968411062499</v>
      </c>
      <c r="K62">
        <v>1000</v>
      </c>
      <c r="L62">
        <v>348</v>
      </c>
      <c r="M62">
        <v>336</v>
      </c>
      <c r="N62">
        <v>90</v>
      </c>
      <c r="O62">
        <v>157</v>
      </c>
      <c r="P62">
        <f t="shared" si="0"/>
        <v>69</v>
      </c>
      <c r="R62">
        <f t="shared" si="1"/>
        <v>69.720907543133521</v>
      </c>
      <c r="T62">
        <v>30</v>
      </c>
      <c r="U62">
        <v>39</v>
      </c>
    </row>
    <row r="63" spans="1:21" x14ac:dyDescent="0.35">
      <c r="A63" s="29">
        <v>34730</v>
      </c>
      <c r="B63">
        <v>64.272590898074199</v>
      </c>
      <c r="D63">
        <v>68.973683816561802</v>
      </c>
      <c r="E63">
        <v>49.2967933215293</v>
      </c>
      <c r="F63">
        <v>107.83023915503099</v>
      </c>
      <c r="G63">
        <v>43.076428646556593</v>
      </c>
      <c r="H63">
        <v>62.5050749657563</v>
      </c>
      <c r="I63">
        <v>43.046670425545301</v>
      </c>
      <c r="K63">
        <v>1000</v>
      </c>
      <c r="L63">
        <v>354</v>
      </c>
      <c r="M63">
        <v>328</v>
      </c>
      <c r="N63">
        <v>90</v>
      </c>
      <c r="O63">
        <v>158</v>
      </c>
      <c r="P63">
        <f t="shared" si="0"/>
        <v>70</v>
      </c>
      <c r="R63">
        <f t="shared" si="1"/>
        <v>69.585330631239302</v>
      </c>
      <c r="T63">
        <v>32</v>
      </c>
      <c r="U63">
        <v>38</v>
      </c>
    </row>
    <row r="64" spans="1:21" x14ac:dyDescent="0.35">
      <c r="A64" s="29">
        <v>34758</v>
      </c>
      <c r="B64">
        <v>64.417565254626496</v>
      </c>
      <c r="D64">
        <v>69.067638754533306</v>
      </c>
      <c r="E64">
        <v>49.454791114909398</v>
      </c>
      <c r="F64">
        <v>107.745436951502</v>
      </c>
      <c r="G64">
        <v>42.987228602820608</v>
      </c>
      <c r="H64">
        <v>62.604229460690398</v>
      </c>
      <c r="I64">
        <v>43.435882689016097</v>
      </c>
      <c r="K64">
        <v>1000</v>
      </c>
      <c r="L64">
        <v>354</v>
      </c>
      <c r="M64">
        <v>328</v>
      </c>
      <c r="N64">
        <v>90</v>
      </c>
      <c r="O64">
        <v>158</v>
      </c>
      <c r="P64">
        <f t="shared" si="0"/>
        <v>70</v>
      </c>
      <c r="R64">
        <f t="shared" si="1"/>
        <v>69.648329992044651</v>
      </c>
      <c r="T64">
        <v>32</v>
      </c>
      <c r="U64">
        <v>38</v>
      </c>
    </row>
    <row r="65" spans="1:21" x14ac:dyDescent="0.35">
      <c r="A65" s="29">
        <v>34789</v>
      </c>
      <c r="B65">
        <v>64.603532191296907</v>
      </c>
      <c r="D65">
        <v>69.193641405505204</v>
      </c>
      <c r="E65">
        <v>49.591055067872098</v>
      </c>
      <c r="F65">
        <v>107.86960179987</v>
      </c>
      <c r="G65">
        <v>43.137415155874095</v>
      </c>
      <c r="H65">
        <v>62.853935466685598</v>
      </c>
      <c r="I65">
        <v>43.658717452962797</v>
      </c>
      <c r="K65">
        <v>1000</v>
      </c>
      <c r="L65">
        <v>354</v>
      </c>
      <c r="M65">
        <v>328</v>
      </c>
      <c r="N65">
        <v>90</v>
      </c>
      <c r="O65">
        <v>158</v>
      </c>
      <c r="P65">
        <f t="shared" si="0"/>
        <v>70</v>
      </c>
      <c r="R65">
        <f t="shared" si="1"/>
        <v>69.805862273856462</v>
      </c>
      <c r="T65">
        <v>32</v>
      </c>
      <c r="U65">
        <v>38</v>
      </c>
    </row>
    <row r="66" spans="1:21" x14ac:dyDescent="0.35">
      <c r="A66" s="29">
        <v>34819</v>
      </c>
      <c r="B66">
        <v>64.661538832938504</v>
      </c>
      <c r="D66">
        <v>69.320693724689505</v>
      </c>
      <c r="E66">
        <v>49.732287781643599</v>
      </c>
      <c r="F66">
        <v>107.97141851281199</v>
      </c>
      <c r="G66">
        <v>43.021262930568383</v>
      </c>
      <c r="H66">
        <v>62.980622717554198</v>
      </c>
      <c r="I66">
        <v>43.518017875442801</v>
      </c>
      <c r="K66">
        <v>1000</v>
      </c>
      <c r="L66">
        <v>354</v>
      </c>
      <c r="M66">
        <v>328</v>
      </c>
      <c r="N66">
        <v>90</v>
      </c>
      <c r="O66">
        <v>158</v>
      </c>
      <c r="P66">
        <f t="shared" si="0"/>
        <v>70</v>
      </c>
      <c r="R66">
        <f t="shared" si="1"/>
        <v>69.888968451309893</v>
      </c>
      <c r="T66">
        <v>32</v>
      </c>
      <c r="U66">
        <v>38</v>
      </c>
    </row>
    <row r="67" spans="1:21" x14ac:dyDescent="0.35">
      <c r="A67" s="29">
        <v>34850</v>
      </c>
      <c r="B67">
        <v>64.849465778591394</v>
      </c>
      <c r="D67">
        <v>69.440479525313194</v>
      </c>
      <c r="E67">
        <v>49.8424303892361</v>
      </c>
      <c r="F67">
        <v>108.070859227114</v>
      </c>
      <c r="G67">
        <v>43.028195202576484</v>
      </c>
      <c r="H67">
        <v>63.5045937226528</v>
      </c>
      <c r="I67">
        <v>43.832597890681903</v>
      </c>
      <c r="K67">
        <v>1000</v>
      </c>
      <c r="L67">
        <v>354</v>
      </c>
      <c r="M67">
        <v>328</v>
      </c>
      <c r="N67">
        <v>90</v>
      </c>
      <c r="O67">
        <v>158</v>
      </c>
      <c r="P67">
        <f t="shared" si="0"/>
        <v>70</v>
      </c>
      <c r="R67">
        <f t="shared" si="1"/>
        <v>70.066007413041731</v>
      </c>
      <c r="T67">
        <v>32</v>
      </c>
      <c r="U67">
        <v>38</v>
      </c>
    </row>
    <row r="68" spans="1:21" x14ac:dyDescent="0.35">
      <c r="A68" s="29">
        <v>34880</v>
      </c>
      <c r="B68">
        <v>65.006862522030403</v>
      </c>
      <c r="D68">
        <v>69.636836014676604</v>
      </c>
      <c r="E68">
        <v>50.012826545015898</v>
      </c>
      <c r="F68">
        <v>108.31405335462</v>
      </c>
      <c r="G68">
        <v>43.160738557822185</v>
      </c>
      <c r="H68">
        <v>63.369950574256798</v>
      </c>
      <c r="I68">
        <v>44.003108271561103</v>
      </c>
      <c r="K68">
        <v>1000</v>
      </c>
      <c r="L68">
        <v>354</v>
      </c>
      <c r="M68">
        <v>328</v>
      </c>
      <c r="N68">
        <v>90</v>
      </c>
      <c r="O68">
        <v>158</v>
      </c>
      <c r="P68">
        <f t="shared" si="0"/>
        <v>70</v>
      </c>
      <c r="R68">
        <f t="shared" si="1"/>
        <v>70.208686337196838</v>
      </c>
      <c r="T68">
        <v>32</v>
      </c>
      <c r="U68">
        <v>38</v>
      </c>
    </row>
    <row r="69" spans="1:21" x14ac:dyDescent="0.35">
      <c r="A69" s="29">
        <v>34911</v>
      </c>
      <c r="B69">
        <v>65.141950666310194</v>
      </c>
      <c r="D69">
        <v>69.765189017699896</v>
      </c>
      <c r="E69">
        <v>50.083256340898203</v>
      </c>
      <c r="F69">
        <v>108.54556890633199</v>
      </c>
      <c r="G69">
        <v>43.245999260039383</v>
      </c>
      <c r="H69">
        <v>63.530890809074499</v>
      </c>
      <c r="I69">
        <v>44.1788018436228</v>
      </c>
      <c r="K69">
        <v>1000</v>
      </c>
      <c r="L69">
        <v>354</v>
      </c>
      <c r="M69">
        <v>328</v>
      </c>
      <c r="N69">
        <v>90</v>
      </c>
      <c r="O69">
        <v>158</v>
      </c>
      <c r="P69">
        <f t="shared" si="0"/>
        <v>70</v>
      </c>
      <c r="R69">
        <f t="shared" si="1"/>
        <v>70.354956156245763</v>
      </c>
      <c r="T69">
        <v>32</v>
      </c>
      <c r="U69">
        <v>38</v>
      </c>
    </row>
    <row r="70" spans="1:21" x14ac:dyDescent="0.35">
      <c r="A70" s="29">
        <v>34942</v>
      </c>
      <c r="B70">
        <v>65.262793601868694</v>
      </c>
      <c r="D70">
        <v>69.843807441468201</v>
      </c>
      <c r="E70">
        <v>50.230466810990698</v>
      </c>
      <c r="F70">
        <v>108.441347776493</v>
      </c>
      <c r="G70">
        <v>43.045926205110391</v>
      </c>
      <c r="H70">
        <v>64.258964571995094</v>
      </c>
      <c r="I70">
        <v>44.245666230717099</v>
      </c>
      <c r="K70">
        <v>1000</v>
      </c>
      <c r="L70">
        <v>354</v>
      </c>
      <c r="M70">
        <v>328</v>
      </c>
      <c r="N70">
        <v>90</v>
      </c>
      <c r="O70">
        <v>158</v>
      </c>
      <c r="P70">
        <f t="shared" ref="P70:P133" si="2">+T70+U70</f>
        <v>70</v>
      </c>
      <c r="R70">
        <f t="shared" ref="R70:R133" si="3">SUMPRODUCT(E70:I70,L70:P70)/1000</f>
        <v>70.474593718765774</v>
      </c>
      <c r="T70">
        <v>32</v>
      </c>
      <c r="U70">
        <v>38</v>
      </c>
    </row>
    <row r="71" spans="1:21" x14ac:dyDescent="0.35">
      <c r="A71" s="29">
        <v>34972</v>
      </c>
      <c r="B71">
        <v>65.438211689474301</v>
      </c>
      <c r="D71">
        <v>69.979535321178204</v>
      </c>
      <c r="E71">
        <v>50.372252167591697</v>
      </c>
      <c r="F71">
        <v>108.606946732917</v>
      </c>
      <c r="G71">
        <v>42.937813497557585</v>
      </c>
      <c r="H71">
        <v>64.818189808994802</v>
      </c>
      <c r="I71">
        <v>44.386144538534502</v>
      </c>
      <c r="K71">
        <v>1000</v>
      </c>
      <c r="L71">
        <v>354</v>
      </c>
      <c r="M71">
        <v>328</v>
      </c>
      <c r="N71">
        <v>90</v>
      </c>
      <c r="O71">
        <v>158</v>
      </c>
      <c r="P71">
        <f t="shared" si="2"/>
        <v>70</v>
      </c>
      <c r="R71">
        <f t="shared" si="3"/>
        <v>70.667563118023011</v>
      </c>
      <c r="T71">
        <v>32</v>
      </c>
      <c r="U71">
        <v>38</v>
      </c>
    </row>
    <row r="72" spans="1:21" x14ac:dyDescent="0.35">
      <c r="A72" s="29">
        <v>35003</v>
      </c>
      <c r="B72">
        <v>65.464144992808201</v>
      </c>
      <c r="D72">
        <v>70.053958650072701</v>
      </c>
      <c r="E72">
        <v>50.476054393361501</v>
      </c>
      <c r="F72">
        <v>108.555991378717</v>
      </c>
      <c r="G72">
        <v>42.829489514362393</v>
      </c>
      <c r="H72">
        <v>64.289483369675906</v>
      </c>
      <c r="I72">
        <v>44.652156061729301</v>
      </c>
      <c r="K72">
        <v>1000</v>
      </c>
      <c r="L72">
        <v>354</v>
      </c>
      <c r="M72">
        <v>328</v>
      </c>
      <c r="N72">
        <v>90</v>
      </c>
      <c r="O72">
        <v>158</v>
      </c>
      <c r="P72">
        <f t="shared" si="2"/>
        <v>70</v>
      </c>
      <c r="R72">
        <f t="shared" si="3"/>
        <v>70.612931780491607</v>
      </c>
      <c r="T72">
        <v>32</v>
      </c>
      <c r="U72">
        <v>38</v>
      </c>
    </row>
    <row r="73" spans="1:21" x14ac:dyDescent="0.35">
      <c r="A73" s="29">
        <v>35033</v>
      </c>
      <c r="B73">
        <v>65.499866134323</v>
      </c>
      <c r="D73">
        <v>70.151183733560003</v>
      </c>
      <c r="E73">
        <v>50.627517587961599</v>
      </c>
      <c r="F73">
        <v>108.50778630624001</v>
      </c>
      <c r="G73">
        <v>42.699530838391183</v>
      </c>
      <c r="H73">
        <v>64.516355051245796</v>
      </c>
      <c r="I73">
        <v>44.764868686419199</v>
      </c>
      <c r="K73">
        <v>1000</v>
      </c>
      <c r="L73">
        <v>354</v>
      </c>
      <c r="M73">
        <v>328</v>
      </c>
      <c r="N73">
        <v>90</v>
      </c>
      <c r="O73">
        <v>158</v>
      </c>
      <c r="P73">
        <f t="shared" si="2"/>
        <v>70</v>
      </c>
      <c r="R73">
        <f t="shared" si="3"/>
        <v>70.682777816186515</v>
      </c>
      <c r="T73">
        <v>32</v>
      </c>
      <c r="U73">
        <v>38</v>
      </c>
    </row>
    <row r="74" spans="1:21" x14ac:dyDescent="0.35">
      <c r="A74" s="29">
        <v>35064</v>
      </c>
      <c r="B74">
        <v>65.811425558993804</v>
      </c>
      <c r="D74">
        <v>70.281605601648295</v>
      </c>
      <c r="E74">
        <v>50.741922950931396</v>
      </c>
      <c r="F74">
        <v>108.664279487654</v>
      </c>
      <c r="G74">
        <v>43.744018944879883</v>
      </c>
      <c r="H74">
        <v>64.838627709203607</v>
      </c>
      <c r="I74">
        <v>44.917436267404</v>
      </c>
      <c r="K74">
        <v>1000</v>
      </c>
      <c r="L74">
        <v>354</v>
      </c>
      <c r="M74">
        <v>328</v>
      </c>
      <c r="N74">
        <v>90</v>
      </c>
      <c r="O74">
        <v>158</v>
      </c>
      <c r="P74">
        <f t="shared" si="2"/>
        <v>70</v>
      </c>
      <c r="R74">
        <f t="shared" si="3"/>
        <v>70.930209818391859</v>
      </c>
      <c r="T74">
        <v>32</v>
      </c>
      <c r="U74">
        <v>38</v>
      </c>
    </row>
    <row r="75" spans="1:21" x14ac:dyDescent="0.35">
      <c r="A75" s="29">
        <v>35095</v>
      </c>
      <c r="B75">
        <v>65.942558403336193</v>
      </c>
      <c r="D75">
        <v>70.3833821810491</v>
      </c>
      <c r="E75">
        <v>50.863259398314497</v>
      </c>
      <c r="F75">
        <v>108.714617494734</v>
      </c>
      <c r="G75">
        <v>44.207728537043579</v>
      </c>
      <c r="H75">
        <v>64.950291851020197</v>
      </c>
      <c r="I75">
        <v>45.085745899537699</v>
      </c>
      <c r="K75">
        <v>1000</v>
      </c>
      <c r="L75">
        <v>359</v>
      </c>
      <c r="M75">
        <v>330</v>
      </c>
      <c r="N75">
        <v>85</v>
      </c>
      <c r="O75">
        <v>156</v>
      </c>
      <c r="P75">
        <f t="shared" si="2"/>
        <v>70</v>
      </c>
      <c r="R75">
        <f t="shared" si="3"/>
        <v>71.181638564632621</v>
      </c>
      <c r="T75">
        <v>35</v>
      </c>
      <c r="U75">
        <v>35</v>
      </c>
    </row>
    <row r="76" spans="1:21" x14ac:dyDescent="0.35">
      <c r="A76" s="29">
        <v>35124</v>
      </c>
      <c r="B76">
        <v>66.108659772401197</v>
      </c>
      <c r="D76">
        <v>70.533058547997697</v>
      </c>
      <c r="E76">
        <v>50.978826420656198</v>
      </c>
      <c r="F76">
        <v>108.918403568899</v>
      </c>
      <c r="G76">
        <v>43.705948665039699</v>
      </c>
      <c r="H76">
        <v>65.469341333802404</v>
      </c>
      <c r="I76">
        <v>45.316836717378301</v>
      </c>
      <c r="K76">
        <v>1000</v>
      </c>
      <c r="L76">
        <v>359</v>
      </c>
      <c r="M76">
        <v>330</v>
      </c>
      <c r="N76">
        <v>85</v>
      </c>
      <c r="O76">
        <v>156</v>
      </c>
      <c r="P76">
        <f t="shared" si="2"/>
        <v>70</v>
      </c>
      <c r="R76">
        <f t="shared" si="3"/>
        <v>71.344873317570261</v>
      </c>
      <c r="T76">
        <v>35</v>
      </c>
      <c r="U76">
        <v>35</v>
      </c>
    </row>
    <row r="77" spans="1:21" x14ac:dyDescent="0.35">
      <c r="A77" s="29">
        <v>35155</v>
      </c>
      <c r="B77">
        <v>66.249902259986996</v>
      </c>
      <c r="D77">
        <v>70.611168954044203</v>
      </c>
      <c r="E77">
        <v>51.1388569488537</v>
      </c>
      <c r="F77">
        <v>108.82506927761899</v>
      </c>
      <c r="G77">
        <v>43.605224971283889</v>
      </c>
      <c r="H77">
        <v>65.833285765627906</v>
      </c>
      <c r="I77">
        <v>45.5203710500355</v>
      </c>
      <c r="K77">
        <v>1000</v>
      </c>
      <c r="L77">
        <v>359</v>
      </c>
      <c r="M77">
        <v>330</v>
      </c>
      <c r="N77">
        <v>85</v>
      </c>
      <c r="O77">
        <v>156</v>
      </c>
      <c r="P77">
        <f t="shared" si="2"/>
        <v>70</v>
      </c>
      <c r="R77">
        <f t="shared" si="3"/>
        <v>71.43398518175232</v>
      </c>
      <c r="T77">
        <v>35</v>
      </c>
      <c r="U77">
        <v>35</v>
      </c>
    </row>
    <row r="78" spans="1:21" x14ac:dyDescent="0.35">
      <c r="A78" s="29">
        <v>35185</v>
      </c>
      <c r="B78">
        <v>66.346098187376001</v>
      </c>
      <c r="D78">
        <v>70.736385312466197</v>
      </c>
      <c r="E78">
        <v>51.235498858871502</v>
      </c>
      <c r="F78">
        <v>108.986079570931</v>
      </c>
      <c r="G78">
        <v>43.4742208771751</v>
      </c>
      <c r="H78">
        <v>65.989383251633697</v>
      </c>
      <c r="I78">
        <v>45.625596972576702</v>
      </c>
      <c r="K78">
        <v>1000</v>
      </c>
      <c r="L78">
        <v>359</v>
      </c>
      <c r="M78">
        <v>330</v>
      </c>
      <c r="N78">
        <v>85</v>
      </c>
      <c r="O78">
        <v>156</v>
      </c>
      <c r="P78">
        <f t="shared" si="2"/>
        <v>70</v>
      </c>
      <c r="R78">
        <f t="shared" si="3"/>
        <v>71.542394698637224</v>
      </c>
      <c r="T78">
        <v>35</v>
      </c>
      <c r="U78">
        <v>35</v>
      </c>
    </row>
    <row r="79" spans="1:21" x14ac:dyDescent="0.35">
      <c r="A79" s="29">
        <v>35216</v>
      </c>
      <c r="B79">
        <v>66.402558768179802</v>
      </c>
      <c r="D79">
        <v>70.832087015950293</v>
      </c>
      <c r="E79">
        <v>51.397829740160098</v>
      </c>
      <c r="F79">
        <v>108.927167921395</v>
      </c>
      <c r="G79">
        <v>43.512468892282698</v>
      </c>
      <c r="H79">
        <v>65.888423432611702</v>
      </c>
      <c r="I79">
        <v>45.799443486867098</v>
      </c>
      <c r="K79">
        <v>1000</v>
      </c>
      <c r="L79">
        <v>359</v>
      </c>
      <c r="M79">
        <v>330</v>
      </c>
      <c r="N79">
        <v>85</v>
      </c>
      <c r="O79">
        <v>156</v>
      </c>
      <c r="P79">
        <f t="shared" si="2"/>
        <v>70</v>
      </c>
      <c r="R79">
        <f t="shared" si="3"/>
        <v>71.580901246189981</v>
      </c>
      <c r="T79">
        <v>35</v>
      </c>
      <c r="U79">
        <v>35</v>
      </c>
    </row>
    <row r="80" spans="1:21" x14ac:dyDescent="0.35">
      <c r="A80" s="29">
        <v>35246</v>
      </c>
      <c r="B80">
        <v>66.559661376034597</v>
      </c>
      <c r="D80">
        <v>70.988996128155307</v>
      </c>
      <c r="E80">
        <v>51.559178001895397</v>
      </c>
      <c r="F80">
        <v>109.060938360798</v>
      </c>
      <c r="G80">
        <v>43.542050357281795</v>
      </c>
      <c r="H80">
        <v>66.008204578702006</v>
      </c>
      <c r="I80">
        <v>46.050329952901798</v>
      </c>
      <c r="K80">
        <v>1000</v>
      </c>
      <c r="L80">
        <v>359</v>
      </c>
      <c r="M80">
        <v>330</v>
      </c>
      <c r="N80">
        <v>85</v>
      </c>
      <c r="O80">
        <v>156</v>
      </c>
      <c r="P80">
        <f t="shared" si="2"/>
        <v>70</v>
      </c>
      <c r="R80">
        <f t="shared" si="3"/>
        <v>71.721731853093374</v>
      </c>
      <c r="T80">
        <v>35</v>
      </c>
      <c r="U80">
        <v>35</v>
      </c>
    </row>
    <row r="81" spans="1:21" x14ac:dyDescent="0.35">
      <c r="A81" s="29">
        <v>35277</v>
      </c>
      <c r="B81">
        <v>66.607448170800396</v>
      </c>
      <c r="D81">
        <v>71.113502368224999</v>
      </c>
      <c r="E81">
        <v>51.763862250633501</v>
      </c>
      <c r="F81">
        <v>108.9777142895</v>
      </c>
      <c r="G81">
        <v>43.430887952565286</v>
      </c>
      <c r="H81">
        <v>65.735287253967499</v>
      </c>
      <c r="I81">
        <v>46.240065519247601</v>
      </c>
      <c r="K81">
        <v>1000</v>
      </c>
      <c r="L81">
        <v>359</v>
      </c>
      <c r="M81">
        <v>330</v>
      </c>
      <c r="N81">
        <v>85</v>
      </c>
      <c r="O81">
        <v>156</v>
      </c>
      <c r="P81">
        <f t="shared" si="2"/>
        <v>70</v>
      </c>
      <c r="R81">
        <f t="shared" si="3"/>
        <v>71.729007137446757</v>
      </c>
      <c r="T81">
        <v>35</v>
      </c>
      <c r="U81">
        <v>35</v>
      </c>
    </row>
    <row r="82" spans="1:21" x14ac:dyDescent="0.35">
      <c r="A82" s="29">
        <v>35308</v>
      </c>
      <c r="B82">
        <v>66.7517503672142</v>
      </c>
      <c r="D82">
        <v>71.225412612165599</v>
      </c>
      <c r="E82">
        <v>51.910564271195597</v>
      </c>
      <c r="F82">
        <v>109.011723576215</v>
      </c>
      <c r="G82">
        <v>43.653704407087673</v>
      </c>
      <c r="H82">
        <v>66.195440989207697</v>
      </c>
      <c r="I82">
        <v>46.296915477311202</v>
      </c>
      <c r="K82">
        <v>1000</v>
      </c>
      <c r="L82">
        <v>359</v>
      </c>
      <c r="M82">
        <v>330</v>
      </c>
      <c r="N82">
        <v>85</v>
      </c>
      <c r="O82">
        <v>156</v>
      </c>
      <c r="P82">
        <f t="shared" si="2"/>
        <v>70</v>
      </c>
      <c r="R82">
        <f t="shared" si="3"/>
        <v>71.887599105840806</v>
      </c>
      <c r="T82">
        <v>35</v>
      </c>
      <c r="U82">
        <v>35</v>
      </c>
    </row>
    <row r="83" spans="1:21" x14ac:dyDescent="0.35">
      <c r="A83" s="29">
        <v>35338</v>
      </c>
      <c r="B83">
        <v>66.914418071044196</v>
      </c>
      <c r="D83">
        <v>71.379050056862894</v>
      </c>
      <c r="E83">
        <v>52.043534404500903</v>
      </c>
      <c r="F83">
        <v>109.195723716194</v>
      </c>
      <c r="G83">
        <v>44.462530162266091</v>
      </c>
      <c r="H83">
        <v>65.819191427005293</v>
      </c>
      <c r="I83">
        <v>46.476767475999303</v>
      </c>
      <c r="K83">
        <v>1000</v>
      </c>
      <c r="L83">
        <v>359</v>
      </c>
      <c r="M83">
        <v>330</v>
      </c>
      <c r="N83">
        <v>85</v>
      </c>
      <c r="O83">
        <v>156</v>
      </c>
      <c r="P83">
        <f t="shared" si="2"/>
        <v>70</v>
      </c>
      <c r="R83">
        <f t="shared" si="3"/>
        <v>72.018700327285245</v>
      </c>
      <c r="T83">
        <v>35</v>
      </c>
      <c r="U83">
        <v>35</v>
      </c>
    </row>
    <row r="84" spans="1:21" x14ac:dyDescent="0.35">
      <c r="A84" s="29">
        <v>35369</v>
      </c>
      <c r="B84">
        <v>67.045773407872801</v>
      </c>
      <c r="D84">
        <v>71.499266882409103</v>
      </c>
      <c r="E84">
        <v>52.172391396347301</v>
      </c>
      <c r="F84">
        <v>109.275946048439</v>
      </c>
      <c r="G84">
        <v>44.938618191960586</v>
      </c>
      <c r="H84">
        <v>65.504307669592393</v>
      </c>
      <c r="I84">
        <v>46.670142238065402</v>
      </c>
      <c r="K84">
        <v>1000</v>
      </c>
      <c r="L84">
        <v>359</v>
      </c>
      <c r="M84">
        <v>330</v>
      </c>
      <c r="N84">
        <v>85</v>
      </c>
      <c r="O84">
        <v>156</v>
      </c>
      <c r="P84">
        <f t="shared" si="2"/>
        <v>70</v>
      </c>
      <c r="R84">
        <f t="shared" si="3"/>
        <v>72.096315206711196</v>
      </c>
      <c r="T84">
        <v>35</v>
      </c>
      <c r="U84">
        <v>35</v>
      </c>
    </row>
    <row r="85" spans="1:21" x14ac:dyDescent="0.35">
      <c r="A85" s="29">
        <v>35399</v>
      </c>
      <c r="B85">
        <v>67.131529031282895</v>
      </c>
      <c r="D85">
        <v>71.6304407192452</v>
      </c>
      <c r="E85">
        <v>52.324467406223903</v>
      </c>
      <c r="F85">
        <v>109.303690507459</v>
      </c>
      <c r="G85">
        <v>45.18429618268658</v>
      </c>
      <c r="H85">
        <v>65.338109870512</v>
      </c>
      <c r="I85">
        <v>46.8593377971549</v>
      </c>
      <c r="K85">
        <v>1000</v>
      </c>
      <c r="L85">
        <v>359</v>
      </c>
      <c r="M85">
        <v>330</v>
      </c>
      <c r="N85">
        <v>85</v>
      </c>
      <c r="O85">
        <v>156</v>
      </c>
      <c r="P85">
        <f t="shared" si="2"/>
        <v>70</v>
      </c>
      <c r="R85">
        <f t="shared" si="3"/>
        <v>72.16826562742493</v>
      </c>
      <c r="T85">
        <v>35</v>
      </c>
      <c r="U85">
        <v>35</v>
      </c>
    </row>
    <row r="86" spans="1:21" x14ac:dyDescent="0.35">
      <c r="A86" s="29">
        <v>35430</v>
      </c>
      <c r="B86">
        <v>67.252083866334601</v>
      </c>
      <c r="D86">
        <v>71.727319640826806</v>
      </c>
      <c r="E86">
        <v>52.5138650315712</v>
      </c>
      <c r="F86">
        <v>109.223595570356</v>
      </c>
      <c r="G86">
        <v>45.597383043179207</v>
      </c>
      <c r="H86">
        <v>65.204955198198604</v>
      </c>
      <c r="I86">
        <v>47.0041265651911</v>
      </c>
      <c r="K86">
        <v>1000</v>
      </c>
      <c r="L86">
        <v>359</v>
      </c>
      <c r="M86">
        <v>330</v>
      </c>
      <c r="N86">
        <v>85</v>
      </c>
      <c r="O86">
        <v>156</v>
      </c>
      <c r="P86">
        <f t="shared" si="2"/>
        <v>70</v>
      </c>
      <c r="R86">
        <f t="shared" si="3"/>
        <v>72.234303513704134</v>
      </c>
      <c r="T86">
        <v>35</v>
      </c>
      <c r="U86">
        <v>35</v>
      </c>
    </row>
    <row r="87" spans="1:21" x14ac:dyDescent="0.35">
      <c r="A87" s="29">
        <v>35461</v>
      </c>
      <c r="B87">
        <v>67.352081651627302</v>
      </c>
      <c r="D87">
        <v>71.843539735024393</v>
      </c>
      <c r="E87">
        <v>52.681909334174399</v>
      </c>
      <c r="F87">
        <v>109.200305478061</v>
      </c>
      <c r="G87">
        <v>45.64063564558208</v>
      </c>
      <c r="H87">
        <v>65.415635279028095</v>
      </c>
      <c r="I87">
        <v>46.984104291414901</v>
      </c>
      <c r="K87">
        <v>1000</v>
      </c>
      <c r="L87">
        <v>360</v>
      </c>
      <c r="M87">
        <v>330</v>
      </c>
      <c r="N87">
        <v>87</v>
      </c>
      <c r="O87">
        <v>152</v>
      </c>
      <c r="P87">
        <f t="shared" si="2"/>
        <v>71</v>
      </c>
      <c r="R87">
        <f t="shared" si="3"/>
        <v>72.251371436331269</v>
      </c>
      <c r="T87">
        <v>35</v>
      </c>
      <c r="U87">
        <v>36</v>
      </c>
    </row>
    <row r="88" spans="1:21" x14ac:dyDescent="0.35">
      <c r="A88" s="29">
        <v>35489</v>
      </c>
      <c r="B88">
        <v>67.387090019143798</v>
      </c>
      <c r="D88">
        <v>71.889308785930893</v>
      </c>
      <c r="E88">
        <v>52.858125983757397</v>
      </c>
      <c r="F88">
        <v>108.948438359242</v>
      </c>
      <c r="G88">
        <v>45.648084916074083</v>
      </c>
      <c r="H88">
        <v>65.193580513336101</v>
      </c>
      <c r="I88">
        <v>47.155360392626299</v>
      </c>
      <c r="K88">
        <v>1000</v>
      </c>
      <c r="L88">
        <v>360</v>
      </c>
      <c r="M88">
        <v>330</v>
      </c>
      <c r="N88">
        <v>87</v>
      </c>
      <c r="O88">
        <v>152</v>
      </c>
      <c r="P88">
        <f t="shared" si="2"/>
        <v>71</v>
      </c>
      <c r="R88">
        <f t="shared" si="3"/>
        <v>72.210748226304517</v>
      </c>
      <c r="T88">
        <v>35</v>
      </c>
      <c r="U88">
        <v>36</v>
      </c>
    </row>
    <row r="89" spans="1:21" x14ac:dyDescent="0.35">
      <c r="A89" s="29">
        <v>35520</v>
      </c>
      <c r="B89">
        <v>67.404182813833202</v>
      </c>
      <c r="D89">
        <v>72.023846317644299</v>
      </c>
      <c r="E89">
        <v>52.988387283947098</v>
      </c>
      <c r="F89">
        <v>109.090123124925</v>
      </c>
      <c r="G89">
        <v>45.419070664847879</v>
      </c>
      <c r="H89">
        <v>64.754138619137905</v>
      </c>
      <c r="I89">
        <v>47.213136533117499</v>
      </c>
      <c r="K89">
        <v>1000</v>
      </c>
      <c r="L89">
        <v>360</v>
      </c>
      <c r="M89">
        <v>330</v>
      </c>
      <c r="N89">
        <v>87</v>
      </c>
      <c r="O89">
        <v>152</v>
      </c>
      <c r="P89">
        <f t="shared" si="2"/>
        <v>71</v>
      </c>
      <c r="R89">
        <f t="shared" si="3"/>
        <v>72.221780965248271</v>
      </c>
      <c r="T89">
        <v>35</v>
      </c>
      <c r="U89">
        <v>36</v>
      </c>
    </row>
    <row r="90" spans="1:21" x14ac:dyDescent="0.35">
      <c r="A90" s="29">
        <v>35550</v>
      </c>
      <c r="B90">
        <v>67.429213635206096</v>
      </c>
      <c r="D90">
        <v>72.081983712936506</v>
      </c>
      <c r="E90">
        <v>53.137228781654599</v>
      </c>
      <c r="F90">
        <v>108.926631748926</v>
      </c>
      <c r="G90">
        <v>44.729915218287687</v>
      </c>
      <c r="H90">
        <v>65.109762403271105</v>
      </c>
      <c r="I90">
        <v>47.369563109220799</v>
      </c>
      <c r="K90">
        <v>1000</v>
      </c>
      <c r="L90">
        <v>360</v>
      </c>
      <c r="M90">
        <v>330</v>
      </c>
      <c r="N90">
        <v>87</v>
      </c>
      <c r="O90">
        <v>152</v>
      </c>
      <c r="P90">
        <f t="shared" si="2"/>
        <v>71</v>
      </c>
      <c r="R90">
        <f t="shared" si="3"/>
        <v>72.226616328584143</v>
      </c>
      <c r="T90">
        <v>35</v>
      </c>
      <c r="U90">
        <v>36</v>
      </c>
    </row>
    <row r="91" spans="1:21" x14ac:dyDescent="0.35">
      <c r="A91" s="29">
        <v>35581</v>
      </c>
      <c r="B91">
        <v>67.467702921831602</v>
      </c>
      <c r="D91">
        <v>72.149417230700394</v>
      </c>
      <c r="E91">
        <v>53.310959721082597</v>
      </c>
      <c r="F91">
        <v>108.751990398828</v>
      </c>
      <c r="G91">
        <v>44.848466527202504</v>
      </c>
      <c r="H91">
        <v>64.970612420139403</v>
      </c>
      <c r="I91">
        <v>47.626560276473803</v>
      </c>
      <c r="K91">
        <v>1000</v>
      </c>
      <c r="L91">
        <v>360</v>
      </c>
      <c r="M91">
        <v>330</v>
      </c>
      <c r="N91">
        <v>87</v>
      </c>
      <c r="O91">
        <v>152</v>
      </c>
      <c r="P91">
        <f t="shared" si="2"/>
        <v>71</v>
      </c>
      <c r="R91">
        <f t="shared" si="3"/>
        <v>72.238937786560413</v>
      </c>
      <c r="T91">
        <v>35</v>
      </c>
      <c r="U91">
        <v>36</v>
      </c>
    </row>
    <row r="92" spans="1:21" x14ac:dyDescent="0.35">
      <c r="A92" s="29">
        <v>35611</v>
      </c>
      <c r="B92">
        <v>67.720214359019096</v>
      </c>
      <c r="D92">
        <v>72.2744605364515</v>
      </c>
      <c r="E92">
        <v>53.479820159355</v>
      </c>
      <c r="F92">
        <v>108.78094241936201</v>
      </c>
      <c r="G92">
        <v>45.033083558660678</v>
      </c>
      <c r="H92">
        <v>65.772329146924605</v>
      </c>
      <c r="I92">
        <v>47.712926009932197</v>
      </c>
      <c r="K92">
        <v>1000</v>
      </c>
      <c r="L92">
        <v>360</v>
      </c>
      <c r="M92">
        <v>330</v>
      </c>
      <c r="N92">
        <v>87</v>
      </c>
      <c r="O92">
        <v>152</v>
      </c>
      <c r="P92">
        <f t="shared" si="2"/>
        <v>71</v>
      </c>
      <c r="R92">
        <f t="shared" si="3"/>
        <v>72.453336302398469</v>
      </c>
      <c r="T92">
        <v>35</v>
      </c>
      <c r="U92">
        <v>36</v>
      </c>
    </row>
    <row r="93" spans="1:21" x14ac:dyDescent="0.35">
      <c r="A93" s="29">
        <v>35642</v>
      </c>
      <c r="B93">
        <v>67.936294866935299</v>
      </c>
      <c r="D93">
        <v>72.417031216301993</v>
      </c>
      <c r="E93">
        <v>53.655397052405803</v>
      </c>
      <c r="F93">
        <v>108.82494755068601</v>
      </c>
      <c r="G93">
        <v>45.740399989614502</v>
      </c>
      <c r="H93">
        <v>65.961337904348895</v>
      </c>
      <c r="I93">
        <v>47.868381922267098</v>
      </c>
      <c r="K93">
        <v>1000</v>
      </c>
      <c r="L93">
        <v>360</v>
      </c>
      <c r="M93">
        <v>330</v>
      </c>
      <c r="N93">
        <v>87</v>
      </c>
      <c r="O93">
        <v>152</v>
      </c>
      <c r="P93">
        <f t="shared" si="2"/>
        <v>71</v>
      </c>
      <c r="R93">
        <f t="shared" si="3"/>
        <v>72.632368907630919</v>
      </c>
      <c r="T93">
        <v>35</v>
      </c>
      <c r="U93">
        <v>36</v>
      </c>
    </row>
    <row r="94" spans="1:21" x14ac:dyDescent="0.35">
      <c r="A94" s="29">
        <v>35673</v>
      </c>
      <c r="B94">
        <v>68.080070100000498</v>
      </c>
      <c r="D94">
        <v>72.571888336409899</v>
      </c>
      <c r="E94">
        <v>53.842036622001601</v>
      </c>
      <c r="F94">
        <v>108.93923198039199</v>
      </c>
      <c r="G94">
        <v>46.063194545660991</v>
      </c>
      <c r="H94">
        <v>65.880971665778901</v>
      </c>
      <c r="I94">
        <v>48.282091117755499</v>
      </c>
      <c r="K94">
        <v>1000</v>
      </c>
      <c r="L94">
        <v>360</v>
      </c>
      <c r="M94">
        <v>330</v>
      </c>
      <c r="N94">
        <v>87</v>
      </c>
      <c r="O94">
        <v>152</v>
      </c>
      <c r="P94">
        <f t="shared" si="2"/>
        <v>71</v>
      </c>
      <c r="R94">
        <f t="shared" si="3"/>
        <v>72.782513825481473</v>
      </c>
      <c r="T94">
        <v>35</v>
      </c>
      <c r="U94">
        <v>36</v>
      </c>
    </row>
    <row r="95" spans="1:21" x14ac:dyDescent="0.35">
      <c r="A95" s="29">
        <v>35703</v>
      </c>
      <c r="B95">
        <v>68.136665688917901</v>
      </c>
      <c r="D95">
        <v>72.648437101052394</v>
      </c>
      <c r="E95">
        <v>53.997456039651297</v>
      </c>
      <c r="F95">
        <v>108.799149734854</v>
      </c>
      <c r="G95">
        <v>45.764894246182791</v>
      </c>
      <c r="H95">
        <v>65.969640565910595</v>
      </c>
      <c r="I95">
        <v>48.508997106278301</v>
      </c>
      <c r="K95">
        <v>1000</v>
      </c>
      <c r="L95">
        <v>360</v>
      </c>
      <c r="M95">
        <v>330</v>
      </c>
      <c r="N95">
        <v>87</v>
      </c>
      <c r="O95">
        <v>152</v>
      </c>
      <c r="P95">
        <f t="shared" si="2"/>
        <v>71</v>
      </c>
      <c r="R95">
        <f t="shared" si="3"/>
        <v>72.795873546758344</v>
      </c>
      <c r="T95">
        <v>35</v>
      </c>
      <c r="U95">
        <v>36</v>
      </c>
    </row>
    <row r="96" spans="1:21" x14ac:dyDescent="0.35">
      <c r="A96" s="29">
        <v>35734</v>
      </c>
      <c r="B96">
        <v>68.259899988800001</v>
      </c>
      <c r="D96">
        <v>72.762593480183796</v>
      </c>
      <c r="E96">
        <v>54.212979580709501</v>
      </c>
      <c r="F96">
        <v>108.680843153758</v>
      </c>
      <c r="G96">
        <v>45.73624302649759</v>
      </c>
      <c r="H96">
        <v>66.240057247781706</v>
      </c>
      <c r="I96">
        <v>48.657890821164898</v>
      </c>
      <c r="K96">
        <v>1000</v>
      </c>
      <c r="L96">
        <v>360</v>
      </c>
      <c r="M96">
        <v>330</v>
      </c>
      <c r="N96">
        <v>87</v>
      </c>
      <c r="O96">
        <v>152</v>
      </c>
      <c r="P96">
        <f t="shared" si="2"/>
        <v>71</v>
      </c>
      <c r="R96">
        <f t="shared" si="3"/>
        <v>72.883602983066396</v>
      </c>
      <c r="T96">
        <v>35</v>
      </c>
      <c r="U96">
        <v>36</v>
      </c>
    </row>
    <row r="97" spans="1:21" x14ac:dyDescent="0.35">
      <c r="A97" s="29">
        <v>35764</v>
      </c>
      <c r="B97">
        <v>68.360490094952297</v>
      </c>
      <c r="D97">
        <v>72.943270254181897</v>
      </c>
      <c r="E97">
        <v>54.3760486750515</v>
      </c>
      <c r="F97">
        <v>108.81407017790301</v>
      </c>
      <c r="G97">
        <v>45.759965874396897</v>
      </c>
      <c r="H97">
        <v>66.018413209524795</v>
      </c>
      <c r="I97">
        <v>48.776860924296798</v>
      </c>
      <c r="K97">
        <v>1000</v>
      </c>
      <c r="L97">
        <v>360</v>
      </c>
      <c r="M97">
        <v>330</v>
      </c>
      <c r="N97">
        <v>87</v>
      </c>
      <c r="O97">
        <v>152</v>
      </c>
      <c r="P97">
        <f t="shared" si="2"/>
        <v>71</v>
      </c>
      <c r="R97">
        <f t="shared" si="3"/>
        <v>72.963093646271901</v>
      </c>
      <c r="T97">
        <v>35</v>
      </c>
      <c r="U97">
        <v>36</v>
      </c>
    </row>
    <row r="98" spans="1:21" x14ac:dyDescent="0.35">
      <c r="A98" s="29">
        <v>35795</v>
      </c>
      <c r="B98">
        <v>68.348265106141099</v>
      </c>
      <c r="D98">
        <v>72.990854618759101</v>
      </c>
      <c r="E98">
        <v>54.513556216145403</v>
      </c>
      <c r="F98">
        <v>108.733712685467</v>
      </c>
      <c r="G98">
        <v>45.402501648771988</v>
      </c>
      <c r="H98">
        <v>65.814623314453101</v>
      </c>
      <c r="I98">
        <v>49.076346283131201</v>
      </c>
      <c r="K98">
        <v>1000</v>
      </c>
      <c r="L98">
        <v>360</v>
      </c>
      <c r="M98">
        <v>330</v>
      </c>
      <c r="N98">
        <v>87</v>
      </c>
      <c r="O98">
        <v>152</v>
      </c>
      <c r="P98">
        <f t="shared" si="2"/>
        <v>71</v>
      </c>
      <c r="R98">
        <f t="shared" si="3"/>
        <v>72.945266397358807</v>
      </c>
      <c r="T98">
        <v>35</v>
      </c>
      <c r="U98">
        <v>36</v>
      </c>
    </row>
    <row r="99" spans="1:21" x14ac:dyDescent="0.35">
      <c r="A99" s="29">
        <v>35826</v>
      </c>
      <c r="B99">
        <v>68.377836867100299</v>
      </c>
      <c r="D99">
        <v>72.999326396753901</v>
      </c>
      <c r="E99">
        <v>54.702948429261497</v>
      </c>
      <c r="F99">
        <v>108.410670962852</v>
      </c>
      <c r="G99">
        <v>45.466082375826204</v>
      </c>
      <c r="H99">
        <v>65.592000316144507</v>
      </c>
      <c r="I99">
        <v>49.551821952764399</v>
      </c>
      <c r="K99">
        <v>1000</v>
      </c>
      <c r="L99">
        <v>358</v>
      </c>
      <c r="M99">
        <v>344</v>
      </c>
      <c r="N99">
        <v>86</v>
      </c>
      <c r="O99">
        <v>144</v>
      </c>
      <c r="P99">
        <f t="shared" si="2"/>
        <v>68</v>
      </c>
      <c r="R99">
        <f t="shared" si="3"/>
        <v>73.601781371530549</v>
      </c>
      <c r="T99">
        <v>32</v>
      </c>
      <c r="U99">
        <v>36</v>
      </c>
    </row>
    <row r="100" spans="1:21" x14ac:dyDescent="0.35">
      <c r="A100" s="29">
        <v>35854</v>
      </c>
      <c r="B100">
        <v>68.484904227966396</v>
      </c>
      <c r="D100">
        <v>73.157406481485296</v>
      </c>
      <c r="E100">
        <v>54.862421278006202</v>
      </c>
      <c r="F100">
        <v>108.54833007115</v>
      </c>
      <c r="G100">
        <v>45.379481158972794</v>
      </c>
      <c r="H100">
        <v>65.4534552337538</v>
      </c>
      <c r="I100">
        <v>49.765503587190501</v>
      </c>
      <c r="K100">
        <v>1000</v>
      </c>
      <c r="L100">
        <v>358</v>
      </c>
      <c r="M100">
        <v>344</v>
      </c>
      <c r="N100">
        <v>86</v>
      </c>
      <c r="O100">
        <v>144</v>
      </c>
      <c r="P100">
        <f t="shared" si="2"/>
        <v>68</v>
      </c>
      <c r="R100">
        <f t="shared" si="3"/>
        <v>73.693359539263</v>
      </c>
      <c r="T100">
        <v>32</v>
      </c>
      <c r="U100">
        <v>36</v>
      </c>
    </row>
    <row r="101" spans="1:21" x14ac:dyDescent="0.35">
      <c r="A101" s="29">
        <v>35885</v>
      </c>
      <c r="B101">
        <v>68.553365947387206</v>
      </c>
      <c r="D101">
        <v>73.255633070317799</v>
      </c>
      <c r="E101">
        <v>55.029948275527197</v>
      </c>
      <c r="F101">
        <v>108.46383320157101</v>
      </c>
      <c r="G101">
        <v>45.220785020101573</v>
      </c>
      <c r="H101">
        <v>65.371881282366601</v>
      </c>
      <c r="I101">
        <v>49.973823150604098</v>
      </c>
      <c r="K101">
        <v>1000</v>
      </c>
      <c r="L101">
        <v>358</v>
      </c>
      <c r="M101">
        <v>344</v>
      </c>
      <c r="N101">
        <v>86</v>
      </c>
      <c r="O101">
        <v>144</v>
      </c>
      <c r="P101">
        <f t="shared" si="2"/>
        <v>68</v>
      </c>
      <c r="R101">
        <f t="shared" si="3"/>
        <v>73.713038494609762</v>
      </c>
      <c r="T101">
        <v>32</v>
      </c>
      <c r="U101">
        <v>36</v>
      </c>
    </row>
    <row r="102" spans="1:21" x14ac:dyDescent="0.35">
      <c r="A102" s="29">
        <v>35915</v>
      </c>
      <c r="B102">
        <v>68.770300470457798</v>
      </c>
      <c r="D102">
        <v>73.377399140757603</v>
      </c>
      <c r="E102">
        <v>55.1888440122869</v>
      </c>
      <c r="F102">
        <v>108.509133830069</v>
      </c>
      <c r="G102">
        <v>45.950802937195874</v>
      </c>
      <c r="H102">
        <v>65.727150926286598</v>
      </c>
      <c r="I102">
        <v>50.067476707022102</v>
      </c>
      <c r="K102">
        <v>1000</v>
      </c>
      <c r="L102">
        <v>358</v>
      </c>
      <c r="M102">
        <v>344</v>
      </c>
      <c r="N102">
        <v>86</v>
      </c>
      <c r="O102">
        <v>144</v>
      </c>
      <c r="P102">
        <f t="shared" si="2"/>
        <v>68</v>
      </c>
      <c r="R102">
        <f t="shared" si="3"/>
        <v>73.905815396004058</v>
      </c>
      <c r="T102">
        <v>32</v>
      </c>
      <c r="U102">
        <v>36</v>
      </c>
    </row>
    <row r="103" spans="1:21" x14ac:dyDescent="0.35">
      <c r="A103" s="29">
        <v>35946</v>
      </c>
      <c r="B103">
        <v>68.955533119942203</v>
      </c>
      <c r="D103">
        <v>73.543648462038306</v>
      </c>
      <c r="E103">
        <v>55.389772349478903</v>
      </c>
      <c r="F103">
        <v>108.602833047234</v>
      </c>
      <c r="G103">
        <v>46.046849721501388</v>
      </c>
      <c r="H103">
        <v>66.043161681064007</v>
      </c>
      <c r="I103">
        <v>50.264672660644401</v>
      </c>
      <c r="K103">
        <v>1000</v>
      </c>
      <c r="L103">
        <v>358</v>
      </c>
      <c r="M103">
        <v>344</v>
      </c>
      <c r="N103">
        <v>86</v>
      </c>
      <c r="O103">
        <v>144</v>
      </c>
      <c r="P103">
        <f t="shared" si="2"/>
        <v>68</v>
      </c>
      <c r="R103">
        <f t="shared" si="3"/>
        <v>74.077155168408098</v>
      </c>
      <c r="T103">
        <v>32</v>
      </c>
      <c r="U103">
        <v>36</v>
      </c>
    </row>
    <row r="104" spans="1:21" x14ac:dyDescent="0.35">
      <c r="A104" s="29">
        <v>35976</v>
      </c>
      <c r="B104">
        <v>68.969324489127004</v>
      </c>
      <c r="D104">
        <v>73.588517111516694</v>
      </c>
      <c r="E104">
        <v>55.529282469907599</v>
      </c>
      <c r="F104">
        <v>108.46867500593901</v>
      </c>
      <c r="G104">
        <v>45.874979817154497</v>
      </c>
      <c r="H104">
        <v>65.930675775055207</v>
      </c>
      <c r="I104">
        <v>50.387230865249997</v>
      </c>
      <c r="K104">
        <v>1000</v>
      </c>
      <c r="L104">
        <v>358</v>
      </c>
      <c r="M104">
        <v>344</v>
      </c>
      <c r="N104">
        <v>86</v>
      </c>
      <c r="O104">
        <v>144</v>
      </c>
      <c r="P104">
        <f t="shared" si="2"/>
        <v>68</v>
      </c>
      <c r="R104">
        <f t="shared" si="3"/>
        <v>74.058304600990184</v>
      </c>
      <c r="T104">
        <v>32</v>
      </c>
      <c r="U104">
        <v>36</v>
      </c>
    </row>
    <row r="105" spans="1:21" x14ac:dyDescent="0.35">
      <c r="A105" s="29">
        <v>36007</v>
      </c>
      <c r="B105">
        <v>69.093466218667601</v>
      </c>
      <c r="D105">
        <v>73.726632259993195</v>
      </c>
      <c r="E105">
        <v>55.674713028158301</v>
      </c>
      <c r="F105">
        <v>108.634240361496</v>
      </c>
      <c r="G105">
        <v>45.826097838970696</v>
      </c>
      <c r="H105">
        <v>66.275198680160599</v>
      </c>
      <c r="I105">
        <v>50.615522310671501</v>
      </c>
      <c r="K105">
        <v>1000</v>
      </c>
      <c r="L105">
        <v>358</v>
      </c>
      <c r="M105">
        <v>344</v>
      </c>
      <c r="N105">
        <v>86</v>
      </c>
      <c r="O105">
        <v>144</v>
      </c>
      <c r="P105">
        <f t="shared" si="2"/>
        <v>68</v>
      </c>
      <c r="R105">
        <f t="shared" si="3"/>
        <v>74.228254489655569</v>
      </c>
      <c r="T105">
        <v>32</v>
      </c>
      <c r="U105">
        <v>36</v>
      </c>
    </row>
    <row r="106" spans="1:21" x14ac:dyDescent="0.35">
      <c r="A106" s="29">
        <v>36038</v>
      </c>
      <c r="B106">
        <v>69.183693120185893</v>
      </c>
      <c r="D106">
        <v>73.772251073549796</v>
      </c>
      <c r="E106">
        <v>55.8316300227266</v>
      </c>
      <c r="F106">
        <v>108.501426889507</v>
      </c>
      <c r="G106">
        <v>45.694705769891982</v>
      </c>
      <c r="H106">
        <v>66.868636914290903</v>
      </c>
      <c r="I106">
        <v>50.718119524303603</v>
      </c>
      <c r="K106">
        <v>1000</v>
      </c>
      <c r="L106">
        <v>358</v>
      </c>
      <c r="M106">
        <v>344</v>
      </c>
      <c r="N106">
        <v>86</v>
      </c>
      <c r="O106">
        <v>144</v>
      </c>
      <c r="P106">
        <f t="shared" si="2"/>
        <v>68</v>
      </c>
      <c r="R106">
        <f t="shared" si="3"/>
        <v>74.319874937647782</v>
      </c>
      <c r="T106">
        <v>32</v>
      </c>
      <c r="U106">
        <v>36</v>
      </c>
    </row>
    <row r="107" spans="1:21" x14ac:dyDescent="0.35">
      <c r="A107" s="29">
        <v>36068</v>
      </c>
      <c r="B107">
        <v>69.298944581888804</v>
      </c>
      <c r="D107">
        <v>73.937026833975906</v>
      </c>
      <c r="E107">
        <v>56.018760191048997</v>
      </c>
      <c r="F107">
        <v>108.514132829774</v>
      </c>
      <c r="G107">
        <v>45.559817324767181</v>
      </c>
      <c r="H107">
        <v>66.714350091939707</v>
      </c>
      <c r="I107">
        <v>50.863699079451401</v>
      </c>
      <c r="K107">
        <v>1000</v>
      </c>
      <c r="L107">
        <v>358</v>
      </c>
      <c r="M107">
        <v>344</v>
      </c>
      <c r="N107">
        <v>86</v>
      </c>
      <c r="O107">
        <v>144</v>
      </c>
      <c r="P107">
        <f t="shared" si="2"/>
        <v>68</v>
      </c>
      <c r="R107">
        <f t="shared" si="3"/>
        <v>74.36732008240979</v>
      </c>
      <c r="T107">
        <v>32</v>
      </c>
      <c r="U107">
        <v>36</v>
      </c>
    </row>
    <row r="108" spans="1:21" x14ac:dyDescent="0.35">
      <c r="A108" s="29">
        <v>36099</v>
      </c>
      <c r="B108">
        <v>69.464067181845607</v>
      </c>
      <c r="D108">
        <v>74.105022699029206</v>
      </c>
      <c r="E108">
        <v>56.176012004249998</v>
      </c>
      <c r="F108">
        <v>108.66245893950899</v>
      </c>
      <c r="G108">
        <v>45.742914946454505</v>
      </c>
      <c r="H108">
        <v>66.954238462643502</v>
      </c>
      <c r="I108">
        <v>51.090418488344298</v>
      </c>
      <c r="K108">
        <v>1000</v>
      </c>
      <c r="L108">
        <v>358</v>
      </c>
      <c r="M108">
        <v>344</v>
      </c>
      <c r="N108">
        <v>86</v>
      </c>
      <c r="O108">
        <v>144</v>
      </c>
      <c r="P108">
        <f t="shared" si="2"/>
        <v>68</v>
      </c>
      <c r="R108">
        <f t="shared" si="3"/>
        <v>74.540347653935768</v>
      </c>
      <c r="T108">
        <v>32</v>
      </c>
      <c r="U108">
        <v>36</v>
      </c>
    </row>
    <row r="109" spans="1:21" x14ac:dyDescent="0.35">
      <c r="A109" s="29">
        <v>36129</v>
      </c>
      <c r="B109">
        <v>69.563097881867705</v>
      </c>
      <c r="D109">
        <v>74.2165238608424</v>
      </c>
      <c r="E109">
        <v>56.339334304839603</v>
      </c>
      <c r="F109">
        <v>108.629203100133</v>
      </c>
      <c r="G109">
        <v>45.749020385883796</v>
      </c>
      <c r="H109">
        <v>66.881040323133504</v>
      </c>
      <c r="I109">
        <v>51.129854062183497</v>
      </c>
      <c r="K109">
        <v>1000</v>
      </c>
      <c r="L109">
        <v>358</v>
      </c>
      <c r="M109">
        <v>344</v>
      </c>
      <c r="N109">
        <v>86</v>
      </c>
      <c r="O109">
        <v>144</v>
      </c>
      <c r="P109">
        <f t="shared" si="2"/>
        <v>68</v>
      </c>
      <c r="R109">
        <f t="shared" si="3"/>
        <v>74.580043183524026</v>
      </c>
      <c r="T109">
        <v>32</v>
      </c>
      <c r="U109">
        <v>36</v>
      </c>
    </row>
    <row r="110" spans="1:21" x14ac:dyDescent="0.35">
      <c r="A110" s="29">
        <v>36160</v>
      </c>
      <c r="B110">
        <v>69.690964742296501</v>
      </c>
      <c r="D110">
        <v>74.323357420195705</v>
      </c>
      <c r="E110">
        <v>56.510829729727703</v>
      </c>
      <c r="F110">
        <v>108.631424700922</v>
      </c>
      <c r="G110">
        <v>45.345636589582597</v>
      </c>
      <c r="H110">
        <v>67.229649627463502</v>
      </c>
      <c r="I110">
        <v>51.948164106208999</v>
      </c>
      <c r="K110">
        <v>1000</v>
      </c>
      <c r="L110">
        <v>358</v>
      </c>
      <c r="M110">
        <v>344</v>
      </c>
      <c r="N110">
        <v>86</v>
      </c>
      <c r="O110">
        <v>144</v>
      </c>
      <c r="P110">
        <f t="shared" si="2"/>
        <v>68</v>
      </c>
      <c r="R110">
        <f t="shared" si="3"/>
        <v>74.71335659264075</v>
      </c>
      <c r="T110">
        <v>32</v>
      </c>
      <c r="U110">
        <v>36</v>
      </c>
    </row>
    <row r="111" spans="1:21" x14ac:dyDescent="0.35">
      <c r="A111" s="29">
        <v>36191</v>
      </c>
      <c r="B111">
        <v>69.849737317969698</v>
      </c>
      <c r="D111">
        <v>74.409734508015504</v>
      </c>
      <c r="E111">
        <v>56.660934768269001</v>
      </c>
      <c r="F111">
        <v>108.592097221708</v>
      </c>
      <c r="G111">
        <v>45.587879400701496</v>
      </c>
      <c r="H111">
        <v>67.303208283848704</v>
      </c>
      <c r="I111">
        <v>52.334050462844303</v>
      </c>
      <c r="K111">
        <v>1000</v>
      </c>
      <c r="L111">
        <v>372</v>
      </c>
      <c r="M111">
        <v>341</v>
      </c>
      <c r="N111">
        <v>83</v>
      </c>
      <c r="O111">
        <v>141</v>
      </c>
      <c r="P111">
        <f t="shared" si="2"/>
        <v>63</v>
      </c>
      <c r="R111">
        <f t="shared" si="3"/>
        <v>74.678364423838573</v>
      </c>
      <c r="T111">
        <v>30</v>
      </c>
      <c r="U111">
        <v>33</v>
      </c>
    </row>
    <row r="112" spans="1:21" x14ac:dyDescent="0.35">
      <c r="A112" s="29">
        <v>36219</v>
      </c>
      <c r="B112">
        <v>69.842753919227604</v>
      </c>
      <c r="D112">
        <v>74.421703865236594</v>
      </c>
      <c r="E112">
        <v>56.819859513796501</v>
      </c>
      <c r="F112">
        <v>108.30839499296999</v>
      </c>
      <c r="G112">
        <v>45.492395229193505</v>
      </c>
      <c r="H112">
        <v>67.313189123115393</v>
      </c>
      <c r="I112">
        <v>52.299251095200802</v>
      </c>
      <c r="K112">
        <v>1000</v>
      </c>
      <c r="L112">
        <v>372</v>
      </c>
      <c r="M112">
        <v>341</v>
      </c>
      <c r="N112">
        <v>83</v>
      </c>
      <c r="O112">
        <v>141</v>
      </c>
      <c r="P112">
        <f t="shared" si="2"/>
        <v>63</v>
      </c>
      <c r="R112">
        <f t="shared" si="3"/>
        <v>74.632031721115041</v>
      </c>
      <c r="T112">
        <v>30</v>
      </c>
      <c r="U112">
        <v>33</v>
      </c>
    </row>
    <row r="113" spans="1:21" x14ac:dyDescent="0.35">
      <c r="A113" s="29">
        <v>36250</v>
      </c>
      <c r="B113">
        <v>70.083046603883702</v>
      </c>
      <c r="D113">
        <v>74.493788189364395</v>
      </c>
      <c r="E113">
        <v>56.9682115756492</v>
      </c>
      <c r="F113">
        <v>108.151221370274</v>
      </c>
      <c r="G113">
        <v>46.758657169301898</v>
      </c>
      <c r="H113">
        <v>66.954111417423604</v>
      </c>
      <c r="I113">
        <v>53.244994031090002</v>
      </c>
      <c r="K113">
        <v>1000</v>
      </c>
      <c r="L113">
        <v>372</v>
      </c>
      <c r="M113">
        <v>341</v>
      </c>
      <c r="N113">
        <v>83</v>
      </c>
      <c r="O113">
        <v>141</v>
      </c>
      <c r="P113">
        <f t="shared" si="2"/>
        <v>63</v>
      </c>
      <c r="R113">
        <f t="shared" si="3"/>
        <v>74.747674072272389</v>
      </c>
      <c r="T113">
        <v>30</v>
      </c>
      <c r="U113">
        <v>33</v>
      </c>
    </row>
    <row r="114" spans="1:21" x14ac:dyDescent="0.35">
      <c r="A114" s="29">
        <v>36280</v>
      </c>
      <c r="B114">
        <v>70.118953969487293</v>
      </c>
      <c r="D114">
        <v>74.480604868192401</v>
      </c>
      <c r="E114">
        <v>57.167039618796601</v>
      </c>
      <c r="F114">
        <v>107.73356202481099</v>
      </c>
      <c r="G114">
        <v>47.356798019968892</v>
      </c>
      <c r="H114">
        <v>66.8006945313914</v>
      </c>
      <c r="I114">
        <v>53.284102830058401</v>
      </c>
      <c r="K114">
        <v>1000</v>
      </c>
      <c r="L114">
        <v>372</v>
      </c>
      <c r="M114">
        <v>341</v>
      </c>
      <c r="N114">
        <v>83</v>
      </c>
      <c r="O114">
        <v>141</v>
      </c>
      <c r="P114">
        <f t="shared" si="2"/>
        <v>63</v>
      </c>
      <c r="R114">
        <f t="shared" si="3"/>
        <v>74.709694031530162</v>
      </c>
      <c r="T114">
        <v>30</v>
      </c>
      <c r="U114">
        <v>33</v>
      </c>
    </row>
    <row r="115" spans="1:21" x14ac:dyDescent="0.35">
      <c r="A115" s="29">
        <v>36311</v>
      </c>
      <c r="B115">
        <v>70.132821159704093</v>
      </c>
      <c r="D115">
        <v>74.527495948857904</v>
      </c>
      <c r="E115">
        <v>57.311226074845997</v>
      </c>
      <c r="F115">
        <v>107.59514363711099</v>
      </c>
      <c r="G115">
        <v>47.409099672936691</v>
      </c>
      <c r="H115">
        <v>66.531595851774895</v>
      </c>
      <c r="I115">
        <v>53.392071570778398</v>
      </c>
      <c r="K115">
        <v>1000</v>
      </c>
      <c r="L115">
        <v>372</v>
      </c>
      <c r="M115">
        <v>341</v>
      </c>
      <c r="N115">
        <v>83</v>
      </c>
      <c r="O115">
        <v>141</v>
      </c>
      <c r="P115">
        <f t="shared" si="2"/>
        <v>63</v>
      </c>
      <c r="R115">
        <f t="shared" si="3"/>
        <v>74.689330877010605</v>
      </c>
      <c r="T115">
        <v>30</v>
      </c>
      <c r="U115">
        <v>33</v>
      </c>
    </row>
    <row r="116" spans="1:21" x14ac:dyDescent="0.35">
      <c r="A116" s="29">
        <v>36341</v>
      </c>
      <c r="B116">
        <v>70.157052871927604</v>
      </c>
      <c r="D116">
        <v>74.576637144517605</v>
      </c>
      <c r="E116">
        <v>57.468155251995398</v>
      </c>
      <c r="F116">
        <v>107.42891223922599</v>
      </c>
      <c r="G116">
        <v>47.337622254551206</v>
      </c>
      <c r="H116">
        <v>66.288993817710804</v>
      </c>
      <c r="I116">
        <v>53.8059230561134</v>
      </c>
      <c r="K116">
        <v>1000</v>
      </c>
      <c r="L116">
        <v>372</v>
      </c>
      <c r="M116">
        <v>341</v>
      </c>
      <c r="N116">
        <v>83</v>
      </c>
      <c r="O116">
        <v>141</v>
      </c>
      <c r="P116">
        <f t="shared" si="2"/>
        <v>63</v>
      </c>
      <c r="R116">
        <f t="shared" si="3"/>
        <v>74.676956755278454</v>
      </c>
      <c r="T116">
        <v>30</v>
      </c>
      <c r="U116">
        <v>33</v>
      </c>
    </row>
    <row r="117" spans="1:21" x14ac:dyDescent="0.35">
      <c r="A117" s="29">
        <v>36372</v>
      </c>
      <c r="B117">
        <v>70.139422885795298</v>
      </c>
      <c r="D117">
        <v>74.5370491889026</v>
      </c>
      <c r="E117">
        <v>57.574505564911902</v>
      </c>
      <c r="F117">
        <v>107.09641199391</v>
      </c>
      <c r="G117">
        <v>47.70559800902339</v>
      </c>
      <c r="H117">
        <v>66.135233337575301</v>
      </c>
      <c r="I117">
        <v>54.198425493909298</v>
      </c>
      <c r="K117">
        <v>1000</v>
      </c>
      <c r="L117">
        <v>372</v>
      </c>
      <c r="M117">
        <v>341</v>
      </c>
      <c r="N117">
        <v>83</v>
      </c>
      <c r="O117">
        <v>141</v>
      </c>
      <c r="P117">
        <f t="shared" si="2"/>
        <v>63</v>
      </c>
      <c r="R117">
        <f t="shared" si="3"/>
        <v>74.636725901533879</v>
      </c>
      <c r="T117">
        <v>30</v>
      </c>
      <c r="U117">
        <v>33</v>
      </c>
    </row>
    <row r="118" spans="1:21" x14ac:dyDescent="0.35">
      <c r="A118" s="29">
        <v>36403</v>
      </c>
      <c r="B118">
        <v>70.181806801411298</v>
      </c>
      <c r="D118">
        <v>74.511184148330599</v>
      </c>
      <c r="E118">
        <v>57.7244263050017</v>
      </c>
      <c r="F118">
        <v>106.808753495551</v>
      </c>
      <c r="G118">
        <v>48.37312647924108</v>
      </c>
      <c r="H118">
        <v>65.916793468918698</v>
      </c>
      <c r="I118">
        <v>54.397723314620499</v>
      </c>
      <c r="K118">
        <v>1000</v>
      </c>
      <c r="L118">
        <v>372</v>
      </c>
      <c r="M118">
        <v>341</v>
      </c>
      <c r="N118">
        <v>83</v>
      </c>
      <c r="O118">
        <v>141</v>
      </c>
      <c r="P118">
        <f t="shared" si="2"/>
        <v>63</v>
      </c>
      <c r="R118">
        <f t="shared" si="3"/>
        <v>74.631565473159171</v>
      </c>
      <c r="T118">
        <v>30</v>
      </c>
      <c r="U118">
        <v>33</v>
      </c>
    </row>
    <row r="119" spans="1:21" x14ac:dyDescent="0.35">
      <c r="A119" s="29">
        <v>36433</v>
      </c>
      <c r="B119">
        <v>70.257862235037805</v>
      </c>
      <c r="D119">
        <v>74.569220541867793</v>
      </c>
      <c r="E119">
        <v>57.899200015572099</v>
      </c>
      <c r="F119">
        <v>106.51287400044301</v>
      </c>
      <c r="G119">
        <v>48.256578271113682</v>
      </c>
      <c r="H119">
        <v>65.887529564527597</v>
      </c>
      <c r="I119">
        <v>54.416367573172202</v>
      </c>
      <c r="K119">
        <v>1000</v>
      </c>
      <c r="L119">
        <v>372</v>
      </c>
      <c r="M119">
        <v>341</v>
      </c>
      <c r="N119">
        <v>83</v>
      </c>
      <c r="O119">
        <v>141</v>
      </c>
      <c r="P119">
        <f t="shared" si="2"/>
        <v>63</v>
      </c>
      <c r="R119">
        <f t="shared" si="3"/>
        <v>74.583061262154558</v>
      </c>
      <c r="T119">
        <v>30</v>
      </c>
      <c r="U119">
        <v>33</v>
      </c>
    </row>
    <row r="120" spans="1:21" x14ac:dyDescent="0.35">
      <c r="A120" s="29">
        <v>36464</v>
      </c>
      <c r="B120">
        <v>70.290066086560103</v>
      </c>
      <c r="D120">
        <v>74.542584486984495</v>
      </c>
      <c r="E120">
        <v>58.061808059712703</v>
      </c>
      <c r="F120">
        <v>106.020985806697</v>
      </c>
      <c r="G120">
        <v>48.747500464122083</v>
      </c>
      <c r="H120">
        <v>65.869769032438995</v>
      </c>
      <c r="I120">
        <v>54.598964608021099</v>
      </c>
      <c r="K120">
        <v>1000</v>
      </c>
      <c r="L120">
        <v>372</v>
      </c>
      <c r="M120">
        <v>341</v>
      </c>
      <c r="N120">
        <v>83</v>
      </c>
      <c r="O120">
        <v>141</v>
      </c>
      <c r="P120">
        <f t="shared" si="2"/>
        <v>63</v>
      </c>
      <c r="R120">
        <f t="shared" si="3"/>
        <v>74.525563500698155</v>
      </c>
      <c r="T120">
        <v>30</v>
      </c>
      <c r="U120">
        <v>33</v>
      </c>
    </row>
    <row r="121" spans="1:21" x14ac:dyDescent="0.35">
      <c r="A121" s="29">
        <v>36494</v>
      </c>
      <c r="B121">
        <v>70.438714879648401</v>
      </c>
      <c r="D121">
        <v>74.597751857601907</v>
      </c>
      <c r="E121">
        <v>58.272793666832598</v>
      </c>
      <c r="F121">
        <v>105.780469779103</v>
      </c>
      <c r="G121">
        <v>48.92664571638889</v>
      </c>
      <c r="H121">
        <v>66.143297900590497</v>
      </c>
      <c r="I121">
        <v>54.686332354418496</v>
      </c>
      <c r="K121">
        <v>1000</v>
      </c>
      <c r="L121">
        <v>372</v>
      </c>
      <c r="M121">
        <v>341</v>
      </c>
      <c r="N121">
        <v>83</v>
      </c>
      <c r="O121">
        <v>141</v>
      </c>
      <c r="P121">
        <f t="shared" si="2"/>
        <v>63</v>
      </c>
      <c r="R121">
        <f t="shared" si="3"/>
        <v>74.580974975507743</v>
      </c>
      <c r="T121">
        <v>30</v>
      </c>
      <c r="U121">
        <v>33</v>
      </c>
    </row>
    <row r="122" spans="1:21" x14ac:dyDescent="0.35">
      <c r="A122" s="29">
        <v>36525</v>
      </c>
      <c r="B122">
        <v>70.524718049977906</v>
      </c>
      <c r="D122">
        <v>74.634239454636401</v>
      </c>
      <c r="E122">
        <v>58.431698122718899</v>
      </c>
      <c r="F122">
        <v>105.58154809898799</v>
      </c>
      <c r="G122">
        <v>49.799451827267688</v>
      </c>
      <c r="H122">
        <v>66.098524230303099</v>
      </c>
      <c r="I122">
        <v>54.716636355791202</v>
      </c>
      <c r="K122">
        <v>1000</v>
      </c>
      <c r="L122">
        <v>372</v>
      </c>
      <c r="M122">
        <v>341</v>
      </c>
      <c r="N122">
        <v>83</v>
      </c>
      <c r="O122">
        <v>141</v>
      </c>
      <c r="P122">
        <f t="shared" si="2"/>
        <v>63</v>
      </c>
      <c r="R122">
        <f t="shared" si="3"/>
        <v>74.640294111957132</v>
      </c>
      <c r="T122">
        <v>30</v>
      </c>
      <c r="U122">
        <v>33</v>
      </c>
    </row>
    <row r="123" spans="1:21" x14ac:dyDescent="0.35">
      <c r="A123" s="29">
        <v>36556</v>
      </c>
      <c r="B123">
        <v>70.497786166246897</v>
      </c>
      <c r="D123">
        <v>74.542869645519005</v>
      </c>
      <c r="E123">
        <v>58.592228794224901</v>
      </c>
      <c r="F123">
        <v>104.85316567853199</v>
      </c>
      <c r="G123">
        <v>50.125222277220303</v>
      </c>
      <c r="H123">
        <v>65.915119863765199</v>
      </c>
      <c r="I123">
        <v>54.644830631008602</v>
      </c>
      <c r="K123">
        <v>1000</v>
      </c>
      <c r="L123">
        <v>409</v>
      </c>
      <c r="M123">
        <v>342</v>
      </c>
      <c r="N123">
        <v>71</v>
      </c>
      <c r="O123">
        <v>121</v>
      </c>
      <c r="P123">
        <f t="shared" si="2"/>
        <v>57</v>
      </c>
      <c r="R123">
        <f t="shared" si="3"/>
        <v>74.473379870061649</v>
      </c>
      <c r="T123">
        <v>26</v>
      </c>
      <c r="U123">
        <v>31</v>
      </c>
    </row>
    <row r="124" spans="1:21" x14ac:dyDescent="0.35">
      <c r="A124" s="29">
        <v>36585</v>
      </c>
      <c r="B124">
        <v>70.581187203540296</v>
      </c>
      <c r="D124">
        <v>74.682522629099097</v>
      </c>
      <c r="E124">
        <v>58.790170686787</v>
      </c>
      <c r="F124">
        <v>104.930749087732</v>
      </c>
      <c r="G124">
        <v>50.072998513193681</v>
      </c>
      <c r="H124">
        <v>65.843920802338701</v>
      </c>
      <c r="I124">
        <v>54.856077071661502</v>
      </c>
      <c r="K124">
        <v>1000</v>
      </c>
      <c r="L124">
        <v>409</v>
      </c>
      <c r="M124">
        <v>342</v>
      </c>
      <c r="N124">
        <v>71</v>
      </c>
      <c r="O124">
        <v>121</v>
      </c>
      <c r="P124">
        <f t="shared" si="2"/>
        <v>57</v>
      </c>
      <c r="R124">
        <f t="shared" si="3"/>
        <v>74.580589703504671</v>
      </c>
      <c r="T124">
        <v>26</v>
      </c>
      <c r="U124">
        <v>31</v>
      </c>
    </row>
    <row r="125" spans="1:21" x14ac:dyDescent="0.35">
      <c r="A125" s="29">
        <v>36616</v>
      </c>
      <c r="B125">
        <v>70.608906527183905</v>
      </c>
      <c r="D125">
        <v>74.690144216141704</v>
      </c>
      <c r="E125">
        <v>58.929426451568702</v>
      </c>
      <c r="F125">
        <v>104.562267287398</v>
      </c>
      <c r="G125">
        <v>50.953378534985006</v>
      </c>
      <c r="H125">
        <v>65.396923377225704</v>
      </c>
      <c r="I125">
        <v>54.832308662346897</v>
      </c>
      <c r="K125">
        <v>1000</v>
      </c>
      <c r="L125">
        <v>409</v>
      </c>
      <c r="M125">
        <v>342</v>
      </c>
      <c r="N125">
        <v>71</v>
      </c>
      <c r="O125">
        <v>121</v>
      </c>
      <c r="P125">
        <f t="shared" si="2"/>
        <v>57</v>
      </c>
      <c r="R125">
        <f t="shared" si="3"/>
        <v>74.518590029363736</v>
      </c>
      <c r="T125">
        <v>26</v>
      </c>
      <c r="U125">
        <v>31</v>
      </c>
    </row>
    <row r="126" spans="1:21" x14ac:dyDescent="0.35">
      <c r="A126" s="29">
        <v>36646</v>
      </c>
      <c r="B126">
        <v>70.662143008637699</v>
      </c>
      <c r="D126">
        <v>74.704019125367196</v>
      </c>
      <c r="E126">
        <v>58.832013114775698</v>
      </c>
      <c r="F126">
        <v>104.864169422986</v>
      </c>
      <c r="G126">
        <v>50.460718312544088</v>
      </c>
      <c r="H126">
        <v>65.392115485743105</v>
      </c>
      <c r="I126">
        <v>56.242271541729799</v>
      </c>
      <c r="K126">
        <v>1000</v>
      </c>
      <c r="L126">
        <v>409</v>
      </c>
      <c r="M126">
        <v>342</v>
      </c>
      <c r="N126">
        <v>71</v>
      </c>
      <c r="O126">
        <v>121</v>
      </c>
      <c r="P126">
        <f t="shared" si="2"/>
        <v>57</v>
      </c>
      <c r="R126">
        <f t="shared" si="3"/>
        <v>74.626805758448626</v>
      </c>
      <c r="T126">
        <v>26</v>
      </c>
      <c r="U126">
        <v>31</v>
      </c>
    </row>
    <row r="127" spans="1:21" x14ac:dyDescent="0.35">
      <c r="A127" s="29">
        <v>36677</v>
      </c>
      <c r="B127">
        <v>70.668995836953599</v>
      </c>
      <c r="D127">
        <v>74.717309647596693</v>
      </c>
      <c r="E127">
        <v>59.046146737429197</v>
      </c>
      <c r="F127">
        <v>104.49682854302</v>
      </c>
      <c r="G127">
        <v>50.219436566564383</v>
      </c>
      <c r="H127">
        <v>65.395595236060402</v>
      </c>
      <c r="I127">
        <v>56.296893040953201</v>
      </c>
      <c r="K127">
        <v>1000</v>
      </c>
      <c r="L127">
        <v>409</v>
      </c>
      <c r="M127">
        <v>342</v>
      </c>
      <c r="N127">
        <v>71</v>
      </c>
      <c r="O127">
        <v>121</v>
      </c>
      <c r="P127">
        <f t="shared" si="2"/>
        <v>57</v>
      </c>
      <c r="R127">
        <f t="shared" si="3"/>
        <v>74.57515930044508</v>
      </c>
      <c r="T127">
        <v>26</v>
      </c>
      <c r="U127">
        <v>31</v>
      </c>
    </row>
    <row r="128" spans="1:21" x14ac:dyDescent="0.35">
      <c r="A128" s="29">
        <v>36707</v>
      </c>
      <c r="B128">
        <v>70.843326924541003</v>
      </c>
      <c r="D128">
        <v>74.710899992541201</v>
      </c>
      <c r="E128">
        <v>59.200562146842898</v>
      </c>
      <c r="F128">
        <v>104.163441873477</v>
      </c>
      <c r="G128">
        <v>51.512245168444593</v>
      </c>
      <c r="H128">
        <v>65.818628503092498</v>
      </c>
      <c r="I128">
        <v>56.492033394217998</v>
      </c>
      <c r="K128">
        <v>1000</v>
      </c>
      <c r="L128">
        <v>409</v>
      </c>
      <c r="M128">
        <v>342</v>
      </c>
      <c r="N128">
        <v>71</v>
      </c>
      <c r="O128">
        <v>121</v>
      </c>
      <c r="P128">
        <f t="shared" si="2"/>
        <v>57</v>
      </c>
      <c r="R128">
        <f t="shared" si="3"/>
        <v>74.678396398092062</v>
      </c>
      <c r="T128">
        <v>26</v>
      </c>
      <c r="U128">
        <v>31</v>
      </c>
    </row>
    <row r="129" spans="1:21" x14ac:dyDescent="0.35">
      <c r="A129" s="29">
        <v>36738</v>
      </c>
      <c r="B129">
        <v>70.949307606758396</v>
      </c>
      <c r="D129">
        <v>74.732591736941401</v>
      </c>
      <c r="E129">
        <v>59.378154449618599</v>
      </c>
      <c r="F129">
        <v>103.785065128713</v>
      </c>
      <c r="G129">
        <v>51.841153791968395</v>
      </c>
      <c r="H129">
        <v>66.740958249955696</v>
      </c>
      <c r="I129">
        <v>56.506120375562297</v>
      </c>
      <c r="K129">
        <v>1000</v>
      </c>
      <c r="L129">
        <v>409</v>
      </c>
      <c r="M129">
        <v>342</v>
      </c>
      <c r="N129">
        <v>71</v>
      </c>
      <c r="O129">
        <v>121</v>
      </c>
      <c r="P129">
        <f t="shared" si="2"/>
        <v>57</v>
      </c>
      <c r="R129">
        <f t="shared" si="3"/>
        <v>74.757384172795298</v>
      </c>
      <c r="T129">
        <v>26</v>
      </c>
      <c r="U129">
        <v>31</v>
      </c>
    </row>
    <row r="130" spans="1:21" x14ac:dyDescent="0.35">
      <c r="A130" s="29">
        <v>36769</v>
      </c>
      <c r="B130">
        <v>70.824808440056103</v>
      </c>
      <c r="D130">
        <v>74.786337406912693</v>
      </c>
      <c r="E130">
        <v>59.592679089399198</v>
      </c>
      <c r="F130">
        <v>103.688983337458</v>
      </c>
      <c r="G130">
        <v>50.614820770552598</v>
      </c>
      <c r="H130">
        <v>66.225290188633707</v>
      </c>
      <c r="I130">
        <v>56.710489331321099</v>
      </c>
      <c r="K130">
        <v>1000</v>
      </c>
      <c r="L130">
        <v>409</v>
      </c>
      <c r="M130">
        <v>342</v>
      </c>
      <c r="N130">
        <v>71</v>
      </c>
      <c r="O130">
        <v>121</v>
      </c>
      <c r="P130">
        <f t="shared" si="2"/>
        <v>57</v>
      </c>
      <c r="R130">
        <f t="shared" si="3"/>
        <v>74.674448328394121</v>
      </c>
      <c r="T130">
        <v>26</v>
      </c>
      <c r="U130">
        <v>31</v>
      </c>
    </row>
    <row r="131" spans="1:21" x14ac:dyDescent="0.35">
      <c r="A131" s="29">
        <v>36799</v>
      </c>
      <c r="B131">
        <v>71.178971249942194</v>
      </c>
      <c r="D131">
        <v>75.008781486104397</v>
      </c>
      <c r="E131">
        <v>59.883813138776603</v>
      </c>
      <c r="F131">
        <v>103.606627141131</v>
      </c>
      <c r="G131">
        <v>51.368633195921007</v>
      </c>
      <c r="H131">
        <v>66.461600381256403</v>
      </c>
      <c r="I131">
        <v>57.016615360916198</v>
      </c>
      <c r="K131">
        <v>1000</v>
      </c>
      <c r="L131">
        <v>409</v>
      </c>
      <c r="M131">
        <v>342</v>
      </c>
      <c r="N131">
        <v>71</v>
      </c>
      <c r="O131">
        <v>121</v>
      </c>
      <c r="P131">
        <f t="shared" si="2"/>
        <v>57</v>
      </c>
      <c r="R131">
        <f t="shared" si="3"/>
        <v>74.864919734641077</v>
      </c>
      <c r="T131">
        <v>26</v>
      </c>
      <c r="U131">
        <v>31</v>
      </c>
    </row>
    <row r="132" spans="1:21" x14ac:dyDescent="0.35">
      <c r="A132" s="29">
        <v>36830</v>
      </c>
      <c r="B132">
        <v>71.300381661356397</v>
      </c>
      <c r="D132">
        <v>75.247710787852</v>
      </c>
      <c r="E132">
        <v>60.0965049478637</v>
      </c>
      <c r="F132">
        <v>103.772191563183</v>
      </c>
      <c r="G132">
        <v>51.066977705395999</v>
      </c>
      <c r="H132">
        <v>66.490206946477301</v>
      </c>
      <c r="I132">
        <v>57.1087609796392</v>
      </c>
      <c r="K132">
        <v>1000</v>
      </c>
      <c r="L132">
        <v>409</v>
      </c>
      <c r="M132">
        <v>342</v>
      </c>
      <c r="N132">
        <v>71</v>
      </c>
      <c r="O132">
        <v>121</v>
      </c>
      <c r="P132">
        <f t="shared" si="2"/>
        <v>57</v>
      </c>
      <c r="R132">
        <f t="shared" si="3"/>
        <v>74.995829871731146</v>
      </c>
      <c r="T132">
        <v>26</v>
      </c>
      <c r="U132">
        <v>31</v>
      </c>
    </row>
    <row r="133" spans="1:21" x14ac:dyDescent="0.35">
      <c r="A133" s="29">
        <v>36860</v>
      </c>
      <c r="B133">
        <v>71.531911503102904</v>
      </c>
      <c r="D133">
        <v>75.265560101313298</v>
      </c>
      <c r="E133">
        <v>60.289962254627298</v>
      </c>
      <c r="F133">
        <v>103.50718591486201</v>
      </c>
      <c r="G133">
        <v>51.986465428089105</v>
      </c>
      <c r="H133">
        <v>66.845216071782005</v>
      </c>
      <c r="I133">
        <v>57.328793449732103</v>
      </c>
      <c r="K133">
        <v>1000</v>
      </c>
      <c r="L133">
        <v>409</v>
      </c>
      <c r="M133">
        <v>342</v>
      </c>
      <c r="N133">
        <v>71</v>
      </c>
      <c r="O133">
        <v>121</v>
      </c>
      <c r="P133">
        <f t="shared" si="2"/>
        <v>57</v>
      </c>
      <c r="R133">
        <f t="shared" si="3"/>
        <v>75.105103561740052</v>
      </c>
      <c r="T133">
        <v>26</v>
      </c>
      <c r="U133">
        <v>31</v>
      </c>
    </row>
    <row r="134" spans="1:21" x14ac:dyDescent="0.35">
      <c r="A134" s="29">
        <v>36891</v>
      </c>
      <c r="B134">
        <v>71.422191904042904</v>
      </c>
      <c r="D134">
        <v>75.240129952943207</v>
      </c>
      <c r="E134">
        <v>60.386600857363902</v>
      </c>
      <c r="F134">
        <v>103.275388898418</v>
      </c>
      <c r="G134">
        <v>51.509796513174706</v>
      </c>
      <c r="H134">
        <v>66.850902340837806</v>
      </c>
      <c r="I134">
        <v>57.401557476974297</v>
      </c>
      <c r="K134">
        <v>1000</v>
      </c>
      <c r="L134">
        <v>409</v>
      </c>
      <c r="M134">
        <v>342</v>
      </c>
      <c r="N134">
        <v>71</v>
      </c>
      <c r="O134">
        <v>121</v>
      </c>
      <c r="P134">
        <f t="shared" ref="P134:P197" si="4">+T134+U134</f>
        <v>57</v>
      </c>
      <c r="R134">
        <f t="shared" ref="R134:R197" si="5">SUMPRODUCT(E134:I134,L134:P134)/1000</f>
        <v>75.036346265785113</v>
      </c>
      <c r="T134">
        <v>26</v>
      </c>
      <c r="U134">
        <v>31</v>
      </c>
    </row>
    <row r="135" spans="1:21" x14ac:dyDescent="0.35">
      <c r="A135" s="29">
        <v>36922</v>
      </c>
      <c r="B135">
        <v>71.410105903874793</v>
      </c>
      <c r="D135">
        <v>75.320204068571101</v>
      </c>
      <c r="E135">
        <v>60.6088511915707</v>
      </c>
      <c r="F135">
        <v>102.85768363172799</v>
      </c>
      <c r="G135">
        <v>50.447300542017274</v>
      </c>
      <c r="H135">
        <v>66.904331989531599</v>
      </c>
      <c r="I135">
        <v>57.314748620400202</v>
      </c>
      <c r="K135">
        <v>1000</v>
      </c>
      <c r="L135">
        <v>436</v>
      </c>
      <c r="M135">
        <v>336</v>
      </c>
      <c r="N135">
        <v>66</v>
      </c>
      <c r="O135">
        <v>114</v>
      </c>
      <c r="P135">
        <f t="shared" si="4"/>
        <v>48</v>
      </c>
      <c r="R135">
        <f t="shared" si="5"/>
        <v>74.693364436144392</v>
      </c>
      <c r="T135">
        <v>20</v>
      </c>
      <c r="U135">
        <v>28</v>
      </c>
    </row>
    <row r="136" spans="1:21" x14ac:dyDescent="0.35">
      <c r="A136" s="29">
        <v>36950</v>
      </c>
      <c r="B136">
        <v>71.467462608996797</v>
      </c>
      <c r="D136">
        <v>75.398652070882207</v>
      </c>
      <c r="E136">
        <v>60.764303461628998</v>
      </c>
      <c r="F136">
        <v>102.85500168279199</v>
      </c>
      <c r="G136">
        <v>50.525861366013373</v>
      </c>
      <c r="H136">
        <v>66.944463547035298</v>
      </c>
      <c r="I136">
        <v>57.695529862872803</v>
      </c>
      <c r="K136">
        <v>1000</v>
      </c>
      <c r="L136">
        <v>436</v>
      </c>
      <c r="M136">
        <v>336</v>
      </c>
      <c r="N136">
        <v>66</v>
      </c>
      <c r="O136">
        <v>114</v>
      </c>
      <c r="P136">
        <f t="shared" si="4"/>
        <v>48</v>
      </c>
      <c r="R136">
        <f t="shared" si="5"/>
        <v>74.788278002625148</v>
      </c>
      <c r="T136">
        <v>20</v>
      </c>
      <c r="U136">
        <v>28</v>
      </c>
    </row>
    <row r="137" spans="1:21" x14ac:dyDescent="0.35">
      <c r="A137" s="29">
        <v>36981</v>
      </c>
      <c r="B137">
        <v>71.556438306838302</v>
      </c>
      <c r="D137">
        <v>75.496482216657498</v>
      </c>
      <c r="E137">
        <v>60.880315712985599</v>
      </c>
      <c r="F137">
        <v>102.785291332565</v>
      </c>
      <c r="G137">
        <v>49.528213397194889</v>
      </c>
      <c r="H137">
        <v>67.793409195494604</v>
      </c>
      <c r="I137">
        <v>58.096809103183197</v>
      </c>
      <c r="K137">
        <v>1000</v>
      </c>
      <c r="L137">
        <v>436</v>
      </c>
      <c r="M137">
        <v>336</v>
      </c>
      <c r="N137">
        <v>66</v>
      </c>
      <c r="O137">
        <v>114</v>
      </c>
      <c r="P137">
        <f t="shared" si="4"/>
        <v>48</v>
      </c>
      <c r="R137">
        <f t="shared" si="5"/>
        <v>74.865633108057594</v>
      </c>
      <c r="T137">
        <v>20</v>
      </c>
      <c r="U137">
        <v>28</v>
      </c>
    </row>
    <row r="138" spans="1:21" x14ac:dyDescent="0.35">
      <c r="A138" s="29">
        <v>37011</v>
      </c>
      <c r="B138">
        <v>71.738271252419196</v>
      </c>
      <c r="D138">
        <v>75.721164772595998</v>
      </c>
      <c r="E138">
        <v>61.292590856841201</v>
      </c>
      <c r="F138">
        <v>102.684528867081</v>
      </c>
      <c r="G138">
        <v>49.315903310211297</v>
      </c>
      <c r="H138">
        <v>68.214095587451496</v>
      </c>
      <c r="I138">
        <v>57.856645118343998</v>
      </c>
      <c r="K138">
        <v>1000</v>
      </c>
      <c r="L138">
        <v>436</v>
      </c>
      <c r="M138">
        <v>336</v>
      </c>
      <c r="N138">
        <v>66</v>
      </c>
      <c r="O138">
        <v>114</v>
      </c>
      <c r="P138">
        <f t="shared" si="4"/>
        <v>48</v>
      </c>
      <c r="R138">
        <f t="shared" si="5"/>
        <v>75.033946794045917</v>
      </c>
      <c r="T138">
        <v>20</v>
      </c>
      <c r="U138">
        <v>28</v>
      </c>
    </row>
    <row r="139" spans="1:21" x14ac:dyDescent="0.35">
      <c r="A139" s="29">
        <v>37042</v>
      </c>
      <c r="B139">
        <v>72.114848412804605</v>
      </c>
      <c r="D139">
        <v>75.902117651344</v>
      </c>
      <c r="E139">
        <v>61.577919541822197</v>
      </c>
      <c r="F139">
        <v>102.66116433146701</v>
      </c>
      <c r="G139">
        <v>50.155826631531596</v>
      </c>
      <c r="H139">
        <v>69.477084092077504</v>
      </c>
      <c r="I139">
        <v>57.815905857703299</v>
      </c>
      <c r="K139">
        <v>1000</v>
      </c>
      <c r="L139">
        <v>436</v>
      </c>
      <c r="M139">
        <v>336</v>
      </c>
      <c r="N139">
        <v>66</v>
      </c>
      <c r="O139">
        <v>114</v>
      </c>
      <c r="P139">
        <f t="shared" si="4"/>
        <v>48</v>
      </c>
      <c r="R139">
        <f t="shared" si="5"/>
        <v>75.347959760955064</v>
      </c>
      <c r="T139">
        <v>20</v>
      </c>
      <c r="U139">
        <v>28</v>
      </c>
    </row>
    <row r="140" spans="1:21" x14ac:dyDescent="0.35">
      <c r="A140" s="29">
        <v>37072</v>
      </c>
      <c r="B140">
        <v>72.3216683247975</v>
      </c>
      <c r="D140">
        <v>76.037665748877501</v>
      </c>
      <c r="E140">
        <v>61.758604813693502</v>
      </c>
      <c r="F140">
        <v>102.728306720796</v>
      </c>
      <c r="G140">
        <v>50.479600195031708</v>
      </c>
      <c r="H140">
        <v>70.163823326387799</v>
      </c>
      <c r="I140">
        <v>58.015745679149802</v>
      </c>
      <c r="K140">
        <v>1000</v>
      </c>
      <c r="L140">
        <v>436</v>
      </c>
      <c r="M140">
        <v>336</v>
      </c>
      <c r="N140">
        <v>66</v>
      </c>
      <c r="O140">
        <v>114</v>
      </c>
      <c r="P140">
        <f t="shared" si="4"/>
        <v>48</v>
      </c>
      <c r="R140">
        <f t="shared" si="5"/>
        <v>75.558548021637307</v>
      </c>
      <c r="T140">
        <v>20</v>
      </c>
      <c r="U140">
        <v>28</v>
      </c>
    </row>
    <row r="141" spans="1:21" x14ac:dyDescent="0.35">
      <c r="A141" s="29">
        <v>37103</v>
      </c>
      <c r="B141">
        <v>72.149659716028594</v>
      </c>
      <c r="D141">
        <v>76.098103528865906</v>
      </c>
      <c r="E141">
        <v>62.0051861882705</v>
      </c>
      <c r="F141">
        <v>102.229468739476</v>
      </c>
      <c r="G141">
        <v>50.186701373189976</v>
      </c>
      <c r="H141">
        <v>69.069883407130405</v>
      </c>
      <c r="I141">
        <v>58.050676066573502</v>
      </c>
      <c r="K141">
        <v>1000</v>
      </c>
      <c r="L141">
        <v>436</v>
      </c>
      <c r="M141">
        <v>336</v>
      </c>
      <c r="N141">
        <v>66</v>
      </c>
      <c r="O141">
        <v>114</v>
      </c>
      <c r="P141">
        <f t="shared" si="4"/>
        <v>48</v>
      </c>
      <c r="R141">
        <f t="shared" si="5"/>
        <v>75.356084124788822</v>
      </c>
      <c r="T141">
        <v>20</v>
      </c>
      <c r="U141">
        <v>28</v>
      </c>
    </row>
    <row r="142" spans="1:21" x14ac:dyDescent="0.35">
      <c r="A142" s="29">
        <v>37134</v>
      </c>
      <c r="B142">
        <v>72.301518130314903</v>
      </c>
      <c r="D142">
        <v>76.311226820184302</v>
      </c>
      <c r="E142">
        <v>62.339308048279499</v>
      </c>
      <c r="F142">
        <v>102.429198006403</v>
      </c>
      <c r="G142">
        <v>49.890310733759492</v>
      </c>
      <c r="H142">
        <v>68.998692881305203</v>
      </c>
      <c r="I142">
        <v>58.186044612194898</v>
      </c>
      <c r="K142">
        <v>1000</v>
      </c>
      <c r="L142">
        <v>436</v>
      </c>
      <c r="M142">
        <v>336</v>
      </c>
      <c r="N142">
        <v>66</v>
      </c>
      <c r="O142">
        <v>114</v>
      </c>
      <c r="P142">
        <f t="shared" si="4"/>
        <v>48</v>
      </c>
      <c r="R142">
        <f t="shared" si="5"/>
        <v>75.547690477483542</v>
      </c>
      <c r="T142">
        <v>20</v>
      </c>
      <c r="U142">
        <v>28</v>
      </c>
    </row>
    <row r="143" spans="1:21" x14ac:dyDescent="0.35">
      <c r="A143" s="29">
        <v>37164</v>
      </c>
      <c r="B143">
        <v>72.338537362963905</v>
      </c>
      <c r="D143">
        <v>76.299102572150701</v>
      </c>
      <c r="E143">
        <v>62.3078604190626</v>
      </c>
      <c r="F143">
        <v>102.289814760097</v>
      </c>
      <c r="G143">
        <v>49.807807617592573</v>
      </c>
      <c r="H143">
        <v>68.875205080034206</v>
      </c>
      <c r="I143">
        <v>58.373307632257301</v>
      </c>
      <c r="K143">
        <v>1000</v>
      </c>
      <c r="L143">
        <v>436</v>
      </c>
      <c r="M143">
        <v>336</v>
      </c>
      <c r="N143">
        <v>66</v>
      </c>
      <c r="O143">
        <v>114</v>
      </c>
      <c r="P143">
        <f t="shared" si="4"/>
        <v>48</v>
      </c>
      <c r="R143">
        <f t="shared" si="5"/>
        <v>75.476612350337234</v>
      </c>
      <c r="T143">
        <v>20</v>
      </c>
      <c r="U143">
        <v>28</v>
      </c>
    </row>
    <row r="144" spans="1:21" x14ac:dyDescent="0.35">
      <c r="A144" s="29">
        <v>37195</v>
      </c>
      <c r="B144">
        <v>72.270712408694294</v>
      </c>
      <c r="D144">
        <v>76.256695705525601</v>
      </c>
      <c r="E144">
        <v>62.421032695506099</v>
      </c>
      <c r="F144">
        <v>101.818367321796</v>
      </c>
      <c r="G144">
        <v>49.344808694805295</v>
      </c>
      <c r="H144">
        <v>69.018107511809006</v>
      </c>
      <c r="I144">
        <v>58.591787383360199</v>
      </c>
      <c r="K144">
        <v>1000</v>
      </c>
      <c r="L144">
        <v>436</v>
      </c>
      <c r="M144">
        <v>336</v>
      </c>
      <c r="N144">
        <v>66</v>
      </c>
      <c r="O144">
        <v>114</v>
      </c>
      <c r="P144">
        <f t="shared" si="4"/>
        <v>48</v>
      </c>
      <c r="R144">
        <f t="shared" si="5"/>
        <v>75.363769099968792</v>
      </c>
      <c r="T144">
        <v>20</v>
      </c>
      <c r="U144">
        <v>28</v>
      </c>
    </row>
    <row r="145" spans="1:21" x14ac:dyDescent="0.35">
      <c r="A145" s="29">
        <v>37225</v>
      </c>
      <c r="B145">
        <v>72.242043394824407</v>
      </c>
      <c r="D145">
        <v>76.306094676548199</v>
      </c>
      <c r="E145">
        <v>62.567959147348603</v>
      </c>
      <c r="F145">
        <v>101.719010362256</v>
      </c>
      <c r="G145">
        <v>48.150842647069908</v>
      </c>
      <c r="H145">
        <v>68.815789684763402</v>
      </c>
      <c r="I145">
        <v>58.698922927197103</v>
      </c>
      <c r="K145">
        <v>1000</v>
      </c>
      <c r="L145">
        <v>436</v>
      </c>
      <c r="M145">
        <v>336</v>
      </c>
      <c r="N145">
        <v>66</v>
      </c>
      <c r="O145">
        <v>114</v>
      </c>
      <c r="P145">
        <f t="shared" si="4"/>
        <v>48</v>
      </c>
      <c r="R145">
        <f t="shared" si="5"/>
        <v>75.297721609237115</v>
      </c>
      <c r="T145">
        <v>20</v>
      </c>
      <c r="U145">
        <v>28</v>
      </c>
    </row>
    <row r="146" spans="1:21" x14ac:dyDescent="0.35">
      <c r="A146" s="29">
        <v>37256</v>
      </c>
      <c r="B146">
        <v>72.305469979199998</v>
      </c>
      <c r="D146">
        <v>76.429596782042296</v>
      </c>
      <c r="E146">
        <v>62.777595160757699</v>
      </c>
      <c r="F146">
        <v>101.76140407898301</v>
      </c>
      <c r="G146">
        <v>47.748305461301584</v>
      </c>
      <c r="H146">
        <v>69.096369360665506</v>
      </c>
      <c r="I146">
        <v>58.748460891022297</v>
      </c>
      <c r="K146">
        <v>1000</v>
      </c>
      <c r="L146">
        <v>436</v>
      </c>
      <c r="M146">
        <v>336</v>
      </c>
      <c r="N146">
        <v>66</v>
      </c>
      <c r="O146">
        <v>114</v>
      </c>
      <c r="P146">
        <f t="shared" si="4"/>
        <v>48</v>
      </c>
      <c r="R146">
        <f t="shared" si="5"/>
        <v>75.41116365095948</v>
      </c>
      <c r="T146">
        <v>20</v>
      </c>
      <c r="U146">
        <v>28</v>
      </c>
    </row>
    <row r="147" spans="1:21" x14ac:dyDescent="0.35">
      <c r="A147" s="29">
        <v>37287</v>
      </c>
      <c r="B147">
        <v>72.661943728006406</v>
      </c>
      <c r="D147">
        <v>76.710550283094406</v>
      </c>
      <c r="E147">
        <v>63.035534503674498</v>
      </c>
      <c r="F147">
        <v>101.789022676613</v>
      </c>
      <c r="G147">
        <v>48.678439062800976</v>
      </c>
      <c r="H147">
        <v>69.629539039798303</v>
      </c>
      <c r="I147">
        <v>58.806940007198797</v>
      </c>
      <c r="K147">
        <v>1000</v>
      </c>
      <c r="L147">
        <v>457</v>
      </c>
      <c r="M147">
        <v>321</v>
      </c>
      <c r="N147">
        <v>56</v>
      </c>
      <c r="O147">
        <v>115</v>
      </c>
      <c r="P147">
        <f t="shared" si="4"/>
        <v>51</v>
      </c>
      <c r="R147">
        <f t="shared" si="5"/>
        <v>75.214059064832824</v>
      </c>
      <c r="T147">
        <v>20</v>
      </c>
      <c r="U147">
        <v>31</v>
      </c>
    </row>
    <row r="148" spans="1:21" x14ac:dyDescent="0.35">
      <c r="A148" s="29">
        <v>37315</v>
      </c>
      <c r="B148">
        <v>72.613410950646596</v>
      </c>
      <c r="D148">
        <v>76.713575450078295</v>
      </c>
      <c r="E148">
        <v>63.247184592035701</v>
      </c>
      <c r="F148">
        <v>101.43280853141199</v>
      </c>
      <c r="G148">
        <v>48.598220562015996</v>
      </c>
      <c r="H148">
        <v>69.485511160532596</v>
      </c>
      <c r="I148">
        <v>58.910790966374698</v>
      </c>
      <c r="K148">
        <v>1000</v>
      </c>
      <c r="L148">
        <v>457</v>
      </c>
      <c r="M148">
        <v>321</v>
      </c>
      <c r="N148">
        <v>56</v>
      </c>
      <c r="O148">
        <v>115</v>
      </c>
      <c r="P148">
        <f t="shared" si="4"/>
        <v>51</v>
      </c>
      <c r="R148">
        <f t="shared" si="5"/>
        <v>75.180679371362814</v>
      </c>
      <c r="T148">
        <v>20</v>
      </c>
      <c r="U148">
        <v>31</v>
      </c>
    </row>
    <row r="149" spans="1:21" x14ac:dyDescent="0.35">
      <c r="A149" s="29">
        <v>37346</v>
      </c>
      <c r="B149">
        <v>72.753297895326995</v>
      </c>
      <c r="D149">
        <v>76.885929758549693</v>
      </c>
      <c r="E149">
        <v>63.502302697769501</v>
      </c>
      <c r="F149">
        <v>101.354394184035</v>
      </c>
      <c r="G149">
        <v>48.82867489081849</v>
      </c>
      <c r="H149">
        <v>69.582891743643003</v>
      </c>
      <c r="I149">
        <v>58.909681605556102</v>
      </c>
      <c r="K149">
        <v>1000</v>
      </c>
      <c r="L149">
        <v>457</v>
      </c>
      <c r="M149">
        <v>321</v>
      </c>
      <c r="N149">
        <v>56</v>
      </c>
      <c r="O149">
        <v>115</v>
      </c>
      <c r="P149">
        <f t="shared" si="4"/>
        <v>51</v>
      </c>
      <c r="R149">
        <f t="shared" si="5"/>
        <v>75.296144972244051</v>
      </c>
      <c r="T149">
        <v>20</v>
      </c>
      <c r="U149">
        <v>31</v>
      </c>
    </row>
    <row r="150" spans="1:21" x14ac:dyDescent="0.35">
      <c r="A150" s="29">
        <v>37376</v>
      </c>
      <c r="B150">
        <v>72.8514925135797</v>
      </c>
      <c r="D150">
        <v>76.975882925780397</v>
      </c>
      <c r="E150">
        <v>63.782259855241499</v>
      </c>
      <c r="F150">
        <v>101.056998288681</v>
      </c>
      <c r="G150">
        <v>49.414227606202701</v>
      </c>
      <c r="H150">
        <v>69.660638609699802</v>
      </c>
      <c r="I150">
        <v>58.505591953213603</v>
      </c>
      <c r="K150">
        <v>1000</v>
      </c>
      <c r="L150">
        <v>457</v>
      </c>
      <c r="M150">
        <v>321</v>
      </c>
      <c r="N150">
        <v>56</v>
      </c>
      <c r="O150">
        <v>115</v>
      </c>
      <c r="P150">
        <f t="shared" si="4"/>
        <v>51</v>
      </c>
      <c r="R150">
        <f t="shared" si="5"/>
        <v>75.349744580188684</v>
      </c>
      <c r="T150">
        <v>20</v>
      </c>
      <c r="U150">
        <v>31</v>
      </c>
    </row>
    <row r="151" spans="1:21" x14ac:dyDescent="0.35">
      <c r="A151" s="29">
        <v>37407</v>
      </c>
      <c r="B151">
        <v>72.885554016548397</v>
      </c>
      <c r="D151">
        <v>77.093906745110303</v>
      </c>
      <c r="E151">
        <v>64.0640056299479</v>
      </c>
      <c r="F151">
        <v>100.81220572889799</v>
      </c>
      <c r="G151">
        <v>49.2354105467262</v>
      </c>
      <c r="H151">
        <v>68.861005599078695</v>
      </c>
      <c r="I151">
        <v>59.015767297394397</v>
      </c>
      <c r="K151">
        <v>1000</v>
      </c>
      <c r="L151">
        <v>457</v>
      </c>
      <c r="M151">
        <v>321</v>
      </c>
      <c r="N151">
        <v>56</v>
      </c>
      <c r="O151">
        <v>115</v>
      </c>
      <c r="P151">
        <f t="shared" si="4"/>
        <v>51</v>
      </c>
      <c r="R151">
        <f t="shared" si="5"/>
        <v>75.323971378540278</v>
      </c>
      <c r="T151">
        <v>20</v>
      </c>
      <c r="U151">
        <v>31</v>
      </c>
    </row>
    <row r="152" spans="1:21" x14ac:dyDescent="0.35">
      <c r="A152" s="29">
        <v>37437</v>
      </c>
      <c r="B152">
        <v>72.945781496723001</v>
      </c>
      <c r="D152">
        <v>77.234297981997301</v>
      </c>
      <c r="E152">
        <v>64.430484530394395</v>
      </c>
      <c r="F152">
        <v>100.485906722256</v>
      </c>
      <c r="G152">
        <v>49.12565101809588</v>
      </c>
      <c r="H152">
        <v>68.682393647696202</v>
      </c>
      <c r="I152">
        <v>59.032113346951</v>
      </c>
      <c r="K152">
        <v>1000</v>
      </c>
      <c r="L152">
        <v>457</v>
      </c>
      <c r="M152">
        <v>321</v>
      </c>
      <c r="N152">
        <v>56</v>
      </c>
      <c r="O152">
        <v>115</v>
      </c>
      <c r="P152">
        <f t="shared" si="4"/>
        <v>51</v>
      </c>
      <c r="R152">
        <f t="shared" si="5"/>
        <v>75.360856995427341</v>
      </c>
      <c r="T152">
        <v>20</v>
      </c>
      <c r="U152">
        <v>31</v>
      </c>
    </row>
    <row r="153" spans="1:21" x14ac:dyDescent="0.35">
      <c r="A153" s="29">
        <v>37468</v>
      </c>
      <c r="B153">
        <v>73.106662068605104</v>
      </c>
      <c r="D153">
        <v>77.413316899744899</v>
      </c>
      <c r="E153">
        <v>64.561552029608805</v>
      </c>
      <c r="F153">
        <v>100.555415238243</v>
      </c>
      <c r="G153">
        <v>49.143045772364474</v>
      </c>
      <c r="H153">
        <v>68.972676993987406</v>
      </c>
      <c r="I153">
        <v>59.460351089862897</v>
      </c>
      <c r="K153">
        <v>1000</v>
      </c>
      <c r="L153">
        <v>457</v>
      </c>
      <c r="M153">
        <v>321</v>
      </c>
      <c r="N153">
        <v>56</v>
      </c>
      <c r="O153">
        <v>115</v>
      </c>
      <c r="P153">
        <f t="shared" si="4"/>
        <v>51</v>
      </c>
      <c r="R153">
        <f t="shared" si="5"/>
        <v>75.499263892151205</v>
      </c>
      <c r="T153">
        <v>20</v>
      </c>
      <c r="U153">
        <v>31</v>
      </c>
    </row>
    <row r="154" spans="1:21" x14ac:dyDescent="0.35">
      <c r="A154" s="29">
        <v>37499</v>
      </c>
      <c r="B154">
        <v>73.196454765855705</v>
      </c>
      <c r="D154">
        <v>77.514755802267501</v>
      </c>
      <c r="E154">
        <v>64.939784854525399</v>
      </c>
      <c r="F154">
        <v>100.271177263551</v>
      </c>
      <c r="G154">
        <v>49.169257313656999</v>
      </c>
      <c r="H154">
        <v>69.018879905620906</v>
      </c>
      <c r="I154">
        <v>59.259108974138599</v>
      </c>
      <c r="K154">
        <v>1000</v>
      </c>
      <c r="L154">
        <v>457</v>
      </c>
      <c r="M154">
        <v>321</v>
      </c>
      <c r="N154">
        <v>56</v>
      </c>
      <c r="O154">
        <v>115</v>
      </c>
      <c r="P154">
        <f t="shared" si="4"/>
        <v>51</v>
      </c>
      <c r="R154">
        <f t="shared" si="5"/>
        <v>75.577393736510246</v>
      </c>
      <c r="T154">
        <v>20</v>
      </c>
      <c r="U154">
        <v>31</v>
      </c>
    </row>
    <row r="155" spans="1:21" x14ac:dyDescent="0.35">
      <c r="A155" s="29">
        <v>37529</v>
      </c>
      <c r="B155">
        <v>73.295700771469399</v>
      </c>
      <c r="D155">
        <v>77.548917425128707</v>
      </c>
      <c r="E155">
        <v>64.909739095291798</v>
      </c>
      <c r="F155">
        <v>100.331869143337</v>
      </c>
      <c r="G155">
        <v>49.369384285253602</v>
      </c>
      <c r="H155">
        <v>69.060912065292797</v>
      </c>
      <c r="I155">
        <v>59.481462864292197</v>
      </c>
      <c r="K155">
        <v>1000</v>
      </c>
      <c r="L155">
        <v>457</v>
      </c>
      <c r="M155">
        <v>321</v>
      </c>
      <c r="N155">
        <v>56</v>
      </c>
      <c r="O155">
        <v>115</v>
      </c>
      <c r="P155">
        <f t="shared" si="4"/>
        <v>51</v>
      </c>
      <c r="R155">
        <f t="shared" si="5"/>
        <v>75.610525775121289</v>
      </c>
      <c r="T155">
        <v>20</v>
      </c>
      <c r="U155">
        <v>31</v>
      </c>
    </row>
    <row r="156" spans="1:21" x14ac:dyDescent="0.35">
      <c r="A156" s="29">
        <v>37560</v>
      </c>
      <c r="B156">
        <v>73.514030225003495</v>
      </c>
      <c r="D156">
        <v>77.829651049460196</v>
      </c>
      <c r="E156">
        <v>65.252888801907105</v>
      </c>
      <c r="F156">
        <v>100.388975976273</v>
      </c>
      <c r="G156">
        <v>49.544667792300288</v>
      </c>
      <c r="H156">
        <v>69.169391059562699</v>
      </c>
      <c r="I156">
        <v>59.5019159865939</v>
      </c>
      <c r="K156">
        <v>1000</v>
      </c>
      <c r="L156">
        <v>457</v>
      </c>
      <c r="M156">
        <v>321</v>
      </c>
      <c r="N156">
        <v>56</v>
      </c>
      <c r="O156">
        <v>115</v>
      </c>
      <c r="P156">
        <f t="shared" si="4"/>
        <v>51</v>
      </c>
      <c r="R156">
        <f t="shared" si="5"/>
        <v>75.809010554389999</v>
      </c>
      <c r="T156">
        <v>20</v>
      </c>
      <c r="U156">
        <v>31</v>
      </c>
    </row>
    <row r="157" spans="1:21" x14ac:dyDescent="0.35">
      <c r="A157" s="29">
        <v>37590</v>
      </c>
      <c r="B157">
        <v>73.626160450756899</v>
      </c>
      <c r="D157">
        <v>77.918226993090798</v>
      </c>
      <c r="E157">
        <v>65.417001990611197</v>
      </c>
      <c r="F157">
        <v>100.348711433551</v>
      </c>
      <c r="G157">
        <v>49.746143644506787</v>
      </c>
      <c r="H157">
        <v>69.029967467990005</v>
      </c>
      <c r="I157">
        <v>59.654408768189697</v>
      </c>
      <c r="K157">
        <v>1000</v>
      </c>
      <c r="L157">
        <v>457</v>
      </c>
      <c r="M157">
        <v>321</v>
      </c>
      <c r="N157">
        <v>56</v>
      </c>
      <c r="O157">
        <v>115</v>
      </c>
      <c r="P157">
        <f t="shared" si="4"/>
        <v>51</v>
      </c>
      <c r="R157">
        <f t="shared" si="5"/>
        <v>75.87411142996811</v>
      </c>
      <c r="T157">
        <v>20</v>
      </c>
      <c r="U157">
        <v>31</v>
      </c>
    </row>
    <row r="158" spans="1:21" x14ac:dyDescent="0.35">
      <c r="A158" s="29">
        <v>37621</v>
      </c>
      <c r="B158">
        <v>73.754012305782496</v>
      </c>
      <c r="D158">
        <v>78.103503969654398</v>
      </c>
      <c r="E158">
        <v>65.912021661639102</v>
      </c>
      <c r="F158">
        <v>99.982139065870896</v>
      </c>
      <c r="G158">
        <v>49.835853579057982</v>
      </c>
      <c r="H158">
        <v>68.872924676783398</v>
      </c>
      <c r="I158">
        <v>59.7397096452613</v>
      </c>
      <c r="K158">
        <v>1000</v>
      </c>
      <c r="L158">
        <v>457</v>
      </c>
      <c r="M158">
        <v>321</v>
      </c>
      <c r="N158">
        <v>56</v>
      </c>
      <c r="O158">
        <v>115</v>
      </c>
      <c r="P158">
        <f t="shared" si="4"/>
        <v>51</v>
      </c>
      <c r="R158">
        <f t="shared" si="5"/>
        <v>75.973979869679283</v>
      </c>
      <c r="T158">
        <v>20</v>
      </c>
      <c r="U158">
        <v>31</v>
      </c>
    </row>
    <row r="159" spans="1:21" x14ac:dyDescent="0.35">
      <c r="A159" s="29">
        <v>37652</v>
      </c>
      <c r="B159">
        <v>73.833087388619703</v>
      </c>
      <c r="D159">
        <v>78.171714241701807</v>
      </c>
      <c r="E159">
        <v>65.835022719728698</v>
      </c>
      <c r="F159">
        <v>100.113387848228</v>
      </c>
      <c r="G159">
        <v>50.565191698724675</v>
      </c>
      <c r="H159">
        <v>68.847835611258503</v>
      </c>
      <c r="I159">
        <v>59.774679014533099</v>
      </c>
      <c r="K159">
        <v>1000</v>
      </c>
      <c r="L159">
        <v>466</v>
      </c>
      <c r="M159">
        <v>324</v>
      </c>
      <c r="N159">
        <v>55</v>
      </c>
      <c r="O159">
        <v>108</v>
      </c>
      <c r="P159">
        <f t="shared" si="4"/>
        <v>47</v>
      </c>
      <c r="R159">
        <f t="shared" si="5"/>
        <v>76.141919953348292</v>
      </c>
      <c r="T159">
        <v>19</v>
      </c>
      <c r="U159">
        <v>28</v>
      </c>
    </row>
    <row r="160" spans="1:21" x14ac:dyDescent="0.35">
      <c r="A160" s="29">
        <v>37680</v>
      </c>
      <c r="B160">
        <v>73.9741515245682</v>
      </c>
      <c r="D160">
        <v>78.288523058851894</v>
      </c>
      <c r="E160">
        <v>66.035911209226896</v>
      </c>
      <c r="F160">
        <v>100.098116109494</v>
      </c>
      <c r="G160">
        <v>50.9449368254582</v>
      </c>
      <c r="H160">
        <v>69.135377417534599</v>
      </c>
      <c r="I160">
        <v>59.8395523527264</v>
      </c>
      <c r="K160">
        <v>1000</v>
      </c>
      <c r="L160">
        <v>466</v>
      </c>
      <c r="M160">
        <v>324</v>
      </c>
      <c r="N160">
        <v>55</v>
      </c>
      <c r="O160">
        <v>108</v>
      </c>
      <c r="P160">
        <f t="shared" si="4"/>
        <v>47</v>
      </c>
      <c r="R160">
        <f t="shared" si="5"/>
        <v>76.285575490047876</v>
      </c>
      <c r="T160">
        <v>19</v>
      </c>
      <c r="U160">
        <v>28</v>
      </c>
    </row>
    <row r="161" spans="1:21" x14ac:dyDescent="0.35">
      <c r="A161" s="29">
        <v>37711</v>
      </c>
      <c r="B161">
        <v>74.092006672242803</v>
      </c>
      <c r="D161">
        <v>78.359350906546197</v>
      </c>
      <c r="E161">
        <v>66.2234801002175</v>
      </c>
      <c r="F161">
        <v>99.928416637415694</v>
      </c>
      <c r="G161">
        <v>51.799671208345984</v>
      </c>
      <c r="H161">
        <v>69.345880520509496</v>
      </c>
      <c r="I161">
        <v>59.900372674102101</v>
      </c>
      <c r="K161">
        <v>1000</v>
      </c>
      <c r="L161">
        <v>466</v>
      </c>
      <c r="M161">
        <v>324</v>
      </c>
      <c r="N161">
        <v>55</v>
      </c>
      <c r="O161">
        <v>108</v>
      </c>
      <c r="P161">
        <f t="shared" si="4"/>
        <v>47</v>
      </c>
      <c r="R161">
        <f t="shared" si="5"/>
        <v>76.390603245580877</v>
      </c>
      <c r="T161">
        <v>19</v>
      </c>
      <c r="U161">
        <v>28</v>
      </c>
    </row>
    <row r="162" spans="1:21" x14ac:dyDescent="0.35">
      <c r="A162" s="29">
        <v>37741</v>
      </c>
      <c r="B162">
        <v>74.119505163439001</v>
      </c>
      <c r="D162">
        <v>78.4115607819123</v>
      </c>
      <c r="E162">
        <v>66.398822461481899</v>
      </c>
      <c r="F162">
        <v>99.7399904736764</v>
      </c>
      <c r="G162">
        <v>50.628347510792793</v>
      </c>
      <c r="H162">
        <v>69.851234507719496</v>
      </c>
      <c r="I162">
        <v>60.021518974593697</v>
      </c>
      <c r="K162">
        <v>1000</v>
      </c>
      <c r="L162">
        <v>466</v>
      </c>
      <c r="M162">
        <v>324</v>
      </c>
      <c r="N162">
        <v>55</v>
      </c>
      <c r="O162">
        <v>108</v>
      </c>
      <c r="P162">
        <f t="shared" si="4"/>
        <v>47</v>
      </c>
      <c r="R162">
        <f t="shared" si="5"/>
        <v>76.407112012254927</v>
      </c>
      <c r="T162">
        <v>19</v>
      </c>
      <c r="U162">
        <v>28</v>
      </c>
    </row>
    <row r="163" spans="1:21" x14ac:dyDescent="0.35">
      <c r="A163" s="29">
        <v>37772</v>
      </c>
      <c r="B163">
        <v>74.045779362517095</v>
      </c>
      <c r="D163">
        <v>78.393050177623493</v>
      </c>
      <c r="E163">
        <v>66.438018361879003</v>
      </c>
      <c r="F163">
        <v>99.587910229705699</v>
      </c>
      <c r="G163">
        <v>49.566066151636676</v>
      </c>
      <c r="H163">
        <v>69.723383357945593</v>
      </c>
      <c r="I163">
        <v>60.174276987057503</v>
      </c>
      <c r="K163">
        <v>1000</v>
      </c>
      <c r="L163">
        <v>466</v>
      </c>
      <c r="M163">
        <v>324</v>
      </c>
      <c r="N163">
        <v>55</v>
      </c>
      <c r="O163">
        <v>108</v>
      </c>
      <c r="P163">
        <f t="shared" si="4"/>
        <v>47</v>
      </c>
      <c r="R163">
        <f t="shared" si="5"/>
        <v>76.311049530450106</v>
      </c>
      <c r="T163">
        <v>19</v>
      </c>
      <c r="U163">
        <v>28</v>
      </c>
    </row>
    <row r="164" spans="1:21" x14ac:dyDescent="0.35">
      <c r="A164" s="29">
        <v>37802</v>
      </c>
      <c r="B164">
        <v>73.991308279838194</v>
      </c>
      <c r="D164">
        <v>78.337064757915201</v>
      </c>
      <c r="E164">
        <v>66.579092269912906</v>
      </c>
      <c r="F164">
        <v>99.179447036349899</v>
      </c>
      <c r="G164">
        <v>49.618884408343689</v>
      </c>
      <c r="H164">
        <v>69.653921500384797</v>
      </c>
      <c r="I164">
        <v>60.311822495418603</v>
      </c>
      <c r="K164">
        <v>1000</v>
      </c>
      <c r="L164">
        <v>466</v>
      </c>
      <c r="M164">
        <v>324</v>
      </c>
      <c r="N164">
        <v>55</v>
      </c>
      <c r="O164">
        <v>108</v>
      </c>
      <c r="P164">
        <f t="shared" si="4"/>
        <v>47</v>
      </c>
      <c r="R164">
        <f t="shared" si="5"/>
        <v>76.246315659341917</v>
      </c>
      <c r="T164">
        <v>19</v>
      </c>
      <c r="U164">
        <v>28</v>
      </c>
    </row>
    <row r="165" spans="1:21" x14ac:dyDescent="0.35">
      <c r="A165" s="29">
        <v>37833</v>
      </c>
      <c r="B165">
        <v>74.235923322946107</v>
      </c>
      <c r="D165">
        <v>78.577822682368705</v>
      </c>
      <c r="E165">
        <v>66.784646419917294</v>
      </c>
      <c r="F165">
        <v>99.342952277041604</v>
      </c>
      <c r="G165">
        <v>49.909019085545282</v>
      </c>
      <c r="H165">
        <v>70.038811625049107</v>
      </c>
      <c r="I165">
        <v>60.345102168238498</v>
      </c>
      <c r="K165">
        <v>1000</v>
      </c>
      <c r="L165">
        <v>466</v>
      </c>
      <c r="M165">
        <v>324</v>
      </c>
      <c r="N165">
        <v>55</v>
      </c>
      <c r="O165">
        <v>108</v>
      </c>
      <c r="P165">
        <f t="shared" si="4"/>
        <v>47</v>
      </c>
      <c r="R165">
        <f t="shared" si="5"/>
        <v>76.454169276560435</v>
      </c>
      <c r="T165">
        <v>19</v>
      </c>
      <c r="U165">
        <v>28</v>
      </c>
    </row>
    <row r="166" spans="1:21" x14ac:dyDescent="0.35">
      <c r="A166" s="29">
        <v>37864</v>
      </c>
      <c r="B166">
        <v>74.390675787474706</v>
      </c>
      <c r="D166">
        <v>78.681596406287994</v>
      </c>
      <c r="E166">
        <v>66.932418806611807</v>
      </c>
      <c r="F166">
        <v>99.487324467887902</v>
      </c>
      <c r="G166">
        <v>50.306677255055774</v>
      </c>
      <c r="H166">
        <v>70.176801637433499</v>
      </c>
      <c r="I166">
        <v>60.632815804167102</v>
      </c>
      <c r="K166">
        <v>1000</v>
      </c>
      <c r="L166">
        <v>466</v>
      </c>
      <c r="M166">
        <v>324</v>
      </c>
      <c r="N166">
        <v>55</v>
      </c>
      <c r="O166">
        <v>108</v>
      </c>
      <c r="P166">
        <f t="shared" si="4"/>
        <v>47</v>
      </c>
      <c r="R166">
        <f t="shared" si="5"/>
        <v>76.620104460143523</v>
      </c>
      <c r="T166">
        <v>19</v>
      </c>
      <c r="U166">
        <v>28</v>
      </c>
    </row>
    <row r="167" spans="1:21" x14ac:dyDescent="0.35">
      <c r="A167" s="29">
        <v>37894</v>
      </c>
      <c r="B167">
        <v>74.5627966688931</v>
      </c>
      <c r="D167">
        <v>78.830772532170002</v>
      </c>
      <c r="E167">
        <v>67.187869769398603</v>
      </c>
      <c r="F167">
        <v>99.322009504598697</v>
      </c>
      <c r="G167">
        <v>50.466139931575583</v>
      </c>
      <c r="H167">
        <v>70.579687471691301</v>
      </c>
      <c r="I167">
        <v>60.581750309117403</v>
      </c>
      <c r="K167">
        <v>1000</v>
      </c>
      <c r="L167">
        <v>466</v>
      </c>
      <c r="M167">
        <v>324</v>
      </c>
      <c r="N167">
        <v>55</v>
      </c>
      <c r="O167">
        <v>108</v>
      </c>
      <c r="P167">
        <f t="shared" si="4"/>
        <v>47</v>
      </c>
      <c r="R167">
        <f t="shared" si="5"/>
        <v>76.735464599737568</v>
      </c>
      <c r="T167">
        <v>19</v>
      </c>
      <c r="U167">
        <v>28</v>
      </c>
    </row>
    <row r="168" spans="1:21" x14ac:dyDescent="0.35">
      <c r="A168" s="29">
        <v>37925</v>
      </c>
      <c r="B168">
        <v>74.644864077098902</v>
      </c>
      <c r="D168">
        <v>78.910071660417003</v>
      </c>
      <c r="E168">
        <v>67.376829270208901</v>
      </c>
      <c r="F168">
        <v>99.155723211882602</v>
      </c>
      <c r="G168">
        <v>50.477943649965084</v>
      </c>
      <c r="H168">
        <v>70.698800471621794</v>
      </c>
      <c r="I168">
        <v>60.720709618246303</v>
      </c>
      <c r="K168">
        <v>1000</v>
      </c>
      <c r="L168">
        <v>466</v>
      </c>
      <c r="M168">
        <v>324</v>
      </c>
      <c r="N168">
        <v>55</v>
      </c>
      <c r="O168">
        <v>108</v>
      </c>
      <c r="P168">
        <f t="shared" si="4"/>
        <v>47</v>
      </c>
      <c r="R168">
        <f t="shared" si="5"/>
        <v>76.78968746430813</v>
      </c>
      <c r="T168">
        <v>19</v>
      </c>
      <c r="U168">
        <v>28</v>
      </c>
    </row>
    <row r="169" spans="1:21" x14ac:dyDescent="0.35">
      <c r="A169" s="29">
        <v>37955</v>
      </c>
      <c r="B169">
        <v>74.724526196274198</v>
      </c>
      <c r="D169">
        <v>78.953219704957704</v>
      </c>
      <c r="E169">
        <v>67.531521263451907</v>
      </c>
      <c r="F169">
        <v>98.9606553340587</v>
      </c>
      <c r="G169">
        <v>50.903675086271988</v>
      </c>
      <c r="H169">
        <v>70.750562967682598</v>
      </c>
      <c r="I169">
        <v>60.684028162572503</v>
      </c>
      <c r="K169">
        <v>1000</v>
      </c>
      <c r="L169">
        <v>466</v>
      </c>
      <c r="M169">
        <v>324</v>
      </c>
      <c r="N169">
        <v>55</v>
      </c>
      <c r="O169">
        <v>108</v>
      </c>
      <c r="P169">
        <f t="shared" si="4"/>
        <v>47</v>
      </c>
      <c r="R169">
        <f t="shared" si="5"/>
        <v>76.825853490899206</v>
      </c>
      <c r="T169">
        <v>19</v>
      </c>
      <c r="U169">
        <v>28</v>
      </c>
    </row>
    <row r="170" spans="1:21" x14ac:dyDescent="0.35">
      <c r="A170" s="29">
        <v>37986</v>
      </c>
      <c r="B170">
        <v>74.803609720952807</v>
      </c>
      <c r="D170">
        <v>78.983149221523306</v>
      </c>
      <c r="E170">
        <v>67.743598647116201</v>
      </c>
      <c r="F170">
        <v>98.703130200648701</v>
      </c>
      <c r="G170">
        <v>51.215954329721001</v>
      </c>
      <c r="H170">
        <v>70.814959436105298</v>
      </c>
      <c r="I170">
        <v>60.8146978370143</v>
      </c>
      <c r="K170">
        <v>1000</v>
      </c>
      <c r="L170">
        <v>466</v>
      </c>
      <c r="M170">
        <v>324</v>
      </c>
      <c r="N170">
        <v>55</v>
      </c>
      <c r="O170">
        <v>108</v>
      </c>
      <c r="P170">
        <f t="shared" si="4"/>
        <v>47</v>
      </c>
      <c r="R170">
        <f t="shared" si="5"/>
        <v>76.871515060140041</v>
      </c>
      <c r="T170">
        <v>19</v>
      </c>
      <c r="U170">
        <v>28</v>
      </c>
    </row>
    <row r="171" spans="1:21" x14ac:dyDescent="0.35">
      <c r="A171" s="29">
        <v>38017</v>
      </c>
      <c r="B171">
        <v>74.976196142965094</v>
      </c>
      <c r="D171">
        <v>79.262338860337906</v>
      </c>
      <c r="E171">
        <v>67.904224251540796</v>
      </c>
      <c r="F171">
        <v>99.053131182952399</v>
      </c>
      <c r="G171">
        <v>51.637074786335006</v>
      </c>
      <c r="H171">
        <v>70.700048007457596</v>
      </c>
      <c r="I171">
        <v>60.830307251074998</v>
      </c>
      <c r="K171">
        <v>1000</v>
      </c>
      <c r="L171">
        <v>467</v>
      </c>
      <c r="M171">
        <v>329</v>
      </c>
      <c r="N171">
        <v>52</v>
      </c>
      <c r="O171">
        <v>106</v>
      </c>
      <c r="P171">
        <f t="shared" si="4"/>
        <v>46</v>
      </c>
      <c r="R171">
        <f t="shared" si="5"/>
        <v>77.277279995890268</v>
      </c>
      <c r="T171">
        <v>19</v>
      </c>
      <c r="U171">
        <v>27</v>
      </c>
    </row>
    <row r="172" spans="1:21" x14ac:dyDescent="0.35">
      <c r="A172" s="29">
        <v>38046</v>
      </c>
      <c r="B172">
        <v>75.037606210999101</v>
      </c>
      <c r="D172">
        <v>79.303048316596403</v>
      </c>
      <c r="E172">
        <v>68.124631559815995</v>
      </c>
      <c r="F172">
        <v>98.731944947924305</v>
      </c>
      <c r="G172">
        <v>51.819163306216808</v>
      </c>
      <c r="H172">
        <v>70.659579508301306</v>
      </c>
      <c r="I172">
        <v>60.868613665055598</v>
      </c>
      <c r="K172">
        <v>1000</v>
      </c>
      <c r="L172">
        <v>467</v>
      </c>
      <c r="M172">
        <v>329</v>
      </c>
      <c r="N172">
        <v>52</v>
      </c>
      <c r="O172">
        <v>106</v>
      </c>
      <c r="P172">
        <f t="shared" si="4"/>
        <v>46</v>
      </c>
      <c r="R172">
        <f t="shared" si="5"/>
        <v>77.281480974696962</v>
      </c>
      <c r="T172">
        <v>19</v>
      </c>
      <c r="U172">
        <v>27</v>
      </c>
    </row>
    <row r="173" spans="1:21" x14ac:dyDescent="0.35">
      <c r="A173" s="29">
        <v>38077</v>
      </c>
      <c r="B173">
        <v>75.046274833177193</v>
      </c>
      <c r="D173">
        <v>79.288074696710297</v>
      </c>
      <c r="E173">
        <v>68.285047959106294</v>
      </c>
      <c r="F173">
        <v>98.421585348622997</v>
      </c>
      <c r="G173">
        <v>52.288662525049176</v>
      </c>
      <c r="H173">
        <v>70.681716921580502</v>
      </c>
      <c r="I173">
        <v>61.082169810196298</v>
      </c>
      <c r="K173">
        <v>1000</v>
      </c>
      <c r="L173">
        <v>467</v>
      </c>
      <c r="M173">
        <v>329</v>
      </c>
      <c r="N173">
        <v>52</v>
      </c>
      <c r="O173">
        <v>106</v>
      </c>
      <c r="P173">
        <f t="shared" si="4"/>
        <v>46</v>
      </c>
      <c r="R173">
        <f t="shared" si="5"/>
        <v>77.290871232858734</v>
      </c>
      <c r="T173">
        <v>19</v>
      </c>
      <c r="U173">
        <v>27</v>
      </c>
    </row>
    <row r="174" spans="1:21" x14ac:dyDescent="0.35">
      <c r="A174" s="29">
        <v>38107</v>
      </c>
      <c r="B174">
        <v>75.1545216353271</v>
      </c>
      <c r="D174">
        <v>79.398871053236206</v>
      </c>
      <c r="E174">
        <v>68.4254835942847</v>
      </c>
      <c r="F174">
        <v>98.486628948631505</v>
      </c>
      <c r="G174">
        <v>52.031853793349995</v>
      </c>
      <c r="H174">
        <v>70.738962744979005</v>
      </c>
      <c r="I174">
        <v>61.238742283307602</v>
      </c>
      <c r="K174">
        <v>1000</v>
      </c>
      <c r="L174">
        <v>467</v>
      </c>
      <c r="M174">
        <v>329</v>
      </c>
      <c r="N174">
        <v>52</v>
      </c>
      <c r="O174">
        <v>106</v>
      </c>
      <c r="P174">
        <f t="shared" si="4"/>
        <v>46</v>
      </c>
      <c r="R174">
        <f t="shared" si="5"/>
        <v>77.377770355884863</v>
      </c>
      <c r="T174">
        <v>19</v>
      </c>
      <c r="U174">
        <v>27</v>
      </c>
    </row>
    <row r="175" spans="1:21" x14ac:dyDescent="0.35">
      <c r="A175" s="29">
        <v>38138</v>
      </c>
      <c r="B175">
        <v>75.322628334034206</v>
      </c>
      <c r="D175">
        <v>79.511424003146601</v>
      </c>
      <c r="E175">
        <v>68.646510755046705</v>
      </c>
      <c r="F175">
        <v>98.334145184204701</v>
      </c>
      <c r="G175">
        <v>53.198449948165091</v>
      </c>
      <c r="H175">
        <v>70.485245199405398</v>
      </c>
      <c r="I175">
        <v>61.326358273035801</v>
      </c>
      <c r="K175">
        <v>1000</v>
      </c>
      <c r="L175">
        <v>467</v>
      </c>
      <c r="M175">
        <v>329</v>
      </c>
      <c r="N175">
        <v>52</v>
      </c>
      <c r="O175">
        <v>106</v>
      </c>
      <c r="P175">
        <f t="shared" si="4"/>
        <v>46</v>
      </c>
      <c r="R175">
        <f t="shared" si="5"/>
        <v>77.468622157211357</v>
      </c>
      <c r="T175">
        <v>19</v>
      </c>
      <c r="U175">
        <v>27</v>
      </c>
    </row>
    <row r="176" spans="1:21" x14ac:dyDescent="0.35">
      <c r="A176" s="29">
        <v>38168</v>
      </c>
      <c r="B176">
        <v>75.344993177249606</v>
      </c>
      <c r="D176">
        <v>79.568750988331104</v>
      </c>
      <c r="E176">
        <v>68.8218796900793</v>
      </c>
      <c r="F176">
        <v>98.212291108360901</v>
      </c>
      <c r="G176">
        <v>53.486102751201486</v>
      </c>
      <c r="H176">
        <v>70.199149218588303</v>
      </c>
      <c r="I176">
        <v>61.4015971914829</v>
      </c>
      <c r="K176">
        <v>1000</v>
      </c>
      <c r="L176">
        <v>467</v>
      </c>
      <c r="M176">
        <v>329</v>
      </c>
      <c r="N176">
        <v>52</v>
      </c>
      <c r="O176">
        <v>106</v>
      </c>
      <c r="P176">
        <f t="shared" si="4"/>
        <v>46</v>
      </c>
      <c r="R176">
        <f t="shared" si="5"/>
        <v>77.498522220958819</v>
      </c>
      <c r="T176">
        <v>19</v>
      </c>
      <c r="U176">
        <v>27</v>
      </c>
    </row>
    <row r="177" spans="1:21" x14ac:dyDescent="0.35">
      <c r="A177" s="29">
        <v>38199</v>
      </c>
      <c r="B177">
        <v>75.457243441586002</v>
      </c>
      <c r="D177">
        <v>79.723501928667702</v>
      </c>
      <c r="E177">
        <v>69.004112697622901</v>
      </c>
      <c r="F177">
        <v>98.215200124275199</v>
      </c>
      <c r="G177">
        <v>53.361044257995502</v>
      </c>
      <c r="H177">
        <v>70.160911454685106</v>
      </c>
      <c r="I177">
        <v>61.578686033403798</v>
      </c>
      <c r="K177">
        <v>1000</v>
      </c>
      <c r="L177">
        <v>467</v>
      </c>
      <c r="M177">
        <v>329</v>
      </c>
      <c r="N177">
        <v>52</v>
      </c>
      <c r="O177">
        <v>106</v>
      </c>
      <c r="P177">
        <f t="shared" si="4"/>
        <v>46</v>
      </c>
      <c r="R177">
        <f t="shared" si="5"/>
        <v>77.582171943825387</v>
      </c>
      <c r="T177">
        <v>19</v>
      </c>
      <c r="U177">
        <v>27</v>
      </c>
    </row>
    <row r="178" spans="1:21" x14ac:dyDescent="0.35">
      <c r="A178" s="29">
        <v>38230</v>
      </c>
      <c r="B178">
        <v>75.538694020040595</v>
      </c>
      <c r="D178">
        <v>79.778047386635095</v>
      </c>
      <c r="E178">
        <v>69.223992751593698</v>
      </c>
      <c r="F178">
        <v>97.946669902919396</v>
      </c>
      <c r="G178">
        <v>53.79587135848999</v>
      </c>
      <c r="H178">
        <v>70.076830389424003</v>
      </c>
      <c r="I178">
        <v>61.746226555419398</v>
      </c>
      <c r="K178">
        <v>1000</v>
      </c>
      <c r="L178">
        <v>467</v>
      </c>
      <c r="M178">
        <v>329</v>
      </c>
      <c r="N178">
        <v>52</v>
      </c>
      <c r="O178">
        <v>106</v>
      </c>
      <c r="P178">
        <f t="shared" si="4"/>
        <v>46</v>
      </c>
      <c r="R178">
        <f t="shared" si="5"/>
        <v>77.61791476652445</v>
      </c>
      <c r="T178">
        <v>19</v>
      </c>
      <c r="U178">
        <v>27</v>
      </c>
    </row>
    <row r="179" spans="1:21" x14ac:dyDescent="0.35">
      <c r="A179" s="29">
        <v>38260</v>
      </c>
      <c r="B179">
        <v>75.613634702737897</v>
      </c>
      <c r="D179">
        <v>79.822229217122299</v>
      </c>
      <c r="E179">
        <v>69.381482563372501</v>
      </c>
      <c r="F179">
        <v>97.767195606834704</v>
      </c>
      <c r="G179">
        <v>54.160468585231484</v>
      </c>
      <c r="H179">
        <v>70.115492650609895</v>
      </c>
      <c r="I179">
        <v>61.956208993776698</v>
      </c>
      <c r="K179">
        <v>1000</v>
      </c>
      <c r="L179">
        <v>467</v>
      </c>
      <c r="M179">
        <v>329</v>
      </c>
      <c r="N179">
        <v>52</v>
      </c>
      <c r="O179">
        <v>106</v>
      </c>
      <c r="P179">
        <f t="shared" si="4"/>
        <v>46</v>
      </c>
      <c r="R179">
        <f t="shared" si="5"/>
        <v>77.665131912853994</v>
      </c>
      <c r="T179">
        <v>19</v>
      </c>
      <c r="U179">
        <v>27</v>
      </c>
    </row>
    <row r="180" spans="1:21" x14ac:dyDescent="0.35">
      <c r="A180" s="29">
        <v>38291</v>
      </c>
      <c r="B180">
        <v>75.820627385920304</v>
      </c>
      <c r="D180">
        <v>79.958188833936802</v>
      </c>
      <c r="E180">
        <v>69.596095831948205</v>
      </c>
      <c r="F180">
        <v>97.767936644902605</v>
      </c>
      <c r="G180">
        <v>55.154488636146198</v>
      </c>
      <c r="H180">
        <v>70.252094674838602</v>
      </c>
      <c r="I180">
        <v>61.990472108573599</v>
      </c>
      <c r="K180">
        <v>1000</v>
      </c>
      <c r="L180">
        <v>467</v>
      </c>
      <c r="M180">
        <v>329</v>
      </c>
      <c r="N180">
        <v>52</v>
      </c>
      <c r="O180">
        <v>106</v>
      </c>
      <c r="P180">
        <f t="shared" si="4"/>
        <v>46</v>
      </c>
      <c r="R180">
        <f t="shared" si="5"/>
        <v>77.833345071299661</v>
      </c>
      <c r="T180">
        <v>19</v>
      </c>
      <c r="U180">
        <v>27</v>
      </c>
    </row>
    <row r="181" spans="1:21" x14ac:dyDescent="0.35">
      <c r="A181" s="29">
        <v>38321</v>
      </c>
      <c r="B181">
        <v>76.050227437392806</v>
      </c>
      <c r="D181">
        <v>80.128768521786299</v>
      </c>
      <c r="E181">
        <v>69.903710797089502</v>
      </c>
      <c r="F181">
        <v>97.636262501041202</v>
      </c>
      <c r="G181">
        <v>56.403755143962798</v>
      </c>
      <c r="H181">
        <v>70.3340488449021</v>
      </c>
      <c r="I181">
        <v>62.103451248830403</v>
      </c>
      <c r="K181">
        <v>1000</v>
      </c>
      <c r="L181">
        <v>467</v>
      </c>
      <c r="M181">
        <v>329</v>
      </c>
      <c r="N181">
        <v>52</v>
      </c>
      <c r="O181">
        <v>106</v>
      </c>
      <c r="P181">
        <f t="shared" si="4"/>
        <v>46</v>
      </c>
      <c r="R181">
        <f t="shared" si="5"/>
        <v>78.012526507575231</v>
      </c>
      <c r="T181">
        <v>19</v>
      </c>
      <c r="U181">
        <v>27</v>
      </c>
    </row>
    <row r="182" spans="1:21" x14ac:dyDescent="0.35">
      <c r="A182" s="29">
        <v>38352</v>
      </c>
      <c r="B182">
        <v>76.281251126165699</v>
      </c>
      <c r="D182">
        <v>80.342557707440506</v>
      </c>
      <c r="E182">
        <v>70.226775518517002</v>
      </c>
      <c r="F182">
        <v>97.676025192090194</v>
      </c>
      <c r="G182">
        <v>56.612914659948189</v>
      </c>
      <c r="H182">
        <v>70.613212334345107</v>
      </c>
      <c r="I182">
        <v>62.181789687422501</v>
      </c>
      <c r="K182">
        <v>1000</v>
      </c>
      <c r="L182">
        <v>467</v>
      </c>
      <c r="M182">
        <v>329</v>
      </c>
      <c r="N182">
        <v>52</v>
      </c>
      <c r="O182">
        <v>106</v>
      </c>
      <c r="P182">
        <f t="shared" si="4"/>
        <v>46</v>
      </c>
      <c r="R182">
        <f t="shared" si="5"/>
        <v>78.220550850724436</v>
      </c>
      <c r="T182">
        <v>19</v>
      </c>
      <c r="U182">
        <v>27</v>
      </c>
    </row>
    <row r="183" spans="1:21" x14ac:dyDescent="0.35">
      <c r="A183" s="29">
        <v>38383</v>
      </c>
      <c r="B183">
        <v>76.4468777778618</v>
      </c>
      <c r="D183">
        <v>80.591075807664495</v>
      </c>
      <c r="E183">
        <v>70.444214856303503</v>
      </c>
      <c r="F183">
        <v>97.867013104157905</v>
      </c>
      <c r="G183">
        <v>56.254255830471891</v>
      </c>
      <c r="H183">
        <v>70.990964698792894</v>
      </c>
      <c r="I183">
        <v>62.358678594135398</v>
      </c>
      <c r="K183">
        <v>1000</v>
      </c>
      <c r="L183">
        <v>464</v>
      </c>
      <c r="M183">
        <v>329</v>
      </c>
      <c r="N183">
        <v>55</v>
      </c>
      <c r="O183">
        <v>106</v>
      </c>
      <c r="P183">
        <f t="shared" si="4"/>
        <v>46</v>
      </c>
      <c r="R183">
        <f t="shared" si="5"/>
        <v>78.371888548671009</v>
      </c>
      <c r="T183">
        <v>20</v>
      </c>
      <c r="U183">
        <v>26</v>
      </c>
    </row>
    <row r="184" spans="1:21" x14ac:dyDescent="0.35">
      <c r="A184" s="29">
        <v>38411</v>
      </c>
      <c r="B184">
        <v>76.546416765310894</v>
      </c>
      <c r="D184">
        <v>80.554968621595407</v>
      </c>
      <c r="E184">
        <v>70.713302312805098</v>
      </c>
      <c r="F184">
        <v>97.241949299556893</v>
      </c>
      <c r="G184">
        <v>56.814861269476694</v>
      </c>
      <c r="H184">
        <v>71.2319306853813</v>
      </c>
      <c r="I184">
        <v>62.652048292980901</v>
      </c>
      <c r="K184">
        <v>1000</v>
      </c>
      <c r="L184">
        <v>464</v>
      </c>
      <c r="M184">
        <v>329</v>
      </c>
      <c r="N184">
        <v>55</v>
      </c>
      <c r="O184">
        <v>106</v>
      </c>
      <c r="P184">
        <f t="shared" si="4"/>
        <v>46</v>
      </c>
      <c r="R184">
        <f t="shared" si="5"/>
        <v>78.360969836644543</v>
      </c>
      <c r="T184">
        <v>20</v>
      </c>
      <c r="U184">
        <v>26</v>
      </c>
    </row>
    <row r="185" spans="1:21" x14ac:dyDescent="0.35">
      <c r="A185" s="29">
        <v>38442</v>
      </c>
      <c r="B185">
        <v>76.744455889783495</v>
      </c>
      <c r="D185">
        <v>80.716984368316304</v>
      </c>
      <c r="E185">
        <v>70.961681214916197</v>
      </c>
      <c r="F185">
        <v>97.274284504894396</v>
      </c>
      <c r="G185">
        <v>57.515049560051892</v>
      </c>
      <c r="H185">
        <v>71.948215728108906</v>
      </c>
      <c r="I185">
        <v>62.3936975022621</v>
      </c>
      <c r="K185">
        <v>1000</v>
      </c>
      <c r="L185">
        <v>464</v>
      </c>
      <c r="M185">
        <v>329</v>
      </c>
      <c r="N185">
        <v>55</v>
      </c>
      <c r="O185">
        <v>106</v>
      </c>
      <c r="P185">
        <f t="shared" si="4"/>
        <v>46</v>
      </c>
      <c r="R185">
        <f t="shared" si="5"/>
        <v>78.589408363917826</v>
      </c>
      <c r="T185">
        <v>20</v>
      </c>
      <c r="U185">
        <v>26</v>
      </c>
    </row>
    <row r="186" spans="1:21" x14ac:dyDescent="0.35">
      <c r="A186" s="29">
        <v>38472</v>
      </c>
      <c r="B186">
        <v>76.846536826960005</v>
      </c>
      <c r="D186">
        <v>80.816011075481399</v>
      </c>
      <c r="E186">
        <v>71.212576969165298</v>
      </c>
      <c r="F186">
        <v>97.121246873728097</v>
      </c>
      <c r="G186">
        <v>58.034375225366375</v>
      </c>
      <c r="H186">
        <v>71.483441939764504</v>
      </c>
      <c r="I186">
        <v>62.441968043413802</v>
      </c>
      <c r="K186">
        <v>1000</v>
      </c>
      <c r="L186">
        <v>464</v>
      </c>
      <c r="M186">
        <v>329</v>
      </c>
      <c r="N186">
        <v>55</v>
      </c>
      <c r="O186">
        <v>106</v>
      </c>
      <c r="P186">
        <f t="shared" si="4"/>
        <v>46</v>
      </c>
      <c r="R186">
        <f t="shared" si="5"/>
        <v>78.636991948156478</v>
      </c>
      <c r="T186">
        <v>20</v>
      </c>
      <c r="U186">
        <v>26</v>
      </c>
    </row>
    <row r="187" spans="1:21" x14ac:dyDescent="0.35">
      <c r="A187" s="29">
        <v>38503</v>
      </c>
      <c r="B187">
        <v>76.973988223576995</v>
      </c>
      <c r="D187">
        <v>81.008621030434597</v>
      </c>
      <c r="E187">
        <v>71.560813768702104</v>
      </c>
      <c r="F187">
        <v>96.943897822253604</v>
      </c>
      <c r="G187">
        <v>57.523645907760681</v>
      </c>
      <c r="H187">
        <v>71.557890473853902</v>
      </c>
      <c r="I187">
        <v>62.665858338264101</v>
      </c>
      <c r="K187">
        <v>1000</v>
      </c>
      <c r="L187">
        <v>464</v>
      </c>
      <c r="M187">
        <v>329</v>
      </c>
      <c r="N187">
        <v>55</v>
      </c>
      <c r="O187">
        <v>106</v>
      </c>
      <c r="P187">
        <f t="shared" si="4"/>
        <v>46</v>
      </c>
      <c r="R187">
        <f t="shared" si="5"/>
        <v>78.730326370914696</v>
      </c>
      <c r="T187">
        <v>20</v>
      </c>
      <c r="U187">
        <v>26</v>
      </c>
    </row>
    <row r="188" spans="1:21" x14ac:dyDescent="0.35">
      <c r="A188" s="29">
        <v>38533</v>
      </c>
      <c r="B188">
        <v>77.042592782220197</v>
      </c>
      <c r="D188">
        <v>81.027796943834105</v>
      </c>
      <c r="E188">
        <v>71.688541861738599</v>
      </c>
      <c r="F188">
        <v>96.8154608629074</v>
      </c>
      <c r="G188">
        <v>58.005749764895882</v>
      </c>
      <c r="H188">
        <v>71.709047997308502</v>
      </c>
      <c r="I188">
        <v>62.709487299376597</v>
      </c>
      <c r="K188">
        <v>1000</v>
      </c>
      <c r="L188">
        <v>464</v>
      </c>
      <c r="M188">
        <v>329</v>
      </c>
      <c r="N188">
        <v>55</v>
      </c>
      <c r="O188">
        <v>106</v>
      </c>
      <c r="P188">
        <f t="shared" si="4"/>
        <v>46</v>
      </c>
      <c r="R188">
        <f t="shared" si="5"/>
        <v>78.791881788298525</v>
      </c>
      <c r="T188">
        <v>20</v>
      </c>
      <c r="U188">
        <v>26</v>
      </c>
    </row>
    <row r="189" spans="1:21" x14ac:dyDescent="0.35">
      <c r="A189" s="29">
        <v>38564</v>
      </c>
      <c r="B189">
        <v>77.385579188103094</v>
      </c>
      <c r="D189">
        <v>81.426003452838302</v>
      </c>
      <c r="E189">
        <v>72.115158704521704</v>
      </c>
      <c r="F189">
        <v>97.051740677112903</v>
      </c>
      <c r="G189">
        <v>59.139824411672976</v>
      </c>
      <c r="H189">
        <v>71.348465857108707</v>
      </c>
      <c r="I189">
        <v>62.893935458857101</v>
      </c>
      <c r="K189">
        <v>1000</v>
      </c>
      <c r="L189">
        <v>464</v>
      </c>
      <c r="M189">
        <v>329</v>
      </c>
      <c r="N189">
        <v>55</v>
      </c>
      <c r="O189">
        <v>106</v>
      </c>
      <c r="P189">
        <f t="shared" si="4"/>
        <v>46</v>
      </c>
      <c r="R189">
        <f t="shared" si="5"/>
        <v>79.10020507627118</v>
      </c>
      <c r="T189">
        <v>20</v>
      </c>
      <c r="U189">
        <v>26</v>
      </c>
    </row>
    <row r="190" spans="1:21" x14ac:dyDescent="0.35">
      <c r="A190" s="29">
        <v>38595</v>
      </c>
      <c r="B190">
        <v>77.514630696549304</v>
      </c>
      <c r="D190">
        <v>81.430959584647994</v>
      </c>
      <c r="E190">
        <v>72.346515364339794</v>
      </c>
      <c r="F190">
        <v>96.575930737715595</v>
      </c>
      <c r="G190">
        <v>60.408126136775479</v>
      </c>
      <c r="H190">
        <v>71.622349008193694</v>
      </c>
      <c r="I190">
        <v>62.8492680251954</v>
      </c>
      <c r="K190">
        <v>1000</v>
      </c>
      <c r="L190">
        <v>464</v>
      </c>
      <c r="M190">
        <v>329</v>
      </c>
      <c r="N190">
        <v>55</v>
      </c>
      <c r="O190">
        <v>106</v>
      </c>
      <c r="P190">
        <f t="shared" si="4"/>
        <v>46</v>
      </c>
      <c r="R190">
        <f t="shared" si="5"/>
        <v>79.147746603312257</v>
      </c>
      <c r="T190">
        <v>20</v>
      </c>
      <c r="U190">
        <v>26</v>
      </c>
    </row>
    <row r="191" spans="1:21" x14ac:dyDescent="0.35">
      <c r="A191" s="29">
        <v>38625</v>
      </c>
      <c r="B191">
        <v>77.670535181960503</v>
      </c>
      <c r="D191">
        <v>81.441017242095896</v>
      </c>
      <c r="E191">
        <v>72.512036094292696</v>
      </c>
      <c r="F191">
        <v>96.358874105179893</v>
      </c>
      <c r="G191">
        <v>62.58000392823709</v>
      </c>
      <c r="H191">
        <v>71.494234477769496</v>
      </c>
      <c r="I191">
        <v>62.904338751566499</v>
      </c>
      <c r="K191">
        <v>1000</v>
      </c>
      <c r="L191">
        <v>464</v>
      </c>
      <c r="M191">
        <v>329</v>
      </c>
      <c r="N191">
        <v>55</v>
      </c>
      <c r="O191">
        <v>106</v>
      </c>
      <c r="P191">
        <f t="shared" si="4"/>
        <v>46</v>
      </c>
      <c r="R191">
        <f t="shared" si="5"/>
        <v>79.261542981624658</v>
      </c>
      <c r="T191">
        <v>20</v>
      </c>
      <c r="U191">
        <v>26</v>
      </c>
    </row>
    <row r="192" spans="1:21" x14ac:dyDescent="0.35">
      <c r="A192" s="29">
        <v>38656</v>
      </c>
      <c r="B192">
        <v>77.760702626045997</v>
      </c>
      <c r="D192">
        <v>81.507541584745894</v>
      </c>
      <c r="E192">
        <v>72.661075574236406</v>
      </c>
      <c r="F192">
        <v>96.366927962913806</v>
      </c>
      <c r="G192">
        <v>62.873054059005398</v>
      </c>
      <c r="H192">
        <v>71.330667459664497</v>
      </c>
      <c r="I192">
        <v>63.249908294309897</v>
      </c>
      <c r="K192">
        <v>1000</v>
      </c>
      <c r="L192">
        <v>464</v>
      </c>
      <c r="M192">
        <v>329</v>
      </c>
      <c r="N192">
        <v>55</v>
      </c>
      <c r="O192">
        <v>106</v>
      </c>
      <c r="P192">
        <f t="shared" si="4"/>
        <v>46</v>
      </c>
      <c r="R192">
        <f t="shared" si="5"/>
        <v>79.348022871752306</v>
      </c>
      <c r="T192">
        <v>20</v>
      </c>
      <c r="U192">
        <v>26</v>
      </c>
    </row>
    <row r="193" spans="1:21" x14ac:dyDescent="0.35">
      <c r="A193" s="29">
        <v>38686</v>
      </c>
      <c r="B193">
        <v>77.820819585722106</v>
      </c>
      <c r="D193">
        <v>81.567351595647295</v>
      </c>
      <c r="E193">
        <v>72.765569335759295</v>
      </c>
      <c r="F193">
        <v>96.269348745282898</v>
      </c>
      <c r="G193">
        <v>62.658898036663402</v>
      </c>
      <c r="H193">
        <v>71.428591592557396</v>
      </c>
      <c r="I193">
        <v>63.761709866362501</v>
      </c>
      <c r="K193">
        <v>1000</v>
      </c>
      <c r="L193">
        <v>464</v>
      </c>
      <c r="M193">
        <v>329</v>
      </c>
      <c r="N193">
        <v>55</v>
      </c>
      <c r="O193">
        <v>106</v>
      </c>
      <c r="P193">
        <f t="shared" si="4"/>
        <v>46</v>
      </c>
      <c r="R193">
        <f t="shared" si="5"/>
        <v>79.386548663670638</v>
      </c>
      <c r="T193">
        <v>20</v>
      </c>
      <c r="U193">
        <v>26</v>
      </c>
    </row>
    <row r="194" spans="1:21" x14ac:dyDescent="0.35">
      <c r="A194" s="29">
        <v>38717</v>
      </c>
      <c r="B194">
        <v>77.893211806074106</v>
      </c>
      <c r="D194">
        <v>81.620734540699004</v>
      </c>
      <c r="E194">
        <v>72.882492266121901</v>
      </c>
      <c r="F194">
        <v>96.226067292040895</v>
      </c>
      <c r="G194">
        <v>62.344203092067005</v>
      </c>
      <c r="H194">
        <v>71.705526988399797</v>
      </c>
      <c r="I194">
        <v>63.866126920063301</v>
      </c>
      <c r="K194">
        <v>1000</v>
      </c>
      <c r="L194">
        <v>464</v>
      </c>
      <c r="M194">
        <v>329</v>
      </c>
      <c r="N194">
        <v>55</v>
      </c>
      <c r="O194">
        <v>106</v>
      </c>
      <c r="P194">
        <f t="shared" si="4"/>
        <v>46</v>
      </c>
      <c r="R194">
        <f t="shared" si="5"/>
        <v>79.443411419718998</v>
      </c>
      <c r="T194">
        <v>20</v>
      </c>
      <c r="U194">
        <v>26</v>
      </c>
    </row>
    <row r="195" spans="1:21" x14ac:dyDescent="0.35">
      <c r="A195" s="29">
        <v>38748</v>
      </c>
      <c r="B195">
        <v>78.126630735333904</v>
      </c>
      <c r="D195">
        <v>81.825545516418501</v>
      </c>
      <c r="E195">
        <v>73.202624161585405</v>
      </c>
      <c r="F195">
        <v>96.212530774460603</v>
      </c>
      <c r="G195">
        <v>63.407539314582607</v>
      </c>
      <c r="H195">
        <v>71.890247944296107</v>
      </c>
      <c r="I195">
        <v>63.829530590008602</v>
      </c>
      <c r="K195">
        <v>1000</v>
      </c>
      <c r="L195">
        <v>446</v>
      </c>
      <c r="M195">
        <v>341</v>
      </c>
      <c r="N195">
        <v>67</v>
      </c>
      <c r="O195">
        <v>102</v>
      </c>
      <c r="P195">
        <f t="shared" si="4"/>
        <v>44</v>
      </c>
      <c r="R195">
        <f t="shared" si="5"/>
        <v>79.846453140513788</v>
      </c>
      <c r="T195">
        <v>18</v>
      </c>
      <c r="U195">
        <v>26</v>
      </c>
    </row>
    <row r="196" spans="1:21" x14ac:dyDescent="0.35">
      <c r="A196" s="29">
        <v>38776</v>
      </c>
      <c r="B196">
        <v>78.278396598578595</v>
      </c>
      <c r="D196">
        <v>81.927908857318101</v>
      </c>
      <c r="E196">
        <v>73.361031003248698</v>
      </c>
      <c r="F196">
        <v>96.202895453179593</v>
      </c>
      <c r="G196">
        <v>63.863770541882388</v>
      </c>
      <c r="H196">
        <v>72.018167165008606</v>
      </c>
      <c r="I196">
        <v>63.676935229852603</v>
      </c>
      <c r="K196">
        <v>1000</v>
      </c>
      <c r="L196">
        <v>446</v>
      </c>
      <c r="M196">
        <v>341</v>
      </c>
      <c r="N196">
        <v>67</v>
      </c>
      <c r="O196">
        <v>102</v>
      </c>
      <c r="P196">
        <f t="shared" si="4"/>
        <v>44</v>
      </c>
      <c r="R196">
        <f t="shared" si="5"/>
        <v>79.950718004233678</v>
      </c>
      <c r="T196">
        <v>18</v>
      </c>
      <c r="U196">
        <v>26</v>
      </c>
    </row>
    <row r="197" spans="1:21" x14ac:dyDescent="0.35">
      <c r="A197" s="29">
        <v>38807</v>
      </c>
      <c r="B197">
        <v>78.317380675640095</v>
      </c>
      <c r="D197">
        <v>81.984293392207704</v>
      </c>
      <c r="E197">
        <v>73.570976802164395</v>
      </c>
      <c r="F197">
        <v>95.974316807777399</v>
      </c>
      <c r="G197">
        <v>64.489856978045992</v>
      </c>
      <c r="H197">
        <v>71.7528281899543</v>
      </c>
      <c r="I197">
        <v>63.906651021119501</v>
      </c>
      <c r="K197">
        <v>1000</v>
      </c>
      <c r="L197">
        <v>446</v>
      </c>
      <c r="M197">
        <v>341</v>
      </c>
      <c r="N197">
        <v>67</v>
      </c>
      <c r="O197">
        <v>102</v>
      </c>
      <c r="P197">
        <f t="shared" si="4"/>
        <v>44</v>
      </c>
      <c r="R197">
        <f t="shared" si="5"/>
        <v>79.99139922305109</v>
      </c>
      <c r="T197">
        <v>18</v>
      </c>
      <c r="U197">
        <v>26</v>
      </c>
    </row>
    <row r="198" spans="1:21" x14ac:dyDescent="0.35">
      <c r="A198" s="29">
        <v>38837</v>
      </c>
      <c r="B198">
        <v>78.635601474523895</v>
      </c>
      <c r="D198">
        <v>82.131722481773906</v>
      </c>
      <c r="E198">
        <v>73.954980696326302</v>
      </c>
      <c r="F198">
        <v>95.824728757235107</v>
      </c>
      <c r="G198">
        <v>66.438480048648984</v>
      </c>
      <c r="H198">
        <v>71.780877658666199</v>
      </c>
      <c r="I198">
        <v>63.865814881759199</v>
      </c>
      <c r="K198">
        <v>1000</v>
      </c>
      <c r="L198">
        <v>446</v>
      </c>
      <c r="M198">
        <v>341</v>
      </c>
      <c r="N198">
        <v>67</v>
      </c>
      <c r="O198">
        <v>102</v>
      </c>
      <c r="P198">
        <f t="shared" ref="P198:P261" si="6">+T198+U198</f>
        <v>44</v>
      </c>
      <c r="R198">
        <f t="shared" ref="R198:R261" si="7">SUMPRODUCT(E198:I198,L198:P198)/1000</f>
        <v>80.24327743601954</v>
      </c>
      <c r="T198">
        <v>18</v>
      </c>
      <c r="U198">
        <v>26</v>
      </c>
    </row>
    <row r="199" spans="1:21" x14ac:dyDescent="0.35">
      <c r="A199" s="29">
        <v>38868</v>
      </c>
      <c r="B199">
        <v>78.905937613034894</v>
      </c>
      <c r="D199">
        <v>82.171437416745505</v>
      </c>
      <c r="E199">
        <v>73.948565700655706</v>
      </c>
      <c r="F199">
        <v>95.858115910572394</v>
      </c>
      <c r="G199">
        <v>68.590493236087809</v>
      </c>
      <c r="H199">
        <v>72.427314196734002</v>
      </c>
      <c r="I199">
        <v>63.933230657400301</v>
      </c>
      <c r="K199">
        <v>1000</v>
      </c>
      <c r="L199">
        <v>446</v>
      </c>
      <c r="M199">
        <v>341</v>
      </c>
      <c r="N199">
        <v>67</v>
      </c>
      <c r="O199">
        <v>102</v>
      </c>
      <c r="P199">
        <f t="shared" si="6"/>
        <v>44</v>
      </c>
      <c r="R199">
        <f t="shared" si="7"/>
        <v>80.464889071807988</v>
      </c>
      <c r="T199">
        <v>18</v>
      </c>
      <c r="U199">
        <v>26</v>
      </c>
    </row>
    <row r="200" spans="1:21" x14ac:dyDescent="0.35">
      <c r="A200" s="29">
        <v>38898</v>
      </c>
      <c r="B200">
        <v>79.135084219952404</v>
      </c>
      <c r="D200">
        <v>82.263785548804705</v>
      </c>
      <c r="E200">
        <v>74.130653376685999</v>
      </c>
      <c r="F200">
        <v>95.835573150743102</v>
      </c>
      <c r="G200">
        <v>69.225459859910472</v>
      </c>
      <c r="H200">
        <v>72.934430236972105</v>
      </c>
      <c r="I200">
        <v>64.631201518982195</v>
      </c>
      <c r="K200">
        <v>1000</v>
      </c>
      <c r="L200">
        <v>446</v>
      </c>
      <c r="M200">
        <v>341</v>
      </c>
      <c r="N200">
        <v>67</v>
      </c>
      <c r="O200">
        <v>102</v>
      </c>
      <c r="P200">
        <f t="shared" si="6"/>
        <v>44</v>
      </c>
      <c r="R200">
        <f t="shared" si="7"/>
        <v>80.663392412025729</v>
      </c>
      <c r="T200">
        <v>18</v>
      </c>
      <c r="U200">
        <v>26</v>
      </c>
    </row>
    <row r="201" spans="1:21" x14ac:dyDescent="0.35">
      <c r="A201" s="29">
        <v>38929</v>
      </c>
      <c r="B201">
        <v>79.398882735357105</v>
      </c>
      <c r="D201">
        <v>82.424847162241306</v>
      </c>
      <c r="E201">
        <v>74.394102680395207</v>
      </c>
      <c r="F201">
        <v>95.841609622937</v>
      </c>
      <c r="G201">
        <v>70.39287545929858</v>
      </c>
      <c r="H201">
        <v>73.564126194700705</v>
      </c>
      <c r="I201">
        <v>64.627417513724893</v>
      </c>
      <c r="K201">
        <v>1000</v>
      </c>
      <c r="L201">
        <v>446</v>
      </c>
      <c r="M201">
        <v>341</v>
      </c>
      <c r="N201">
        <v>67</v>
      </c>
      <c r="O201">
        <v>102</v>
      </c>
      <c r="P201">
        <f t="shared" si="6"/>
        <v>44</v>
      </c>
      <c r="R201">
        <f t="shared" si="7"/>
        <v>80.925228575114147</v>
      </c>
      <c r="T201">
        <v>18</v>
      </c>
      <c r="U201">
        <v>26</v>
      </c>
    </row>
    <row r="202" spans="1:21" x14ac:dyDescent="0.35">
      <c r="A202" s="29">
        <v>38960</v>
      </c>
      <c r="B202">
        <v>79.601844834413598</v>
      </c>
      <c r="D202">
        <v>82.542545313999199</v>
      </c>
      <c r="E202">
        <v>74.422415021999896</v>
      </c>
      <c r="F202">
        <v>96.0173718792838</v>
      </c>
      <c r="G202">
        <v>71.154236023870993</v>
      </c>
      <c r="H202">
        <v>74.055925284000907</v>
      </c>
      <c r="I202">
        <v>64.915273877724303</v>
      </c>
      <c r="K202">
        <v>1000</v>
      </c>
      <c r="L202">
        <v>446</v>
      </c>
      <c r="M202">
        <v>341</v>
      </c>
      <c r="N202">
        <v>67</v>
      </c>
      <c r="O202">
        <v>102</v>
      </c>
      <c r="P202">
        <f t="shared" si="6"/>
        <v>44</v>
      </c>
      <c r="R202">
        <f t="shared" si="7"/>
        <v>81.111631153835049</v>
      </c>
      <c r="T202">
        <v>18</v>
      </c>
      <c r="U202">
        <v>26</v>
      </c>
    </row>
    <row r="203" spans="1:21" x14ac:dyDescent="0.35">
      <c r="A203" s="29">
        <v>38990</v>
      </c>
      <c r="B203">
        <v>79.762217297474393</v>
      </c>
      <c r="D203">
        <v>82.812145234321505</v>
      </c>
      <c r="E203">
        <v>74.844826485974096</v>
      </c>
      <c r="F203">
        <v>96.049298591395797</v>
      </c>
      <c r="G203">
        <v>69.843310560920088</v>
      </c>
      <c r="H203">
        <v>74.340188210043195</v>
      </c>
      <c r="I203">
        <v>65.095963583941597</v>
      </c>
      <c r="K203">
        <v>1000</v>
      </c>
      <c r="L203">
        <v>446</v>
      </c>
      <c r="M203">
        <v>341</v>
      </c>
      <c r="N203">
        <v>67</v>
      </c>
      <c r="O203">
        <v>102</v>
      </c>
      <c r="P203">
        <f t="shared" si="6"/>
        <v>44</v>
      </c>
      <c r="R203">
        <f t="shared" si="7"/>
        <v>81.260026835109898</v>
      </c>
      <c r="T203">
        <v>18</v>
      </c>
      <c r="U203">
        <v>26</v>
      </c>
    </row>
    <row r="204" spans="1:21" x14ac:dyDescent="0.35">
      <c r="A204" s="29">
        <v>39021</v>
      </c>
      <c r="B204">
        <v>79.8802874095704</v>
      </c>
      <c r="D204">
        <v>82.974456916601099</v>
      </c>
      <c r="E204">
        <v>75.267865129247895</v>
      </c>
      <c r="F204">
        <v>95.930546091145601</v>
      </c>
      <c r="G204">
        <v>69.106220568649803</v>
      </c>
      <c r="H204">
        <v>74.747605214864294</v>
      </c>
      <c r="I204">
        <v>65.382320019908505</v>
      </c>
      <c r="K204">
        <v>1000</v>
      </c>
      <c r="L204">
        <v>446</v>
      </c>
      <c r="M204">
        <v>341</v>
      </c>
      <c r="N204">
        <v>67</v>
      </c>
      <c r="O204">
        <v>102</v>
      </c>
      <c r="P204">
        <f t="shared" si="6"/>
        <v>44</v>
      </c>
      <c r="R204">
        <f t="shared" si="7"/>
        <v>81.412978655616882</v>
      </c>
      <c r="T204">
        <v>18</v>
      </c>
      <c r="U204">
        <v>26</v>
      </c>
    </row>
    <row r="205" spans="1:21" x14ac:dyDescent="0.35">
      <c r="A205" s="29">
        <v>39051</v>
      </c>
      <c r="B205">
        <v>80.151674216412601</v>
      </c>
      <c r="D205">
        <v>83.211251658843693</v>
      </c>
      <c r="E205">
        <v>75.465313904925296</v>
      </c>
      <c r="F205">
        <v>96.065653056276304</v>
      </c>
      <c r="G205">
        <v>70.023824877943071</v>
      </c>
      <c r="H205">
        <v>74.946277912620005</v>
      </c>
      <c r="I205">
        <v>65.588829227546299</v>
      </c>
      <c r="K205">
        <v>1000</v>
      </c>
      <c r="L205">
        <v>446</v>
      </c>
      <c r="M205">
        <v>341</v>
      </c>
      <c r="N205">
        <v>67</v>
      </c>
      <c r="O205">
        <v>102</v>
      </c>
      <c r="P205">
        <f t="shared" si="6"/>
        <v>44</v>
      </c>
      <c r="R205">
        <f t="shared" si="7"/>
        <v>81.637942793708362</v>
      </c>
      <c r="T205">
        <v>18</v>
      </c>
      <c r="U205">
        <v>26</v>
      </c>
    </row>
    <row r="206" spans="1:21" x14ac:dyDescent="0.35">
      <c r="A206" s="29">
        <v>39082</v>
      </c>
      <c r="B206">
        <v>80.4515559642727</v>
      </c>
      <c r="D206">
        <v>83.393242388809796</v>
      </c>
      <c r="E206">
        <v>75.616704408013007</v>
      </c>
      <c r="F206">
        <v>96.346057128945603</v>
      </c>
      <c r="G206">
        <v>71.637960238769892</v>
      </c>
      <c r="H206">
        <v>74.915367709039899</v>
      </c>
      <c r="I206">
        <v>65.787466802397205</v>
      </c>
      <c r="K206">
        <v>1000</v>
      </c>
      <c r="L206">
        <v>446</v>
      </c>
      <c r="M206">
        <v>341</v>
      </c>
      <c r="N206">
        <v>67</v>
      </c>
      <c r="O206">
        <v>102</v>
      </c>
      <c r="P206">
        <f t="shared" si="6"/>
        <v>44</v>
      </c>
      <c r="R206">
        <f t="shared" si="7"/>
        <v>81.914815028569379</v>
      </c>
      <c r="T206">
        <v>18</v>
      </c>
      <c r="U206">
        <v>26</v>
      </c>
    </row>
    <row r="207" spans="1:21" x14ac:dyDescent="0.35">
      <c r="A207" s="29">
        <v>39113</v>
      </c>
      <c r="B207">
        <v>80.527924776651702</v>
      </c>
      <c r="D207">
        <v>83.497602005442999</v>
      </c>
      <c r="E207">
        <v>75.8377687584873</v>
      </c>
      <c r="F207">
        <v>96.185664019635098</v>
      </c>
      <c r="G207">
        <v>71.403293626299103</v>
      </c>
      <c r="H207">
        <v>74.742578534628194</v>
      </c>
      <c r="I207">
        <v>66.104837366466199</v>
      </c>
      <c r="K207">
        <v>1000</v>
      </c>
      <c r="L207">
        <v>453</v>
      </c>
      <c r="M207">
        <v>326</v>
      </c>
      <c r="N207">
        <v>75</v>
      </c>
      <c r="O207">
        <v>103</v>
      </c>
      <c r="P207">
        <f t="shared" si="6"/>
        <v>43</v>
      </c>
      <c r="R207">
        <f t="shared" si="7"/>
        <v>81.60727633579296</v>
      </c>
      <c r="T207">
        <v>18</v>
      </c>
      <c r="U207">
        <v>25</v>
      </c>
    </row>
    <row r="208" spans="1:21" x14ac:dyDescent="0.35">
      <c r="A208" s="29">
        <v>39141</v>
      </c>
      <c r="B208">
        <v>80.692680125346897</v>
      </c>
      <c r="D208">
        <v>83.670053072354705</v>
      </c>
      <c r="E208">
        <v>76.139249901495404</v>
      </c>
      <c r="F208">
        <v>96.141502727538196</v>
      </c>
      <c r="G208">
        <v>71.308493581701583</v>
      </c>
      <c r="H208">
        <v>75.145179490740404</v>
      </c>
      <c r="I208">
        <v>66.334741509730193</v>
      </c>
      <c r="K208">
        <v>1000</v>
      </c>
      <c r="L208">
        <v>453</v>
      </c>
      <c r="M208">
        <v>326</v>
      </c>
      <c r="N208">
        <v>75</v>
      </c>
      <c r="O208">
        <v>103</v>
      </c>
      <c r="P208">
        <f t="shared" si="6"/>
        <v>43</v>
      </c>
      <c r="R208">
        <f t="shared" si="7"/>
        <v>81.773694485647155</v>
      </c>
      <c r="T208">
        <v>18</v>
      </c>
      <c r="U208">
        <v>25</v>
      </c>
    </row>
    <row r="209" spans="1:21" x14ac:dyDescent="0.35">
      <c r="A209" s="29">
        <v>39172</v>
      </c>
      <c r="B209">
        <v>80.938788549468697</v>
      </c>
      <c r="D209">
        <v>83.853214807170204</v>
      </c>
      <c r="E209">
        <v>76.307145358155694</v>
      </c>
      <c r="F209">
        <v>96.309491939043497</v>
      </c>
      <c r="G209">
        <v>71.916759575687792</v>
      </c>
      <c r="H209">
        <v>75.828984666748596</v>
      </c>
      <c r="I209">
        <v>66.676717924593405</v>
      </c>
      <c r="K209">
        <v>1000</v>
      </c>
      <c r="L209">
        <v>453</v>
      </c>
      <c r="M209">
        <v>326</v>
      </c>
      <c r="N209">
        <v>75</v>
      </c>
      <c r="O209">
        <v>103</v>
      </c>
      <c r="P209">
        <f t="shared" si="6"/>
        <v>43</v>
      </c>
      <c r="R209">
        <f t="shared" si="7"/>
        <v>82.035272478981923</v>
      </c>
      <c r="T209">
        <v>18</v>
      </c>
      <c r="U209">
        <v>25</v>
      </c>
    </row>
    <row r="210" spans="1:21" x14ac:dyDescent="0.35">
      <c r="A210" s="29">
        <v>39202</v>
      </c>
      <c r="B210">
        <v>81.026787544262007</v>
      </c>
      <c r="D210">
        <v>83.894326314147307</v>
      </c>
      <c r="E210">
        <v>76.426435588587196</v>
      </c>
      <c r="F210">
        <v>96.302333267778494</v>
      </c>
      <c r="G210">
        <v>71.72506700201177</v>
      </c>
      <c r="H210">
        <v>76.154646393233605</v>
      </c>
      <c r="I210">
        <v>66.572634642985506</v>
      </c>
      <c r="K210">
        <v>1000</v>
      </c>
      <c r="L210">
        <v>453</v>
      </c>
      <c r="M210">
        <v>326</v>
      </c>
      <c r="N210">
        <v>75</v>
      </c>
      <c r="O210">
        <v>103</v>
      </c>
      <c r="P210">
        <f t="shared" si="6"/>
        <v>43</v>
      </c>
      <c r="R210">
        <f t="shared" si="7"/>
        <v>82.101667860228105</v>
      </c>
      <c r="T210">
        <v>18</v>
      </c>
      <c r="U210">
        <v>25</v>
      </c>
    </row>
    <row r="211" spans="1:21" x14ac:dyDescent="0.35">
      <c r="A211" s="29">
        <v>39233</v>
      </c>
      <c r="B211">
        <v>81.084278440193302</v>
      </c>
      <c r="D211">
        <v>84.010336347831498</v>
      </c>
      <c r="E211">
        <v>76.640267170758904</v>
      </c>
      <c r="F211">
        <v>96.191210674354707</v>
      </c>
      <c r="G211">
        <v>71.610047829307888</v>
      </c>
      <c r="H211">
        <v>76.1086276268002</v>
      </c>
      <c r="I211">
        <v>66.450410839097799</v>
      </c>
      <c r="K211">
        <v>1000</v>
      </c>
      <c r="L211">
        <v>453</v>
      </c>
      <c r="M211">
        <v>326</v>
      </c>
      <c r="N211">
        <v>75</v>
      </c>
      <c r="O211">
        <v>103</v>
      </c>
      <c r="P211">
        <f t="shared" si="6"/>
        <v>43</v>
      </c>
      <c r="R211">
        <f t="shared" si="7"/>
        <v>82.143685607033134</v>
      </c>
      <c r="T211">
        <v>18</v>
      </c>
      <c r="U211">
        <v>25</v>
      </c>
    </row>
    <row r="212" spans="1:21" x14ac:dyDescent="0.35">
      <c r="A212" s="29">
        <v>39263</v>
      </c>
      <c r="B212">
        <v>81.213351255983994</v>
      </c>
      <c r="D212">
        <v>84.137641117229805</v>
      </c>
      <c r="E212">
        <v>76.887532820093895</v>
      </c>
      <c r="F212">
        <v>96.133583187918006</v>
      </c>
      <c r="G212">
        <v>71.36812065681778</v>
      </c>
      <c r="H212">
        <v>76.384527187811599</v>
      </c>
      <c r="I212">
        <v>66.734273211724897</v>
      </c>
      <c r="K212">
        <v>1000</v>
      </c>
      <c r="L212">
        <v>453</v>
      </c>
      <c r="M212">
        <v>326</v>
      </c>
      <c r="N212">
        <v>75</v>
      </c>
      <c r="O212">
        <v>103</v>
      </c>
      <c r="P212">
        <f t="shared" si="6"/>
        <v>43</v>
      </c>
      <c r="R212">
        <f t="shared" si="7"/>
        <v>82.259389584473908</v>
      </c>
      <c r="T212">
        <v>18</v>
      </c>
      <c r="U212">
        <v>25</v>
      </c>
    </row>
    <row r="213" spans="1:21" x14ac:dyDescent="0.35">
      <c r="A213" s="29">
        <v>39294</v>
      </c>
      <c r="B213">
        <v>81.055105082668604</v>
      </c>
      <c r="D213">
        <v>84.116499388525995</v>
      </c>
      <c r="E213">
        <v>77.017442998702094</v>
      </c>
      <c r="F213">
        <v>95.835881796699098</v>
      </c>
      <c r="G213">
        <v>70.961640255353871</v>
      </c>
      <c r="H213">
        <v>75.549448559592193</v>
      </c>
      <c r="I213">
        <v>66.838664148624503</v>
      </c>
      <c r="K213">
        <v>1000</v>
      </c>
      <c r="L213">
        <v>453</v>
      </c>
      <c r="M213">
        <v>326</v>
      </c>
      <c r="N213">
        <v>75</v>
      </c>
      <c r="O213">
        <v>103</v>
      </c>
      <c r="P213">
        <f t="shared" si="6"/>
        <v>43</v>
      </c>
      <c r="R213">
        <f t="shared" si="7"/>
        <v>82.109177923316338</v>
      </c>
      <c r="T213">
        <v>18</v>
      </c>
      <c r="U213">
        <v>25</v>
      </c>
    </row>
    <row r="214" spans="1:21" x14ac:dyDescent="0.35">
      <c r="A214" s="29">
        <v>39325</v>
      </c>
      <c r="B214">
        <v>81.182404941869194</v>
      </c>
      <c r="D214">
        <v>84.214593903654006</v>
      </c>
      <c r="E214">
        <v>77.249693717127997</v>
      </c>
      <c r="F214">
        <v>95.6295802507193</v>
      </c>
      <c r="G214">
        <v>70.832664891924196</v>
      </c>
      <c r="H214">
        <v>76.215755826329001</v>
      </c>
      <c r="I214">
        <v>66.974101556199201</v>
      </c>
      <c r="K214">
        <v>1000</v>
      </c>
      <c r="L214">
        <v>453</v>
      </c>
      <c r="M214">
        <v>326</v>
      </c>
      <c r="N214">
        <v>75</v>
      </c>
      <c r="O214">
        <v>103</v>
      </c>
      <c r="P214">
        <f t="shared" si="6"/>
        <v>43</v>
      </c>
      <c r="R214">
        <f t="shared" si="7"/>
        <v>82.211913499516228</v>
      </c>
      <c r="T214">
        <v>18</v>
      </c>
      <c r="U214">
        <v>25</v>
      </c>
    </row>
    <row r="215" spans="1:21" x14ac:dyDescent="0.35">
      <c r="A215" s="29">
        <v>39355</v>
      </c>
      <c r="B215">
        <v>81.366583844161497</v>
      </c>
      <c r="D215">
        <v>84.252142500683803</v>
      </c>
      <c r="E215">
        <v>77.398994137359495</v>
      </c>
      <c r="F215">
        <v>95.514711355263003</v>
      </c>
      <c r="G215">
        <v>70.888584286965994</v>
      </c>
      <c r="H215">
        <v>77.139591200434594</v>
      </c>
      <c r="I215">
        <v>67.233013772961897</v>
      </c>
      <c r="K215">
        <v>1000</v>
      </c>
      <c r="L215">
        <v>453</v>
      </c>
      <c r="M215">
        <v>326</v>
      </c>
      <c r="N215">
        <v>75</v>
      </c>
      <c r="O215">
        <v>103</v>
      </c>
      <c r="P215">
        <f t="shared" si="6"/>
        <v>43</v>
      </c>
      <c r="R215">
        <f t="shared" si="7"/>
        <v>82.352581553444168</v>
      </c>
      <c r="T215">
        <v>18</v>
      </c>
      <c r="U215">
        <v>25</v>
      </c>
    </row>
    <row r="216" spans="1:21" x14ac:dyDescent="0.35">
      <c r="A216" s="29">
        <v>39386</v>
      </c>
      <c r="B216">
        <v>81.757416669918697</v>
      </c>
      <c r="D216">
        <v>84.524216522899394</v>
      </c>
      <c r="E216">
        <v>77.8628964198126</v>
      </c>
      <c r="F216">
        <v>95.633171496409304</v>
      </c>
      <c r="G216">
        <v>71.956495184582707</v>
      </c>
      <c r="H216">
        <v>78.341557570889293</v>
      </c>
      <c r="I216">
        <v>67.296474356131199</v>
      </c>
      <c r="K216">
        <v>1000</v>
      </c>
      <c r="L216">
        <v>453</v>
      </c>
      <c r="M216">
        <v>326</v>
      </c>
      <c r="N216">
        <v>75</v>
      </c>
      <c r="O216">
        <v>103</v>
      </c>
      <c r="P216">
        <f t="shared" si="6"/>
        <v>43</v>
      </c>
      <c r="R216">
        <f t="shared" si="7"/>
        <v>82.807971951963466</v>
      </c>
      <c r="T216">
        <v>18</v>
      </c>
      <c r="U216">
        <v>25</v>
      </c>
    </row>
    <row r="217" spans="1:21" x14ac:dyDescent="0.35">
      <c r="A217" s="29">
        <v>39416</v>
      </c>
      <c r="B217">
        <v>82.048203879763506</v>
      </c>
      <c r="D217">
        <v>84.667515241035403</v>
      </c>
      <c r="E217">
        <v>77.920879877362097</v>
      </c>
      <c r="F217">
        <v>95.720848760559605</v>
      </c>
      <c r="G217">
        <v>73.82679893040148</v>
      </c>
      <c r="H217">
        <v>78.515026734525605</v>
      </c>
      <c r="I217">
        <v>67.638004787698904</v>
      </c>
      <c r="K217">
        <v>1000</v>
      </c>
      <c r="L217">
        <v>453</v>
      </c>
      <c r="M217">
        <v>326</v>
      </c>
      <c r="N217">
        <v>75</v>
      </c>
      <c r="O217">
        <v>103</v>
      </c>
      <c r="P217">
        <f t="shared" si="6"/>
        <v>43</v>
      </c>
      <c r="R217">
        <f t="shared" si="7"/>
        <v>83.035647159694761</v>
      </c>
      <c r="T217">
        <v>18</v>
      </c>
      <c r="U217">
        <v>25</v>
      </c>
    </row>
    <row r="218" spans="1:21" x14ac:dyDescent="0.35">
      <c r="A218" s="29">
        <v>39447</v>
      </c>
      <c r="B218">
        <v>82.364372014747701</v>
      </c>
      <c r="D218">
        <v>84.854164634267903</v>
      </c>
      <c r="E218">
        <v>78.105330504659804</v>
      </c>
      <c r="F218">
        <v>95.965120687367502</v>
      </c>
      <c r="G218">
        <v>74.688709789835002</v>
      </c>
      <c r="H218">
        <v>78.934309598921601</v>
      </c>
      <c r="I218">
        <v>67.725148210111996</v>
      </c>
      <c r="K218">
        <v>1000</v>
      </c>
      <c r="L218">
        <v>453</v>
      </c>
      <c r="M218">
        <v>326</v>
      </c>
      <c r="N218">
        <v>75</v>
      </c>
      <c r="O218">
        <v>103</v>
      </c>
      <c r="P218">
        <f t="shared" si="6"/>
        <v>43</v>
      </c>
      <c r="R218">
        <f t="shared" si="7"/>
        <v>83.310412558654065</v>
      </c>
      <c r="T218">
        <v>18</v>
      </c>
      <c r="U218">
        <v>25</v>
      </c>
    </row>
    <row r="219" spans="1:21" x14ac:dyDescent="0.35">
      <c r="A219" s="29">
        <v>39478</v>
      </c>
      <c r="B219">
        <v>82.527484927581895</v>
      </c>
      <c r="D219">
        <v>84.912756140488796</v>
      </c>
      <c r="E219">
        <v>78.345736768913795</v>
      </c>
      <c r="F219">
        <v>95.693730854545905</v>
      </c>
      <c r="G219">
        <v>75.3184771417977</v>
      </c>
      <c r="H219">
        <v>79.325067434695399</v>
      </c>
      <c r="I219">
        <v>67.544969795930299</v>
      </c>
      <c r="K219">
        <v>1000</v>
      </c>
      <c r="L219">
        <v>453</v>
      </c>
      <c r="M219">
        <v>323</v>
      </c>
      <c r="N219">
        <v>73</v>
      </c>
      <c r="O219">
        <v>109</v>
      </c>
      <c r="P219">
        <f t="shared" si="6"/>
        <v>42</v>
      </c>
      <c r="R219">
        <f t="shared" si="7"/>
        <v>83.381263735498379</v>
      </c>
      <c r="T219">
        <v>18</v>
      </c>
      <c r="U219">
        <v>24</v>
      </c>
    </row>
    <row r="220" spans="1:21" x14ac:dyDescent="0.35">
      <c r="A220" s="29">
        <v>39507</v>
      </c>
      <c r="B220">
        <v>82.899181495346298</v>
      </c>
      <c r="D220">
        <v>85.006374001263197</v>
      </c>
      <c r="E220">
        <v>78.544290180268803</v>
      </c>
      <c r="F220">
        <v>95.614522576038596</v>
      </c>
      <c r="G220">
        <v>79.242054897427806</v>
      </c>
      <c r="H220">
        <v>79.293474252163804</v>
      </c>
      <c r="I220">
        <v>68.226573490619899</v>
      </c>
      <c r="K220">
        <v>1000</v>
      </c>
      <c r="L220">
        <v>453</v>
      </c>
      <c r="M220">
        <v>323</v>
      </c>
      <c r="N220">
        <v>73</v>
      </c>
      <c r="O220">
        <v>109</v>
      </c>
      <c r="P220">
        <f t="shared" si="6"/>
        <v>42</v>
      </c>
      <c r="R220">
        <f t="shared" si="7"/>
        <v>83.757229031326347</v>
      </c>
      <c r="T220">
        <v>18</v>
      </c>
      <c r="U220">
        <v>24</v>
      </c>
    </row>
    <row r="221" spans="1:21" x14ac:dyDescent="0.35">
      <c r="A221" s="29">
        <v>39538</v>
      </c>
      <c r="B221">
        <v>83.147776572700593</v>
      </c>
      <c r="D221">
        <v>85.137372479189295</v>
      </c>
      <c r="E221">
        <v>78.887331858091898</v>
      </c>
      <c r="F221">
        <v>95.325188789030193</v>
      </c>
      <c r="G221">
        <v>80.335258217574506</v>
      </c>
      <c r="H221">
        <v>79.983119790828994</v>
      </c>
      <c r="I221">
        <v>68.316574165454796</v>
      </c>
      <c r="K221">
        <v>1000</v>
      </c>
      <c r="L221">
        <v>453</v>
      </c>
      <c r="M221">
        <v>323</v>
      </c>
      <c r="N221">
        <v>73</v>
      </c>
      <c r="O221">
        <v>109</v>
      </c>
      <c r="P221">
        <f t="shared" si="6"/>
        <v>42</v>
      </c>
      <c r="R221">
        <f t="shared" si="7"/>
        <v>83.977927332604793</v>
      </c>
      <c r="T221">
        <v>18</v>
      </c>
      <c r="U221">
        <v>24</v>
      </c>
    </row>
    <row r="222" spans="1:21" x14ac:dyDescent="0.35">
      <c r="A222" s="29">
        <v>39568</v>
      </c>
      <c r="B222">
        <v>83.638959724907906</v>
      </c>
      <c r="D222">
        <v>85.390114057902693</v>
      </c>
      <c r="E222">
        <v>79.260561352464507</v>
      </c>
      <c r="F222">
        <v>95.448949680143798</v>
      </c>
      <c r="G222">
        <v>81.421714149456079</v>
      </c>
      <c r="H222">
        <v>81.185873041564903</v>
      </c>
      <c r="I222">
        <v>69.155780391262496</v>
      </c>
      <c r="K222">
        <v>1000</v>
      </c>
      <c r="L222">
        <v>453</v>
      </c>
      <c r="M222">
        <v>323</v>
      </c>
      <c r="N222">
        <v>73</v>
      </c>
      <c r="O222">
        <v>109</v>
      </c>
      <c r="P222">
        <f t="shared" si="6"/>
        <v>42</v>
      </c>
      <c r="R222">
        <f t="shared" si="7"/>
        <v>84.432633110226774</v>
      </c>
      <c r="T222">
        <v>18</v>
      </c>
      <c r="U222">
        <v>24</v>
      </c>
    </row>
    <row r="223" spans="1:21" x14ac:dyDescent="0.35">
      <c r="A223" s="29">
        <v>39599</v>
      </c>
      <c r="B223">
        <v>84.0114584736137</v>
      </c>
      <c r="D223">
        <v>85.570515934737301</v>
      </c>
      <c r="E223">
        <v>79.525670931346298</v>
      </c>
      <c r="F223">
        <v>95.4595449277044</v>
      </c>
      <c r="G223">
        <v>82.855420176509796</v>
      </c>
      <c r="H223">
        <v>82.116690015316095</v>
      </c>
      <c r="I223">
        <v>69.504110918358293</v>
      </c>
      <c r="K223">
        <v>1000</v>
      </c>
      <c r="L223">
        <v>453</v>
      </c>
      <c r="M223">
        <v>323</v>
      </c>
      <c r="N223">
        <v>73</v>
      </c>
      <c r="O223">
        <v>109</v>
      </c>
      <c r="P223">
        <f t="shared" si="6"/>
        <v>42</v>
      </c>
      <c r="R223">
        <f t="shared" si="7"/>
        <v>84.776899486674097</v>
      </c>
      <c r="T223">
        <v>18</v>
      </c>
      <c r="U223">
        <v>24</v>
      </c>
    </row>
    <row r="224" spans="1:21" x14ac:dyDescent="0.35">
      <c r="A224" s="29">
        <v>39629</v>
      </c>
      <c r="B224">
        <v>84.524124708752694</v>
      </c>
      <c r="D224">
        <v>85.794779350297802</v>
      </c>
      <c r="E224">
        <v>79.847744868065604</v>
      </c>
      <c r="F224">
        <v>95.502985063259999</v>
      </c>
      <c r="G224">
        <v>84.988918125455996</v>
      </c>
      <c r="H224">
        <v>83.650286460141203</v>
      </c>
      <c r="I224">
        <v>69.721690089231501</v>
      </c>
      <c r="K224">
        <v>1000</v>
      </c>
      <c r="L224">
        <v>453</v>
      </c>
      <c r="M224">
        <v>323</v>
      </c>
      <c r="N224">
        <v>73</v>
      </c>
      <c r="O224">
        <v>109</v>
      </c>
      <c r="P224">
        <f t="shared" si="6"/>
        <v>42</v>
      </c>
      <c r="R224">
        <f t="shared" si="7"/>
        <v>85.268875831728096</v>
      </c>
      <c r="T224">
        <v>18</v>
      </c>
      <c r="U224">
        <v>24</v>
      </c>
    </row>
    <row r="225" spans="1:21" x14ac:dyDescent="0.35">
      <c r="A225" s="29">
        <v>39660</v>
      </c>
      <c r="B225">
        <v>84.886778124252899</v>
      </c>
      <c r="D225">
        <v>86.020045020045799</v>
      </c>
      <c r="E225">
        <v>80.196409289734305</v>
      </c>
      <c r="F225">
        <v>95.543721617044596</v>
      </c>
      <c r="G225">
        <v>85.941007783266571</v>
      </c>
      <c r="H225">
        <v>84.713260966502304</v>
      </c>
      <c r="I225">
        <v>69.728311749489393</v>
      </c>
      <c r="K225">
        <v>1000</v>
      </c>
      <c r="L225">
        <v>453</v>
      </c>
      <c r="M225">
        <v>323</v>
      </c>
      <c r="N225">
        <v>73</v>
      </c>
      <c r="O225">
        <v>109</v>
      </c>
      <c r="P225">
        <f t="shared" si="6"/>
        <v>42</v>
      </c>
      <c r="R225">
        <f t="shared" si="7"/>
        <v>85.625623597560818</v>
      </c>
      <c r="T225">
        <v>18</v>
      </c>
      <c r="U225">
        <v>24</v>
      </c>
    </row>
    <row r="226" spans="1:21" x14ac:dyDescent="0.35">
      <c r="A226" s="29">
        <v>39691</v>
      </c>
      <c r="B226">
        <v>85.230966959699899</v>
      </c>
      <c r="D226">
        <v>86.183768867271993</v>
      </c>
      <c r="E226">
        <v>80.538306715892205</v>
      </c>
      <c r="F226">
        <v>95.393710149398501</v>
      </c>
      <c r="G226">
        <v>86.750068796065477</v>
      </c>
      <c r="H226">
        <v>86.127908236393097</v>
      </c>
      <c r="I226">
        <v>70.006602595924505</v>
      </c>
      <c r="K226">
        <v>1000</v>
      </c>
      <c r="L226">
        <v>453</v>
      </c>
      <c r="M226">
        <v>323</v>
      </c>
      <c r="N226">
        <v>73</v>
      </c>
      <c r="O226">
        <v>109</v>
      </c>
      <c r="P226">
        <f t="shared" si="6"/>
        <v>42</v>
      </c>
      <c r="R226">
        <f t="shared" si="7"/>
        <v>85.956995649463337</v>
      </c>
      <c r="T226">
        <v>18</v>
      </c>
      <c r="U226">
        <v>24</v>
      </c>
    </row>
    <row r="227" spans="1:21" x14ac:dyDescent="0.35">
      <c r="A227" s="29">
        <v>39721</v>
      </c>
      <c r="B227">
        <v>85.859851827662297</v>
      </c>
      <c r="D227">
        <v>86.427735811369104</v>
      </c>
      <c r="E227">
        <v>80.964989751084701</v>
      </c>
      <c r="F227">
        <v>95.311109046826004</v>
      </c>
      <c r="G227">
        <v>91.847522307796794</v>
      </c>
      <c r="H227">
        <v>85.880171755579198</v>
      </c>
      <c r="I227">
        <v>70.162776773397695</v>
      </c>
      <c r="K227">
        <v>1000</v>
      </c>
      <c r="L227">
        <v>453</v>
      </c>
      <c r="M227">
        <v>323</v>
      </c>
      <c r="N227">
        <v>73</v>
      </c>
      <c r="O227">
        <v>109</v>
      </c>
      <c r="P227">
        <f t="shared" si="6"/>
        <v>42</v>
      </c>
      <c r="R227">
        <f t="shared" si="7"/>
        <v>86.475273053676162</v>
      </c>
      <c r="T227">
        <v>18</v>
      </c>
      <c r="U227">
        <v>24</v>
      </c>
    </row>
    <row r="228" spans="1:21" x14ac:dyDescent="0.35">
      <c r="A228" s="29">
        <v>39752</v>
      </c>
      <c r="B228">
        <v>85.660316381521298</v>
      </c>
      <c r="D228">
        <v>86.446928878672097</v>
      </c>
      <c r="E228">
        <v>81.219180401623206</v>
      </c>
      <c r="F228">
        <v>95.056683573643596</v>
      </c>
      <c r="G228">
        <v>89.422988756207388</v>
      </c>
      <c r="H228">
        <v>86.327880342219402</v>
      </c>
      <c r="I228">
        <v>70.3203558249336</v>
      </c>
      <c r="K228">
        <v>1000</v>
      </c>
      <c r="L228">
        <v>453</v>
      </c>
      <c r="M228">
        <v>323</v>
      </c>
      <c r="N228">
        <v>73</v>
      </c>
      <c r="O228">
        <v>109</v>
      </c>
      <c r="P228">
        <f t="shared" si="6"/>
        <v>42</v>
      </c>
      <c r="R228">
        <f t="shared" si="7"/>
        <v>86.38666959737445</v>
      </c>
      <c r="T228">
        <v>18</v>
      </c>
      <c r="U228">
        <v>24</v>
      </c>
    </row>
    <row r="229" spans="1:21" x14ac:dyDescent="0.35">
      <c r="A229" s="29">
        <v>39782</v>
      </c>
      <c r="B229">
        <v>85.644740950544005</v>
      </c>
      <c r="D229">
        <v>86.682171651789403</v>
      </c>
      <c r="E229">
        <v>81.443429731430598</v>
      </c>
      <c r="F229">
        <v>95.107368818174393</v>
      </c>
      <c r="G229">
        <v>86.120465945496903</v>
      </c>
      <c r="H229">
        <v>86.927837529984998</v>
      </c>
      <c r="I229">
        <v>70.467602332995497</v>
      </c>
      <c r="K229">
        <v>1000</v>
      </c>
      <c r="L229">
        <v>453</v>
      </c>
      <c r="M229">
        <v>323</v>
      </c>
      <c r="N229">
        <v>73</v>
      </c>
      <c r="O229">
        <v>109</v>
      </c>
      <c r="P229">
        <f t="shared" si="6"/>
        <v>42</v>
      </c>
      <c r="R229">
        <f t="shared" si="7"/>
        <v>86.335121399383837</v>
      </c>
      <c r="T229">
        <v>18</v>
      </c>
      <c r="U229">
        <v>24</v>
      </c>
    </row>
    <row r="230" spans="1:21" x14ac:dyDescent="0.35">
      <c r="A230" s="29">
        <v>39813</v>
      </c>
      <c r="B230">
        <v>85.124468662736106</v>
      </c>
      <c r="D230">
        <v>86.1196112525936</v>
      </c>
      <c r="E230">
        <v>81.652105462345105</v>
      </c>
      <c r="F230">
        <v>93.326190284321001</v>
      </c>
      <c r="G230">
        <v>83.667286867214273</v>
      </c>
      <c r="H230">
        <v>87.123196359218596</v>
      </c>
      <c r="I230">
        <v>70.911854324017497</v>
      </c>
      <c r="K230">
        <v>1000</v>
      </c>
      <c r="L230">
        <v>453</v>
      </c>
      <c r="M230">
        <v>323</v>
      </c>
      <c r="N230">
        <v>73</v>
      </c>
      <c r="O230">
        <v>109</v>
      </c>
      <c r="P230">
        <f t="shared" si="6"/>
        <v>42</v>
      </c>
      <c r="R230">
        <f t="shared" si="7"/>
        <v>85.715201462348219</v>
      </c>
      <c r="T230">
        <v>18</v>
      </c>
      <c r="U230">
        <v>24</v>
      </c>
    </row>
    <row r="231" spans="1:21" x14ac:dyDescent="0.35">
      <c r="A231" s="29">
        <v>39844</v>
      </c>
      <c r="B231">
        <v>85.198665094994695</v>
      </c>
      <c r="D231">
        <v>86.290165255937396</v>
      </c>
      <c r="E231">
        <v>81.6814597272691</v>
      </c>
      <c r="F231">
        <v>93.752810951742205</v>
      </c>
      <c r="G231">
        <v>82.060913142765799</v>
      </c>
      <c r="H231">
        <v>87.352938895960705</v>
      </c>
      <c r="I231">
        <v>70.9667789881684</v>
      </c>
      <c r="K231">
        <v>1000</v>
      </c>
      <c r="L231">
        <v>446</v>
      </c>
      <c r="M231">
        <v>312</v>
      </c>
      <c r="N231">
        <v>80</v>
      </c>
      <c r="O231">
        <v>118</v>
      </c>
      <c r="P231">
        <f t="shared" si="6"/>
        <v>44</v>
      </c>
      <c r="R231">
        <f t="shared" si="7"/>
        <v>85.675866171929641</v>
      </c>
      <c r="T231">
        <v>21</v>
      </c>
      <c r="U231">
        <v>23</v>
      </c>
    </row>
    <row r="232" spans="1:21" x14ac:dyDescent="0.35">
      <c r="A232" s="29">
        <v>39872</v>
      </c>
      <c r="B232">
        <v>85.678043717214294</v>
      </c>
      <c r="D232">
        <v>86.659831243427206</v>
      </c>
      <c r="E232">
        <v>81.863778642971795</v>
      </c>
      <c r="F232">
        <v>94.429418101787206</v>
      </c>
      <c r="G232">
        <v>83.221223331082911</v>
      </c>
      <c r="H232">
        <v>88.280386978127495</v>
      </c>
      <c r="I232">
        <v>72.094186800188396</v>
      </c>
      <c r="K232">
        <v>1000</v>
      </c>
      <c r="L232">
        <v>446</v>
      </c>
      <c r="M232">
        <v>312</v>
      </c>
      <c r="N232">
        <v>80</v>
      </c>
      <c r="O232">
        <v>118</v>
      </c>
      <c r="P232">
        <f t="shared" si="6"/>
        <v>44</v>
      </c>
      <c r="R232">
        <f t="shared" si="7"/>
        <v>86.220151471636981</v>
      </c>
      <c r="T232">
        <v>21</v>
      </c>
      <c r="U232">
        <v>23</v>
      </c>
    </row>
    <row r="233" spans="1:21" x14ac:dyDescent="0.35">
      <c r="A233" s="29">
        <v>39903</v>
      </c>
      <c r="B233">
        <v>85.713523853562705</v>
      </c>
      <c r="D233">
        <v>86.832614822600107</v>
      </c>
      <c r="E233">
        <v>81.978089295940094</v>
      </c>
      <c r="F233">
        <v>94.649394700660906</v>
      </c>
      <c r="G233">
        <v>81.993507626833377</v>
      </c>
      <c r="H233">
        <v>88.343974282842794</v>
      </c>
      <c r="I233">
        <v>72.314328207296995</v>
      </c>
      <c r="K233">
        <v>1000</v>
      </c>
      <c r="L233">
        <v>446</v>
      </c>
      <c r="M233">
        <v>312</v>
      </c>
      <c r="N233">
        <v>80</v>
      </c>
      <c r="O233">
        <v>118</v>
      </c>
      <c r="P233">
        <f t="shared" si="6"/>
        <v>44</v>
      </c>
      <c r="R233">
        <f t="shared" si="7"/>
        <v>86.25873898923868</v>
      </c>
      <c r="T233">
        <v>21</v>
      </c>
      <c r="U233">
        <v>23</v>
      </c>
    </row>
    <row r="234" spans="1:21" x14ac:dyDescent="0.35">
      <c r="A234" s="29">
        <v>39933</v>
      </c>
      <c r="B234">
        <v>85.717116525042499</v>
      </c>
      <c r="D234">
        <v>86.960333693930195</v>
      </c>
      <c r="E234">
        <v>82.083839487327396</v>
      </c>
      <c r="F234">
        <v>94.831631644137403</v>
      </c>
      <c r="G234">
        <v>81.711339173620388</v>
      </c>
      <c r="H234">
        <v>88.140740901163895</v>
      </c>
      <c r="I234">
        <v>70.949872312197101</v>
      </c>
      <c r="K234">
        <v>1000</v>
      </c>
      <c r="L234">
        <v>446</v>
      </c>
      <c r="M234">
        <v>312</v>
      </c>
      <c r="N234">
        <v>80</v>
      </c>
      <c r="O234">
        <v>118</v>
      </c>
      <c r="P234">
        <f t="shared" si="6"/>
        <v>44</v>
      </c>
      <c r="R234">
        <f t="shared" si="7"/>
        <v>86.256170426282537</v>
      </c>
      <c r="T234">
        <v>21</v>
      </c>
      <c r="U234">
        <v>23</v>
      </c>
    </row>
    <row r="235" spans="1:21" x14ac:dyDescent="0.35">
      <c r="A235" s="29">
        <v>39964</v>
      </c>
      <c r="B235">
        <v>86.037048623043205</v>
      </c>
      <c r="D235">
        <v>87.217680280965993</v>
      </c>
      <c r="E235">
        <v>82.324522382147805</v>
      </c>
      <c r="F235">
        <v>95.143723800159805</v>
      </c>
      <c r="G235">
        <v>81.963250901843878</v>
      </c>
      <c r="H235">
        <v>88.558492392046702</v>
      </c>
      <c r="I235">
        <v>72.058214178717705</v>
      </c>
      <c r="K235">
        <v>1000</v>
      </c>
      <c r="L235">
        <v>446</v>
      </c>
      <c r="M235">
        <v>312</v>
      </c>
      <c r="N235">
        <v>80</v>
      </c>
      <c r="O235">
        <v>118</v>
      </c>
      <c r="P235">
        <f t="shared" si="6"/>
        <v>44</v>
      </c>
      <c r="R235">
        <f t="shared" si="7"/>
        <v>86.579102406360363</v>
      </c>
      <c r="T235">
        <v>21</v>
      </c>
      <c r="U235">
        <v>23</v>
      </c>
    </row>
    <row r="236" spans="1:21" x14ac:dyDescent="0.35">
      <c r="A236" s="29">
        <v>39994</v>
      </c>
      <c r="B236">
        <v>86.292312194332794</v>
      </c>
      <c r="D236">
        <v>87.444203486750098</v>
      </c>
      <c r="E236">
        <v>82.411351999175594</v>
      </c>
      <c r="F236">
        <v>95.508909542566897</v>
      </c>
      <c r="G236">
        <v>83.667133413965587</v>
      </c>
      <c r="H236">
        <v>88.227114384677606</v>
      </c>
      <c r="I236">
        <v>72.0780458726462</v>
      </c>
      <c r="K236">
        <v>1000</v>
      </c>
      <c r="L236">
        <v>446</v>
      </c>
      <c r="M236">
        <v>312</v>
      </c>
      <c r="N236">
        <v>80</v>
      </c>
      <c r="O236">
        <v>118</v>
      </c>
      <c r="P236">
        <f t="shared" si="6"/>
        <v>44</v>
      </c>
      <c r="R236">
        <f t="shared" si="7"/>
        <v>86.82984695781883</v>
      </c>
      <c r="T236">
        <v>21</v>
      </c>
      <c r="U236">
        <v>23</v>
      </c>
    </row>
    <row r="237" spans="1:21" x14ac:dyDescent="0.35">
      <c r="A237" s="29">
        <v>40025</v>
      </c>
      <c r="B237">
        <v>86.618886642556504</v>
      </c>
      <c r="D237">
        <v>87.823383355172098</v>
      </c>
      <c r="E237">
        <v>82.650748648731906</v>
      </c>
      <c r="F237">
        <v>96.234528263364496</v>
      </c>
      <c r="G237">
        <v>83.817147631527575</v>
      </c>
      <c r="H237">
        <v>88.1157728256414</v>
      </c>
      <c r="I237">
        <v>72.5476029687226</v>
      </c>
      <c r="K237">
        <v>1000</v>
      </c>
      <c r="L237">
        <v>446</v>
      </c>
      <c r="M237">
        <v>312</v>
      </c>
      <c r="N237">
        <v>80</v>
      </c>
      <c r="O237">
        <v>118</v>
      </c>
      <c r="P237">
        <f t="shared" si="6"/>
        <v>44</v>
      </c>
      <c r="R237">
        <f t="shared" si="7"/>
        <v>87.182534250075847</v>
      </c>
      <c r="T237">
        <v>21</v>
      </c>
      <c r="U237">
        <v>23</v>
      </c>
    </row>
    <row r="238" spans="1:21" x14ac:dyDescent="0.35">
      <c r="A238" s="29">
        <v>40056</v>
      </c>
      <c r="B238">
        <v>86.812505394951401</v>
      </c>
      <c r="D238">
        <v>87.9601585124975</v>
      </c>
      <c r="E238">
        <v>82.821948951675907</v>
      </c>
      <c r="F238">
        <v>96.364237222818602</v>
      </c>
      <c r="G238">
        <v>84.853798071786684</v>
      </c>
      <c r="H238">
        <v>87.939051274109701</v>
      </c>
      <c r="I238">
        <v>73.023431054935102</v>
      </c>
      <c r="K238">
        <v>1000</v>
      </c>
      <c r="L238">
        <v>446</v>
      </c>
      <c r="M238">
        <v>312</v>
      </c>
      <c r="N238">
        <v>80</v>
      </c>
      <c r="O238">
        <v>118</v>
      </c>
      <c r="P238">
        <f t="shared" si="6"/>
        <v>44</v>
      </c>
      <c r="R238">
        <f t="shared" si="7"/>
        <v>87.382374108471893</v>
      </c>
      <c r="T238">
        <v>21</v>
      </c>
      <c r="U238">
        <v>23</v>
      </c>
    </row>
    <row r="239" spans="1:21" x14ac:dyDescent="0.35">
      <c r="A239" s="29">
        <v>40086</v>
      </c>
      <c r="B239">
        <v>86.985735419557003</v>
      </c>
      <c r="D239">
        <v>88.138822891286296</v>
      </c>
      <c r="E239">
        <v>82.966507469077996</v>
      </c>
      <c r="F239">
        <v>96.487260755448503</v>
      </c>
      <c r="G239">
        <v>85.878481975943998</v>
      </c>
      <c r="H239">
        <v>87.265121412598504</v>
      </c>
      <c r="I239">
        <v>73.188394933573505</v>
      </c>
      <c r="K239">
        <v>1000</v>
      </c>
      <c r="L239">
        <v>446</v>
      </c>
      <c r="M239">
        <v>312</v>
      </c>
      <c r="N239">
        <v>80</v>
      </c>
      <c r="O239">
        <v>118</v>
      </c>
      <c r="P239">
        <f t="shared" si="6"/>
        <v>44</v>
      </c>
      <c r="R239">
        <f t="shared" si="7"/>
        <v>87.494939948748097</v>
      </c>
      <c r="T239">
        <v>21</v>
      </c>
      <c r="U239">
        <v>23</v>
      </c>
    </row>
    <row r="240" spans="1:21" x14ac:dyDescent="0.35">
      <c r="A240" s="29">
        <v>40117</v>
      </c>
      <c r="B240">
        <v>87.189049073272798</v>
      </c>
      <c r="D240">
        <v>88.319492695550593</v>
      </c>
      <c r="E240">
        <v>83.161253820746595</v>
      </c>
      <c r="F240">
        <v>96.675588395451101</v>
      </c>
      <c r="G240">
        <v>85.941670168384888</v>
      </c>
      <c r="H240">
        <v>88.3075808481764</v>
      </c>
      <c r="I240">
        <v>73.365525628946003</v>
      </c>
      <c r="K240">
        <v>1000</v>
      </c>
      <c r="L240">
        <v>446</v>
      </c>
      <c r="M240">
        <v>312</v>
      </c>
      <c r="N240">
        <v>80</v>
      </c>
      <c r="O240">
        <v>118</v>
      </c>
      <c r="P240">
        <f t="shared" si="6"/>
        <v>44</v>
      </c>
      <c r="R240">
        <f t="shared" si="7"/>
        <v>87.776414064662958</v>
      </c>
      <c r="T240">
        <v>21</v>
      </c>
      <c r="U240">
        <v>23</v>
      </c>
    </row>
    <row r="241" spans="1:21" x14ac:dyDescent="0.35">
      <c r="A241" s="29">
        <v>40147</v>
      </c>
      <c r="B241">
        <v>87.501617440230802</v>
      </c>
      <c r="D241">
        <v>88.597514840536505</v>
      </c>
      <c r="E241">
        <v>83.367606509221801</v>
      </c>
      <c r="F241">
        <v>96.887278935072899</v>
      </c>
      <c r="G241">
        <v>87.297688469484996</v>
      </c>
      <c r="H241">
        <v>88.185143266565902</v>
      </c>
      <c r="I241">
        <v>73.602291538290501</v>
      </c>
      <c r="K241">
        <v>1000</v>
      </c>
      <c r="L241">
        <v>446</v>
      </c>
      <c r="M241">
        <v>312</v>
      </c>
      <c r="N241">
        <v>80</v>
      </c>
      <c r="O241">
        <v>118</v>
      </c>
      <c r="P241">
        <f t="shared" si="6"/>
        <v>44</v>
      </c>
      <c r="R241">
        <f t="shared" si="7"/>
        <v>88.038946341554023</v>
      </c>
      <c r="T241">
        <v>21</v>
      </c>
      <c r="U241">
        <v>23</v>
      </c>
    </row>
    <row r="242" spans="1:21" x14ac:dyDescent="0.35">
      <c r="A242" s="29">
        <v>40178</v>
      </c>
      <c r="B242">
        <v>87.770127192544706</v>
      </c>
      <c r="D242">
        <v>88.827169443806397</v>
      </c>
      <c r="E242">
        <v>83.745369251468006</v>
      </c>
      <c r="F242">
        <v>97.056380302492499</v>
      </c>
      <c r="G242">
        <v>87.187312993189892</v>
      </c>
      <c r="H242">
        <v>88.485049586164294</v>
      </c>
      <c r="I242">
        <v>74.206201814200995</v>
      </c>
      <c r="K242">
        <v>1000</v>
      </c>
      <c r="L242">
        <v>446</v>
      </c>
      <c r="M242">
        <v>312</v>
      </c>
      <c r="N242">
        <v>80</v>
      </c>
      <c r="O242">
        <v>118</v>
      </c>
      <c r="P242">
        <f t="shared" si="6"/>
        <v>44</v>
      </c>
      <c r="R242">
        <f t="shared" si="7"/>
        <v>88.313319110979805</v>
      </c>
      <c r="T242">
        <v>21</v>
      </c>
      <c r="U242">
        <v>23</v>
      </c>
    </row>
    <row r="243" spans="1:21" x14ac:dyDescent="0.35">
      <c r="A243" s="29">
        <v>40209</v>
      </c>
      <c r="B243">
        <v>88.208948561807802</v>
      </c>
      <c r="D243">
        <v>89.141313681528601</v>
      </c>
      <c r="E243">
        <v>84.084244733952502</v>
      </c>
      <c r="F243">
        <v>97.324734873592405</v>
      </c>
      <c r="G243">
        <v>88.138174425282983</v>
      </c>
      <c r="H243">
        <v>88.896199904871494</v>
      </c>
      <c r="I243">
        <v>75.125000784356402</v>
      </c>
      <c r="K243">
        <v>1000</v>
      </c>
      <c r="L243">
        <v>451</v>
      </c>
      <c r="M243">
        <v>313</v>
      </c>
      <c r="N243">
        <v>88</v>
      </c>
      <c r="O243">
        <v>108</v>
      </c>
      <c r="P243">
        <f t="shared" si="6"/>
        <v>40</v>
      </c>
      <c r="R243">
        <f t="shared" si="7"/>
        <v>88.74658536097229</v>
      </c>
      <c r="T243">
        <v>18</v>
      </c>
      <c r="U243">
        <v>22</v>
      </c>
    </row>
    <row r="244" spans="1:21" x14ac:dyDescent="0.35">
      <c r="A244" s="29">
        <v>40237</v>
      </c>
      <c r="B244">
        <v>88.267390873866205</v>
      </c>
      <c r="D244">
        <v>89.274898731519897</v>
      </c>
      <c r="E244">
        <v>84.348740937549394</v>
      </c>
      <c r="F244">
        <v>97.240623652672795</v>
      </c>
      <c r="G244">
        <v>87.628373607654396</v>
      </c>
      <c r="H244">
        <v>89.331189086730205</v>
      </c>
      <c r="I244">
        <v>75.214522033708903</v>
      </c>
      <c r="K244">
        <v>1000</v>
      </c>
      <c r="L244">
        <v>451</v>
      </c>
      <c r="M244">
        <v>313</v>
      </c>
      <c r="N244">
        <v>88</v>
      </c>
      <c r="O244">
        <v>108</v>
      </c>
      <c r="P244">
        <f t="shared" si="6"/>
        <v>40</v>
      </c>
      <c r="R244">
        <f t="shared" si="7"/>
        <v>88.845243546310186</v>
      </c>
      <c r="T244">
        <v>18</v>
      </c>
      <c r="U244">
        <v>22</v>
      </c>
    </row>
    <row r="245" spans="1:21" x14ac:dyDescent="0.35">
      <c r="A245" s="29">
        <v>40268</v>
      </c>
      <c r="B245">
        <v>88.673725696815595</v>
      </c>
      <c r="D245">
        <v>89.554574780012601</v>
      </c>
      <c r="E245">
        <v>84.687443206241497</v>
      </c>
      <c r="F245">
        <v>97.397371995524594</v>
      </c>
      <c r="G245">
        <v>88.591889733363473</v>
      </c>
      <c r="H245">
        <v>90.134270812272007</v>
      </c>
      <c r="I245">
        <v>75.735319907387904</v>
      </c>
      <c r="K245">
        <v>1000</v>
      </c>
      <c r="L245">
        <v>451</v>
      </c>
      <c r="M245">
        <v>313</v>
      </c>
      <c r="N245">
        <v>88</v>
      </c>
      <c r="O245">
        <v>108</v>
      </c>
      <c r="P245">
        <f t="shared" si="6"/>
        <v>40</v>
      </c>
      <c r="R245">
        <f t="shared" si="7"/>
        <v>89.239414661170983</v>
      </c>
      <c r="T245">
        <v>18</v>
      </c>
      <c r="U245">
        <v>22</v>
      </c>
    </row>
    <row r="246" spans="1:21" x14ac:dyDescent="0.35">
      <c r="A246" s="29">
        <v>40298</v>
      </c>
      <c r="B246">
        <v>88.991346238737194</v>
      </c>
      <c r="D246">
        <v>89.754131534290806</v>
      </c>
      <c r="E246">
        <v>84.876403021180494</v>
      </c>
      <c r="F246">
        <v>97.610398402082694</v>
      </c>
      <c r="G246">
        <v>89.465080538512495</v>
      </c>
      <c r="H246">
        <v>90.631688038492996</v>
      </c>
      <c r="I246">
        <v>75.806018640386498</v>
      </c>
      <c r="K246">
        <v>1000</v>
      </c>
      <c r="L246">
        <v>451</v>
      </c>
      <c r="M246">
        <v>313</v>
      </c>
      <c r="N246">
        <v>88</v>
      </c>
      <c r="O246">
        <v>108</v>
      </c>
      <c r="P246">
        <f t="shared" si="6"/>
        <v>40</v>
      </c>
      <c r="R246">
        <f t="shared" si="7"/>
        <v>89.524702603566098</v>
      </c>
      <c r="T246">
        <v>18</v>
      </c>
      <c r="U246">
        <v>22</v>
      </c>
    </row>
    <row r="247" spans="1:21" x14ac:dyDescent="0.35">
      <c r="A247" s="29">
        <v>40329</v>
      </c>
      <c r="B247">
        <v>89.075901020575401</v>
      </c>
      <c r="D247">
        <v>89.942144685607303</v>
      </c>
      <c r="E247">
        <v>85.111477183888695</v>
      </c>
      <c r="F247">
        <v>97.766420412152897</v>
      </c>
      <c r="G247">
        <v>89.712247792976598</v>
      </c>
      <c r="H247">
        <v>90.157709966856501</v>
      </c>
      <c r="I247">
        <v>75.697999347429104</v>
      </c>
      <c r="K247">
        <v>1000</v>
      </c>
      <c r="L247">
        <v>451</v>
      </c>
      <c r="M247">
        <v>313</v>
      </c>
      <c r="N247">
        <v>88</v>
      </c>
      <c r="O247">
        <v>108</v>
      </c>
      <c r="P247">
        <f t="shared" si="6"/>
        <v>40</v>
      </c>
      <c r="R247">
        <f t="shared" si="7"/>
        <v>89.645796255037283</v>
      </c>
      <c r="T247">
        <v>18</v>
      </c>
      <c r="U247">
        <v>22</v>
      </c>
    </row>
    <row r="248" spans="1:21" x14ac:dyDescent="0.35">
      <c r="A248" s="29">
        <v>40359</v>
      </c>
      <c r="B248">
        <v>89.3192735584432</v>
      </c>
      <c r="D248">
        <v>90.352997947571097</v>
      </c>
      <c r="E248">
        <v>85.582866793976706</v>
      </c>
      <c r="F248">
        <v>97.918451373467093</v>
      </c>
      <c r="G248">
        <v>89.024431929130088</v>
      </c>
      <c r="H248">
        <v>90.003997497673595</v>
      </c>
      <c r="I248">
        <v>76.115203691805903</v>
      </c>
      <c r="K248">
        <v>1000</v>
      </c>
      <c r="L248">
        <v>451</v>
      </c>
      <c r="M248">
        <v>313</v>
      </c>
      <c r="N248">
        <v>88</v>
      </c>
      <c r="O248">
        <v>108</v>
      </c>
      <c r="P248">
        <f t="shared" si="6"/>
        <v>40</v>
      </c>
      <c r="R248">
        <f t="shared" si="7"/>
        <v>89.845538091163107</v>
      </c>
      <c r="T248">
        <v>18</v>
      </c>
      <c r="U248">
        <v>22</v>
      </c>
    </row>
    <row r="249" spans="1:21" x14ac:dyDescent="0.35">
      <c r="A249" s="29">
        <v>40390</v>
      </c>
      <c r="B249">
        <v>89.457216851148701</v>
      </c>
      <c r="D249">
        <v>90.327240676411506</v>
      </c>
      <c r="E249">
        <v>85.634043221866904</v>
      </c>
      <c r="F249">
        <v>97.917140765043897</v>
      </c>
      <c r="G249">
        <v>88.729298867346074</v>
      </c>
      <c r="H249">
        <v>91.106603631124699</v>
      </c>
      <c r="I249">
        <v>76.281098826535896</v>
      </c>
      <c r="K249">
        <v>1000</v>
      </c>
      <c r="L249">
        <v>451</v>
      </c>
      <c r="M249">
        <v>313</v>
      </c>
      <c r="N249">
        <v>88</v>
      </c>
      <c r="O249">
        <v>108</v>
      </c>
      <c r="P249">
        <f t="shared" si="6"/>
        <v>40</v>
      </c>
      <c r="R249">
        <f t="shared" si="7"/>
        <v>89.967953998070058</v>
      </c>
      <c r="T249">
        <v>18</v>
      </c>
      <c r="U249">
        <v>22</v>
      </c>
    </row>
    <row r="250" spans="1:21" x14ac:dyDescent="0.35">
      <c r="A250" s="29">
        <v>40421</v>
      </c>
      <c r="B250">
        <v>89.692196731960806</v>
      </c>
      <c r="D250">
        <v>90.578179331746696</v>
      </c>
      <c r="E250">
        <v>86.125182307513597</v>
      </c>
      <c r="F250">
        <v>97.868439012697095</v>
      </c>
      <c r="G250">
        <v>88.592659404077892</v>
      </c>
      <c r="H250">
        <v>91.501939785020099</v>
      </c>
      <c r="I250">
        <v>76.591080794171802</v>
      </c>
      <c r="K250">
        <v>1000</v>
      </c>
      <c r="L250">
        <v>451</v>
      </c>
      <c r="M250">
        <v>313</v>
      </c>
      <c r="N250">
        <v>88</v>
      </c>
      <c r="O250">
        <v>108</v>
      </c>
      <c r="P250">
        <f t="shared" si="6"/>
        <v>40</v>
      </c>
      <c r="R250">
        <f t="shared" si="7"/>
        <v>90.217285387770715</v>
      </c>
      <c r="T250">
        <v>18</v>
      </c>
      <c r="U250">
        <v>22</v>
      </c>
    </row>
    <row r="251" spans="1:21" x14ac:dyDescent="0.35">
      <c r="A251" s="29">
        <v>40451</v>
      </c>
      <c r="B251">
        <v>89.771217151155994</v>
      </c>
      <c r="D251">
        <v>90.676125464604198</v>
      </c>
      <c r="E251">
        <v>86.0382819562534</v>
      </c>
      <c r="F251">
        <v>98.129813229167496</v>
      </c>
      <c r="G251">
        <v>88.17287409167929</v>
      </c>
      <c r="H251">
        <v>91.730304997230803</v>
      </c>
      <c r="I251">
        <v>77.048747004902495</v>
      </c>
      <c r="K251">
        <v>1000</v>
      </c>
      <c r="L251">
        <v>451</v>
      </c>
      <c r="M251">
        <v>313</v>
      </c>
      <c r="N251">
        <v>88</v>
      </c>
      <c r="O251">
        <v>108</v>
      </c>
      <c r="P251">
        <f t="shared" si="6"/>
        <v>40</v>
      </c>
      <c r="R251">
        <f t="shared" si="7"/>
        <v>90.265932442964527</v>
      </c>
      <c r="T251">
        <v>18</v>
      </c>
      <c r="U251">
        <v>22</v>
      </c>
    </row>
    <row r="252" spans="1:21" x14ac:dyDescent="0.35">
      <c r="A252" s="29">
        <v>40482</v>
      </c>
      <c r="B252">
        <v>90.055198680126196</v>
      </c>
      <c r="D252">
        <v>90.835497935349494</v>
      </c>
      <c r="E252">
        <v>86.344527732391697</v>
      </c>
      <c r="F252">
        <v>98.019276718239396</v>
      </c>
      <c r="G252">
        <v>89.398448355317385</v>
      </c>
      <c r="H252">
        <v>92.304714999929601</v>
      </c>
      <c r="I252">
        <v>77.873255387896194</v>
      </c>
      <c r="K252">
        <v>1000</v>
      </c>
      <c r="L252">
        <v>451</v>
      </c>
      <c r="M252">
        <v>313</v>
      </c>
      <c r="N252">
        <v>88</v>
      </c>
      <c r="O252">
        <v>108</v>
      </c>
      <c r="P252">
        <f t="shared" si="6"/>
        <v>40</v>
      </c>
      <c r="R252">
        <f t="shared" si="7"/>
        <v>90.572318510893751</v>
      </c>
      <c r="T252">
        <v>18</v>
      </c>
      <c r="U252">
        <v>22</v>
      </c>
    </row>
    <row r="253" spans="1:21" x14ac:dyDescent="0.35">
      <c r="A253" s="29">
        <v>40512</v>
      </c>
      <c r="B253">
        <v>90.451023317777896</v>
      </c>
      <c r="D253">
        <v>91.118792093503998</v>
      </c>
      <c r="E253">
        <v>86.423429666540898</v>
      </c>
      <c r="F253">
        <v>98.482989947482196</v>
      </c>
      <c r="G253">
        <v>90.213789119326293</v>
      </c>
      <c r="H253">
        <v>93.1731654024059</v>
      </c>
      <c r="I253">
        <v>78.273841282184506</v>
      </c>
      <c r="K253">
        <v>1000</v>
      </c>
      <c r="L253">
        <v>451</v>
      </c>
      <c r="M253">
        <v>313</v>
      </c>
      <c r="N253">
        <v>88</v>
      </c>
      <c r="O253">
        <v>108</v>
      </c>
      <c r="P253">
        <f t="shared" si="6"/>
        <v>40</v>
      </c>
      <c r="R253">
        <f t="shared" si="7"/>
        <v>90.934611590419792</v>
      </c>
      <c r="T253">
        <v>18</v>
      </c>
      <c r="U253">
        <v>22</v>
      </c>
    </row>
    <row r="254" spans="1:21" x14ac:dyDescent="0.35">
      <c r="A254" s="29">
        <v>40543</v>
      </c>
      <c r="B254">
        <v>91.071196665658604</v>
      </c>
      <c r="D254">
        <v>91.506004335219302</v>
      </c>
      <c r="E254">
        <v>87.072078429551993</v>
      </c>
      <c r="F254">
        <v>98.705667220551405</v>
      </c>
      <c r="G254">
        <v>92.879593746504383</v>
      </c>
      <c r="H254">
        <v>93.925955769444201</v>
      </c>
      <c r="I254">
        <v>78.646363851719201</v>
      </c>
      <c r="K254">
        <v>1000</v>
      </c>
      <c r="L254">
        <v>451</v>
      </c>
      <c r="M254">
        <v>313</v>
      </c>
      <c r="N254">
        <v>88</v>
      </c>
      <c r="O254">
        <v>108</v>
      </c>
      <c r="P254">
        <f t="shared" si="6"/>
        <v>40</v>
      </c>
      <c r="R254">
        <f t="shared" si="7"/>
        <v>91.627643238621658</v>
      </c>
      <c r="T254">
        <v>18</v>
      </c>
      <c r="U254">
        <v>22</v>
      </c>
    </row>
    <row r="255" spans="1:21" x14ac:dyDescent="0.35">
      <c r="A255" s="29">
        <v>40574</v>
      </c>
      <c r="B255">
        <v>91.705269956909703</v>
      </c>
      <c r="D255">
        <v>91.903648790573499</v>
      </c>
      <c r="E255">
        <v>87.558574075801602</v>
      </c>
      <c r="F255">
        <v>98.934209142242096</v>
      </c>
      <c r="G255">
        <v>94.894942884756176</v>
      </c>
      <c r="H255">
        <v>94.374064099976806</v>
      </c>
      <c r="I255">
        <v>79.961379769101399</v>
      </c>
      <c r="K255">
        <v>1000</v>
      </c>
      <c r="L255">
        <v>439</v>
      </c>
      <c r="M255">
        <v>314</v>
      </c>
      <c r="N255">
        <v>87</v>
      </c>
      <c r="O255">
        <v>118</v>
      </c>
      <c r="P255">
        <f t="shared" si="6"/>
        <v>42</v>
      </c>
      <c r="R255">
        <f t="shared" si="7"/>
        <v>92.253933235014216</v>
      </c>
      <c r="T255">
        <v>19</v>
      </c>
      <c r="U255">
        <v>23</v>
      </c>
    </row>
    <row r="256" spans="1:21" x14ac:dyDescent="0.35">
      <c r="A256" s="29">
        <v>40602</v>
      </c>
      <c r="B256">
        <v>92.051309448985407</v>
      </c>
      <c r="D256">
        <v>92.277795523605107</v>
      </c>
      <c r="E256">
        <v>87.929490118087898</v>
      </c>
      <c r="F256">
        <v>99.295351382530995</v>
      </c>
      <c r="G256">
        <v>95.969651242429904</v>
      </c>
      <c r="H256">
        <v>94.786517974910794</v>
      </c>
      <c r="I256">
        <v>79.729047576136907</v>
      </c>
      <c r="K256">
        <v>1000</v>
      </c>
      <c r="L256">
        <v>439</v>
      </c>
      <c r="M256">
        <v>314</v>
      </c>
      <c r="N256">
        <v>87</v>
      </c>
      <c r="O256">
        <v>118</v>
      </c>
      <c r="P256">
        <f t="shared" si="6"/>
        <v>42</v>
      </c>
      <c r="R256">
        <f t="shared" si="7"/>
        <v>92.662575273283963</v>
      </c>
      <c r="T256">
        <v>19</v>
      </c>
      <c r="U256">
        <v>23</v>
      </c>
    </row>
    <row r="257" spans="1:21" x14ac:dyDescent="0.35">
      <c r="A257" s="29">
        <v>40633</v>
      </c>
      <c r="B257">
        <v>92.223940283813207</v>
      </c>
      <c r="D257">
        <v>92.430162296485094</v>
      </c>
      <c r="E257">
        <v>88.209021046504702</v>
      </c>
      <c r="F257">
        <v>99.207984576706295</v>
      </c>
      <c r="G257">
        <v>97.316418483475189</v>
      </c>
      <c r="H257">
        <v>94.154783971661203</v>
      </c>
      <c r="I257">
        <v>80.123539209462095</v>
      </c>
      <c r="K257">
        <v>1000</v>
      </c>
      <c r="L257">
        <v>439</v>
      </c>
      <c r="M257">
        <v>314</v>
      </c>
      <c r="N257">
        <v>87</v>
      </c>
      <c r="O257">
        <v>118</v>
      </c>
      <c r="P257">
        <f t="shared" si="6"/>
        <v>42</v>
      </c>
      <c r="R257">
        <f t="shared" si="7"/>
        <v>92.817048960017118</v>
      </c>
      <c r="T257">
        <v>19</v>
      </c>
      <c r="U257">
        <v>23</v>
      </c>
    </row>
    <row r="258" spans="1:21" x14ac:dyDescent="0.35">
      <c r="A258" s="29">
        <v>40663</v>
      </c>
      <c r="B258">
        <v>92.953461965150098</v>
      </c>
      <c r="D258">
        <v>93.019458274085807</v>
      </c>
      <c r="E258">
        <v>89.025790435765899</v>
      </c>
      <c r="F258">
        <v>99.437839157996606</v>
      </c>
      <c r="G258">
        <v>98.008634341486896</v>
      </c>
      <c r="H258">
        <v>94.498470356902104</v>
      </c>
      <c r="I258">
        <v>82.625863772913902</v>
      </c>
      <c r="K258">
        <v>1000</v>
      </c>
      <c r="L258">
        <v>439</v>
      </c>
      <c r="M258">
        <v>314</v>
      </c>
      <c r="N258">
        <v>87</v>
      </c>
      <c r="O258">
        <v>118</v>
      </c>
      <c r="P258">
        <f t="shared" si="6"/>
        <v>42</v>
      </c>
      <c r="R258">
        <f t="shared" si="7"/>
        <v>93.453660465198368</v>
      </c>
      <c r="T258">
        <v>19</v>
      </c>
      <c r="U258">
        <v>23</v>
      </c>
    </row>
    <row r="259" spans="1:21" x14ac:dyDescent="0.35">
      <c r="A259" s="29">
        <v>40694</v>
      </c>
      <c r="B259">
        <v>93.033230956390696</v>
      </c>
      <c r="D259">
        <v>92.928093005039599</v>
      </c>
      <c r="E259">
        <v>88.896869657816893</v>
      </c>
      <c r="F259">
        <v>99.4738036635502</v>
      </c>
      <c r="G259">
        <v>98.804454720396592</v>
      </c>
      <c r="H259">
        <v>95.454470596367898</v>
      </c>
      <c r="I259">
        <v>83.177927715090703</v>
      </c>
      <c r="K259">
        <v>1000</v>
      </c>
      <c r="L259">
        <v>439</v>
      </c>
      <c r="M259">
        <v>314</v>
      </c>
      <c r="N259">
        <v>87</v>
      </c>
      <c r="O259">
        <v>118</v>
      </c>
      <c r="P259">
        <f t="shared" si="6"/>
        <v>42</v>
      </c>
      <c r="R259">
        <f t="shared" si="7"/>
        <v>93.613588185216102</v>
      </c>
      <c r="T259">
        <v>19</v>
      </c>
      <c r="U259">
        <v>23</v>
      </c>
    </row>
    <row r="260" spans="1:21" x14ac:dyDescent="0.35">
      <c r="A260" s="29">
        <v>40724</v>
      </c>
      <c r="B260">
        <v>93.185050713734697</v>
      </c>
      <c r="D260">
        <v>92.936698194627596</v>
      </c>
      <c r="E260">
        <v>89.212888560740794</v>
      </c>
      <c r="F260">
        <v>98.819345308569197</v>
      </c>
      <c r="G260">
        <v>98.975547893381986</v>
      </c>
      <c r="H260">
        <v>96.401310183177102</v>
      </c>
      <c r="I260">
        <v>83.557068464917194</v>
      </c>
      <c r="K260">
        <v>1000</v>
      </c>
      <c r="L260">
        <v>439</v>
      </c>
      <c r="M260">
        <v>314</v>
      </c>
      <c r="N260">
        <v>87</v>
      </c>
      <c r="O260">
        <v>118</v>
      </c>
      <c r="P260">
        <f t="shared" si="6"/>
        <v>42</v>
      </c>
      <c r="R260">
        <f t="shared" si="7"/>
        <v>93.689356648921589</v>
      </c>
      <c r="T260">
        <v>19</v>
      </c>
      <c r="U260">
        <v>23</v>
      </c>
    </row>
    <row r="261" spans="1:21" x14ac:dyDescent="0.35">
      <c r="A261" s="29">
        <v>40755</v>
      </c>
      <c r="B261">
        <v>93.525908320441303</v>
      </c>
      <c r="D261">
        <v>93.229377829990298</v>
      </c>
      <c r="E261">
        <v>89.448358245181595</v>
      </c>
      <c r="F261">
        <v>99.425183608448094</v>
      </c>
      <c r="G261">
        <v>98.321708915513284</v>
      </c>
      <c r="H261">
        <v>96.788911014219707</v>
      </c>
      <c r="I261">
        <v>84.114236096036805</v>
      </c>
      <c r="K261">
        <v>1000</v>
      </c>
      <c r="L261">
        <v>439</v>
      </c>
      <c r="M261">
        <v>314</v>
      </c>
      <c r="N261">
        <v>87</v>
      </c>
      <c r="O261">
        <v>118</v>
      </c>
      <c r="P261">
        <f t="shared" si="6"/>
        <v>42</v>
      </c>
      <c r="R261">
        <f t="shared" si="7"/>
        <v>93.99521501404854</v>
      </c>
      <c r="T261">
        <v>19</v>
      </c>
      <c r="U261">
        <v>23</v>
      </c>
    </row>
    <row r="262" spans="1:21" x14ac:dyDescent="0.35">
      <c r="A262" s="29">
        <v>40786</v>
      </c>
      <c r="B262">
        <v>93.826155592969201</v>
      </c>
      <c r="D262">
        <v>93.485798589687107</v>
      </c>
      <c r="E262">
        <v>89.759844450013205</v>
      </c>
      <c r="F262">
        <v>99.642202938306895</v>
      </c>
      <c r="G262">
        <v>99.421892696732897</v>
      </c>
      <c r="H262">
        <v>97.126633197219604</v>
      </c>
      <c r="I262">
        <v>84.190519033846797</v>
      </c>
      <c r="K262">
        <v>1000</v>
      </c>
      <c r="L262">
        <v>439</v>
      </c>
      <c r="M262">
        <v>314</v>
      </c>
      <c r="N262">
        <v>87</v>
      </c>
      <c r="O262">
        <v>118</v>
      </c>
      <c r="P262">
        <f t="shared" ref="P262:P325" si="8">+T262+U262</f>
        <v>42</v>
      </c>
      <c r="R262">
        <f t="shared" ref="R262:R325" si="9">SUMPRODUCT(E262:I262,L262:P262)/1000</f>
        <v>94.338872617493379</v>
      </c>
      <c r="T262">
        <v>19</v>
      </c>
      <c r="U262">
        <v>23</v>
      </c>
    </row>
    <row r="263" spans="1:21" x14ac:dyDescent="0.35">
      <c r="A263" s="29">
        <v>40816</v>
      </c>
      <c r="B263">
        <v>94.3833829217687</v>
      </c>
      <c r="D263">
        <v>93.700729326164407</v>
      </c>
      <c r="E263">
        <v>89.940000044684396</v>
      </c>
      <c r="F263">
        <v>99.739691988223598</v>
      </c>
      <c r="G263">
        <v>103.968654834088</v>
      </c>
      <c r="H263">
        <v>97.549452498105794</v>
      </c>
      <c r="I263">
        <v>84.699850499382805</v>
      </c>
      <c r="K263">
        <v>1000</v>
      </c>
      <c r="L263">
        <v>439</v>
      </c>
      <c r="M263">
        <v>314</v>
      </c>
      <c r="N263">
        <v>87</v>
      </c>
      <c r="O263">
        <v>118</v>
      </c>
      <c r="P263">
        <f t="shared" si="8"/>
        <v>42</v>
      </c>
      <c r="R263">
        <f t="shared" si="9"/>
        <v>94.915425390234887</v>
      </c>
      <c r="T263">
        <v>19</v>
      </c>
      <c r="U263">
        <v>23</v>
      </c>
    </row>
    <row r="264" spans="1:21" x14ac:dyDescent="0.35">
      <c r="A264" s="29">
        <v>40847</v>
      </c>
      <c r="B264">
        <v>94.500829995193001</v>
      </c>
      <c r="D264">
        <v>93.830422110286406</v>
      </c>
      <c r="E264">
        <v>89.9638766264124</v>
      </c>
      <c r="F264">
        <v>99.999566037372503</v>
      </c>
      <c r="G264">
        <v>105.17618431614198</v>
      </c>
      <c r="H264">
        <v>96.886488528576095</v>
      </c>
      <c r="I264">
        <v>84.876920006217404</v>
      </c>
      <c r="K264">
        <v>1000</v>
      </c>
      <c r="L264">
        <v>439</v>
      </c>
      <c r="M264">
        <v>314</v>
      </c>
      <c r="N264">
        <v>87</v>
      </c>
      <c r="O264">
        <v>118</v>
      </c>
      <c r="P264">
        <f t="shared" si="8"/>
        <v>42</v>
      </c>
      <c r="R264">
        <f t="shared" si="9"/>
        <v>95.041769896867464</v>
      </c>
      <c r="T264">
        <v>19</v>
      </c>
      <c r="U264">
        <v>23</v>
      </c>
    </row>
    <row r="265" spans="1:21" x14ac:dyDescent="0.35">
      <c r="A265" s="29">
        <v>40877</v>
      </c>
      <c r="B265">
        <v>94.714542684051395</v>
      </c>
      <c r="D265">
        <v>93.985300290906807</v>
      </c>
      <c r="E265">
        <v>90.125274566365107</v>
      </c>
      <c r="F265">
        <v>100.033293174641</v>
      </c>
      <c r="G265">
        <v>105.50396253942699</v>
      </c>
      <c r="H265">
        <v>96.969983320359106</v>
      </c>
      <c r="I265">
        <v>85.672002646930594</v>
      </c>
      <c r="K265">
        <v>1000</v>
      </c>
      <c r="L265">
        <v>439</v>
      </c>
      <c r="M265">
        <v>314</v>
      </c>
      <c r="N265">
        <v>87</v>
      </c>
      <c r="O265">
        <v>118</v>
      </c>
      <c r="P265">
        <f t="shared" si="8"/>
        <v>42</v>
      </c>
      <c r="R265">
        <f t="shared" si="9"/>
        <v>95.194976475375171</v>
      </c>
      <c r="T265">
        <v>19</v>
      </c>
      <c r="U265">
        <v>23</v>
      </c>
    </row>
    <row r="266" spans="1:21" x14ac:dyDescent="0.35">
      <c r="A266" s="29">
        <v>40908</v>
      </c>
      <c r="B266">
        <v>94.850154491992697</v>
      </c>
      <c r="D266">
        <v>94.223336741147705</v>
      </c>
      <c r="E266">
        <v>90.768424444869794</v>
      </c>
      <c r="F266">
        <v>99.924134423473106</v>
      </c>
      <c r="G266">
        <v>104.56682197734</v>
      </c>
      <c r="H266">
        <v>97.536478305957104</v>
      </c>
      <c r="I266">
        <v>85.744222465423903</v>
      </c>
      <c r="K266">
        <v>1000</v>
      </c>
      <c r="L266">
        <v>439</v>
      </c>
      <c r="M266">
        <v>314</v>
      </c>
      <c r="N266">
        <v>87</v>
      </c>
      <c r="O266">
        <v>118</v>
      </c>
      <c r="P266">
        <f t="shared" si="8"/>
        <v>42</v>
      </c>
      <c r="R266">
        <f t="shared" si="9"/>
        <v>95.431391835947707</v>
      </c>
      <c r="T266">
        <v>19</v>
      </c>
      <c r="U266">
        <v>23</v>
      </c>
    </row>
    <row r="267" spans="1:21" x14ac:dyDescent="0.35">
      <c r="A267" s="29">
        <v>40939</v>
      </c>
      <c r="B267">
        <v>94.981315232900897</v>
      </c>
      <c r="D267">
        <v>94.360263080984495</v>
      </c>
      <c r="E267">
        <v>90.779801264563801</v>
      </c>
      <c r="F267">
        <v>100.14032349676</v>
      </c>
      <c r="G267">
        <v>104.733449640343</v>
      </c>
      <c r="H267">
        <v>97.5960914229655</v>
      </c>
      <c r="I267">
        <v>84.766657358886803</v>
      </c>
      <c r="K267">
        <v>1000</v>
      </c>
      <c r="L267">
        <v>445</v>
      </c>
      <c r="M267">
        <v>299</v>
      </c>
      <c r="N267">
        <v>102</v>
      </c>
      <c r="O267">
        <v>112</v>
      </c>
      <c r="P267">
        <f t="shared" si="8"/>
        <v>42</v>
      </c>
      <c r="R267">
        <f t="shared" si="9"/>
        <v>95.512742000022499</v>
      </c>
      <c r="T267">
        <v>18</v>
      </c>
      <c r="U267">
        <v>24</v>
      </c>
    </row>
    <row r="268" spans="1:21" x14ac:dyDescent="0.35">
      <c r="A268" s="29">
        <v>40968</v>
      </c>
      <c r="B268">
        <v>95.184141198432499</v>
      </c>
      <c r="D268">
        <v>94.513684877701607</v>
      </c>
      <c r="E268">
        <v>90.972112445471396</v>
      </c>
      <c r="F268">
        <v>100.26410721064499</v>
      </c>
      <c r="G268">
        <v>104.988111491871</v>
      </c>
      <c r="H268">
        <v>98.193341864046502</v>
      </c>
      <c r="I268">
        <v>86.304230046776894</v>
      </c>
      <c r="K268">
        <v>1000</v>
      </c>
      <c r="L268">
        <v>445</v>
      </c>
      <c r="M268">
        <v>299</v>
      </c>
      <c r="N268">
        <v>102</v>
      </c>
      <c r="O268">
        <v>112</v>
      </c>
      <c r="P268">
        <f t="shared" si="8"/>
        <v>42</v>
      </c>
      <c r="R268">
        <f t="shared" si="9"/>
        <v>95.792777417126302</v>
      </c>
      <c r="T268">
        <v>18</v>
      </c>
      <c r="U268">
        <v>24</v>
      </c>
    </row>
    <row r="269" spans="1:21" x14ac:dyDescent="0.35">
      <c r="A269" s="29">
        <v>40999</v>
      </c>
      <c r="B269">
        <v>95.378836993826795</v>
      </c>
      <c r="D269">
        <v>94.691487013512997</v>
      </c>
      <c r="E269">
        <v>91.204336164106095</v>
      </c>
      <c r="F269">
        <v>100.30689772203399</v>
      </c>
      <c r="G269">
        <v>105.34008256565099</v>
      </c>
      <c r="H269">
        <v>98.389376192295401</v>
      </c>
      <c r="I269">
        <v>86.625135818055</v>
      </c>
      <c r="K269">
        <v>1000</v>
      </c>
      <c r="L269">
        <v>445</v>
      </c>
      <c r="M269">
        <v>299</v>
      </c>
      <c r="N269">
        <v>102</v>
      </c>
      <c r="O269">
        <v>112</v>
      </c>
      <c r="P269">
        <f t="shared" si="8"/>
        <v>42</v>
      </c>
      <c r="R269">
        <f t="shared" si="9"/>
        <v>95.98024627150717</v>
      </c>
      <c r="T269">
        <v>18</v>
      </c>
      <c r="U269">
        <v>24</v>
      </c>
    </row>
    <row r="270" spans="1:21" x14ac:dyDescent="0.35">
      <c r="A270" s="29">
        <v>41029</v>
      </c>
      <c r="B270">
        <v>95.793754908343502</v>
      </c>
      <c r="D270">
        <v>94.957871257294002</v>
      </c>
      <c r="E270">
        <v>91.602721110903602</v>
      </c>
      <c r="F270">
        <v>100.36960138152099</v>
      </c>
      <c r="G270">
        <v>106.04506996932901</v>
      </c>
      <c r="H270">
        <v>98.466307663669795</v>
      </c>
      <c r="I270">
        <v>87.334813838791604</v>
      </c>
      <c r="K270">
        <v>1000</v>
      </c>
      <c r="L270">
        <v>445</v>
      </c>
      <c r="M270">
        <v>299</v>
      </c>
      <c r="N270">
        <v>102</v>
      </c>
      <c r="O270">
        <v>112</v>
      </c>
      <c r="P270">
        <f t="shared" si="8"/>
        <v>42</v>
      </c>
      <c r="R270">
        <f t="shared" si="9"/>
        <v>96.286607483858702</v>
      </c>
      <c r="T270">
        <v>18</v>
      </c>
      <c r="U270">
        <v>24</v>
      </c>
    </row>
    <row r="271" spans="1:21" x14ac:dyDescent="0.35">
      <c r="A271" s="29">
        <v>41060</v>
      </c>
      <c r="B271">
        <v>95.658647911540399</v>
      </c>
      <c r="D271">
        <v>95.023001216194402</v>
      </c>
      <c r="E271">
        <v>91.871579076377401</v>
      </c>
      <c r="F271">
        <v>100.145753137019</v>
      </c>
      <c r="G271">
        <v>104.780220569714</v>
      </c>
      <c r="H271">
        <v>98.624551849961094</v>
      </c>
      <c r="I271">
        <v>87.344229125555302</v>
      </c>
      <c r="K271">
        <v>1000</v>
      </c>
      <c r="L271">
        <v>445</v>
      </c>
      <c r="M271">
        <v>299</v>
      </c>
      <c r="N271">
        <v>102</v>
      </c>
      <c r="O271">
        <v>112</v>
      </c>
      <c r="P271">
        <f t="shared" si="8"/>
        <v>42</v>
      </c>
      <c r="R271">
        <f t="shared" si="9"/>
        <v>96.228422805536425</v>
      </c>
      <c r="T271">
        <v>18</v>
      </c>
      <c r="U271">
        <v>24</v>
      </c>
    </row>
    <row r="272" spans="1:21" x14ac:dyDescent="0.35">
      <c r="A272" s="29">
        <v>41090</v>
      </c>
      <c r="B272">
        <v>95.528829010347394</v>
      </c>
      <c r="D272">
        <v>94.949339945206503</v>
      </c>
      <c r="E272">
        <v>92.128879958854696</v>
      </c>
      <c r="F272">
        <v>99.435826463309198</v>
      </c>
      <c r="G272">
        <v>103.52652387132798</v>
      </c>
      <c r="H272">
        <v>98.709564912390405</v>
      </c>
      <c r="I272">
        <v>87.690799097665405</v>
      </c>
      <c r="K272">
        <v>1000</v>
      </c>
      <c r="L272">
        <v>445</v>
      </c>
      <c r="M272">
        <v>299</v>
      </c>
      <c r="N272">
        <v>102</v>
      </c>
      <c r="O272">
        <v>112</v>
      </c>
      <c r="P272">
        <f t="shared" si="8"/>
        <v>42</v>
      </c>
      <c r="R272">
        <f t="shared" si="9"/>
        <v>96.026853961384901</v>
      </c>
      <c r="T272">
        <v>18</v>
      </c>
      <c r="U272">
        <v>24</v>
      </c>
    </row>
    <row r="273" spans="1:21" x14ac:dyDescent="0.35">
      <c r="A273" s="29">
        <v>41121</v>
      </c>
      <c r="B273">
        <v>95.974007545315501</v>
      </c>
      <c r="D273">
        <v>95.402776982103703</v>
      </c>
      <c r="E273">
        <v>92.498763669103596</v>
      </c>
      <c r="F273">
        <v>100.11024099674999</v>
      </c>
      <c r="G273">
        <v>102.68060109456201</v>
      </c>
      <c r="H273">
        <v>98.986418825822497</v>
      </c>
      <c r="I273">
        <v>88.388324092069695</v>
      </c>
      <c r="K273">
        <v>1000</v>
      </c>
      <c r="L273">
        <v>445</v>
      </c>
      <c r="M273">
        <v>299</v>
      </c>
      <c r="N273">
        <v>102</v>
      </c>
      <c r="O273">
        <v>112</v>
      </c>
      <c r="P273">
        <f t="shared" si="8"/>
        <v>42</v>
      </c>
      <c r="R273">
        <f t="shared" si="9"/>
        <v>96.36712172278375</v>
      </c>
      <c r="T273">
        <v>18</v>
      </c>
      <c r="U273">
        <v>24</v>
      </c>
    </row>
    <row r="274" spans="1:21" x14ac:dyDescent="0.35">
      <c r="A274" s="29">
        <v>41152</v>
      </c>
      <c r="B274">
        <v>96.182906613161705</v>
      </c>
      <c r="D274">
        <v>95.485044098775802</v>
      </c>
      <c r="E274">
        <v>92.711050923436304</v>
      </c>
      <c r="F274">
        <v>100.004393136533</v>
      </c>
      <c r="G274">
        <v>104.225309864189</v>
      </c>
      <c r="H274">
        <v>99.277162379522096</v>
      </c>
      <c r="I274">
        <v>89.039023812701203</v>
      </c>
      <c r="K274">
        <v>1000</v>
      </c>
      <c r="L274">
        <v>445</v>
      </c>
      <c r="M274">
        <v>299</v>
      </c>
      <c r="N274">
        <v>102</v>
      </c>
      <c r="O274">
        <v>112</v>
      </c>
      <c r="P274">
        <f t="shared" si="8"/>
        <v>42</v>
      </c>
      <c r="R274">
        <f t="shared" si="9"/>
        <v>96.647394001539723</v>
      </c>
      <c r="T274">
        <v>18</v>
      </c>
      <c r="U274">
        <v>24</v>
      </c>
    </row>
    <row r="275" spans="1:21" x14ac:dyDescent="0.35">
      <c r="A275" s="29">
        <v>41182</v>
      </c>
      <c r="B275">
        <v>96.432376866642201</v>
      </c>
      <c r="D275">
        <v>95.680363561726793</v>
      </c>
      <c r="E275">
        <v>92.819351425176706</v>
      </c>
      <c r="F275">
        <v>100.235671066617</v>
      </c>
      <c r="G275">
        <v>105.37906111536199</v>
      </c>
      <c r="H275">
        <v>99.414670053554502</v>
      </c>
      <c r="I275">
        <v>89.740705311444401</v>
      </c>
      <c r="K275">
        <v>1000</v>
      </c>
      <c r="L275">
        <v>445</v>
      </c>
      <c r="M275">
        <v>299</v>
      </c>
      <c r="N275">
        <v>102</v>
      </c>
      <c r="O275">
        <v>112</v>
      </c>
      <c r="P275">
        <f t="shared" si="8"/>
        <v>42</v>
      </c>
      <c r="R275">
        <f t="shared" si="9"/>
        <v>96.927293935967796</v>
      </c>
      <c r="T275">
        <v>18</v>
      </c>
      <c r="U275">
        <v>24</v>
      </c>
    </row>
    <row r="276" spans="1:21" x14ac:dyDescent="0.35">
      <c r="A276" s="29">
        <v>41213</v>
      </c>
      <c r="B276">
        <v>96.921125327829799</v>
      </c>
      <c r="D276">
        <v>96.211970846475594</v>
      </c>
      <c r="E276">
        <v>93.566546711082594</v>
      </c>
      <c r="F276">
        <v>100.43182536491599</v>
      </c>
      <c r="G276">
        <v>105.57197053202799</v>
      </c>
      <c r="H276">
        <v>100.084582679547</v>
      </c>
      <c r="I276">
        <v>90.241548555441199</v>
      </c>
      <c r="K276">
        <v>1000</v>
      </c>
      <c r="L276">
        <v>445</v>
      </c>
      <c r="M276">
        <v>299</v>
      </c>
      <c r="N276">
        <v>102</v>
      </c>
      <c r="O276">
        <v>112</v>
      </c>
      <c r="P276">
        <f t="shared" si="8"/>
        <v>42</v>
      </c>
      <c r="R276">
        <f t="shared" si="9"/>
        <v>97.434188364246296</v>
      </c>
      <c r="T276">
        <v>18</v>
      </c>
      <c r="U276">
        <v>24</v>
      </c>
    </row>
    <row r="277" spans="1:21" x14ac:dyDescent="0.35">
      <c r="A277" s="29">
        <v>41243</v>
      </c>
      <c r="B277">
        <v>97.162708852241707</v>
      </c>
      <c r="D277">
        <v>96.363926014196295</v>
      </c>
      <c r="E277">
        <v>93.841394695524002</v>
      </c>
      <c r="F277">
        <v>100.34494167191799</v>
      </c>
      <c r="G277">
        <v>105.42234767902301</v>
      </c>
      <c r="H277">
        <v>100.788609433673</v>
      </c>
      <c r="I277">
        <v>90.360166194053804</v>
      </c>
      <c r="K277">
        <v>1000</v>
      </c>
      <c r="L277">
        <v>445</v>
      </c>
      <c r="M277">
        <v>299</v>
      </c>
      <c r="N277">
        <v>102</v>
      </c>
      <c r="O277">
        <v>112</v>
      </c>
      <c r="P277">
        <f t="shared" si="8"/>
        <v>42</v>
      </c>
      <c r="R277">
        <f t="shared" si="9"/>
        <v>97.599088899393649</v>
      </c>
      <c r="T277">
        <v>18</v>
      </c>
      <c r="U277">
        <v>24</v>
      </c>
    </row>
    <row r="278" spans="1:21" x14ac:dyDescent="0.35">
      <c r="A278" s="29">
        <v>41274</v>
      </c>
      <c r="B278">
        <v>97.366224876117698</v>
      </c>
      <c r="D278">
        <v>96.434693928170205</v>
      </c>
      <c r="E278">
        <v>94.040205719205403</v>
      </c>
      <c r="F278">
        <v>100.37382982969</v>
      </c>
      <c r="G278">
        <v>106.984347700998</v>
      </c>
      <c r="H278">
        <v>101.287862822283</v>
      </c>
      <c r="I278">
        <v>90.786140563463803</v>
      </c>
      <c r="K278">
        <v>1000</v>
      </c>
      <c r="L278">
        <v>445</v>
      </c>
      <c r="M278">
        <v>299</v>
      </c>
      <c r="N278">
        <v>102</v>
      </c>
      <c r="O278">
        <v>112</v>
      </c>
      <c r="P278">
        <f t="shared" si="8"/>
        <v>42</v>
      </c>
      <c r="R278">
        <f t="shared" si="9"/>
        <v>97.929328669386663</v>
      </c>
      <c r="T278">
        <v>18</v>
      </c>
      <c r="U278">
        <v>24</v>
      </c>
    </row>
    <row r="279" spans="1:21" x14ac:dyDescent="0.35">
      <c r="A279" s="29">
        <v>41305</v>
      </c>
      <c r="B279">
        <v>97.602284402287296</v>
      </c>
      <c r="D279">
        <v>96.527821090456897</v>
      </c>
      <c r="E279">
        <v>94.233127772813802</v>
      </c>
      <c r="F279">
        <v>100.153412107872</v>
      </c>
      <c r="G279">
        <v>107.10665926241299</v>
      </c>
      <c r="H279">
        <v>101.66745842468799</v>
      </c>
      <c r="I279">
        <v>91.894936279769098</v>
      </c>
      <c r="K279">
        <v>1000</v>
      </c>
      <c r="L279">
        <v>466</v>
      </c>
      <c r="M279">
        <v>296</v>
      </c>
      <c r="N279">
        <v>88</v>
      </c>
      <c r="O279">
        <v>106</v>
      </c>
      <c r="P279">
        <f t="shared" si="8"/>
        <v>44</v>
      </c>
      <c r="R279">
        <f t="shared" si="9"/>
        <v>97.803561330480463</v>
      </c>
      <c r="T279">
        <v>20</v>
      </c>
      <c r="U279">
        <v>24</v>
      </c>
    </row>
    <row r="280" spans="1:21" x14ac:dyDescent="0.35">
      <c r="A280" s="29">
        <v>41333</v>
      </c>
      <c r="B280">
        <v>97.864704875449107</v>
      </c>
      <c r="D280">
        <v>96.672219020378606</v>
      </c>
      <c r="E280">
        <v>94.489387435984497</v>
      </c>
      <c r="F280">
        <v>100.191081073032</v>
      </c>
      <c r="G280">
        <v>109.36381914782299</v>
      </c>
      <c r="H280">
        <v>101.811133439047</v>
      </c>
      <c r="I280">
        <v>92.291838577025501</v>
      </c>
      <c r="K280">
        <v>1000</v>
      </c>
      <c r="L280">
        <v>466</v>
      </c>
      <c r="M280">
        <v>296</v>
      </c>
      <c r="N280">
        <v>88</v>
      </c>
      <c r="O280">
        <v>106</v>
      </c>
      <c r="P280">
        <f t="shared" si="8"/>
        <v>44</v>
      </c>
      <c r="R280">
        <f t="shared" si="9"/>
        <v>98.165451669722756</v>
      </c>
      <c r="T280">
        <v>20</v>
      </c>
      <c r="U280">
        <v>24</v>
      </c>
    </row>
    <row r="281" spans="1:21" x14ac:dyDescent="0.35">
      <c r="A281" s="29">
        <v>41364</v>
      </c>
      <c r="B281">
        <v>98.103661709673304</v>
      </c>
      <c r="D281">
        <v>96.947130871193195</v>
      </c>
      <c r="E281">
        <v>94.7627577845697</v>
      </c>
      <c r="F281">
        <v>100.40596746116999</v>
      </c>
      <c r="G281">
        <v>109.763463446917</v>
      </c>
      <c r="H281">
        <v>102.015034637808</v>
      </c>
      <c r="I281">
        <v>92.182790892809194</v>
      </c>
      <c r="K281">
        <v>1000</v>
      </c>
      <c r="L281">
        <v>466</v>
      </c>
      <c r="M281">
        <v>296</v>
      </c>
      <c r="N281">
        <v>88</v>
      </c>
      <c r="O281">
        <v>106</v>
      </c>
      <c r="P281">
        <f t="shared" si="8"/>
        <v>44</v>
      </c>
      <c r="R281">
        <f t="shared" si="9"/>
        <v>98.408432750335763</v>
      </c>
      <c r="T281">
        <v>20</v>
      </c>
      <c r="U281">
        <v>24</v>
      </c>
    </row>
    <row r="282" spans="1:21" x14ac:dyDescent="0.35">
      <c r="A282" s="29">
        <v>41394</v>
      </c>
      <c r="B282">
        <v>98.164071089813405</v>
      </c>
      <c r="D282">
        <v>96.855220568335099</v>
      </c>
      <c r="E282">
        <v>94.710311838934601</v>
      </c>
      <c r="F282">
        <v>100.253342871163</v>
      </c>
      <c r="G282">
        <v>108.63446044539899</v>
      </c>
      <c r="H282">
        <v>102.862340660179</v>
      </c>
      <c r="I282">
        <v>92.612505030896003</v>
      </c>
      <c r="K282">
        <v>1000</v>
      </c>
      <c r="L282">
        <v>466</v>
      </c>
      <c r="M282">
        <v>296</v>
      </c>
      <c r="N282">
        <v>88</v>
      </c>
      <c r="O282">
        <v>106</v>
      </c>
      <c r="P282">
        <f t="shared" si="8"/>
        <v>44</v>
      </c>
      <c r="R282">
        <f t="shared" si="9"/>
        <v>98.34818565734129</v>
      </c>
      <c r="T282">
        <v>20</v>
      </c>
      <c r="U282">
        <v>24</v>
      </c>
    </row>
    <row r="283" spans="1:21" x14ac:dyDescent="0.35">
      <c r="A283" s="29">
        <v>41425</v>
      </c>
      <c r="B283">
        <v>98.2931725894815</v>
      </c>
      <c r="D283">
        <v>97.1929243302001</v>
      </c>
      <c r="E283">
        <v>95.190818131515897</v>
      </c>
      <c r="F283">
        <v>100.39871663136699</v>
      </c>
      <c r="G283">
        <v>107.68811280615199</v>
      </c>
      <c r="H283">
        <v>102.872876547259</v>
      </c>
      <c r="I283">
        <v>93.018046419772702</v>
      </c>
      <c r="K283">
        <v>1000</v>
      </c>
      <c r="L283">
        <v>466</v>
      </c>
      <c r="M283">
        <v>296</v>
      </c>
      <c r="N283">
        <v>88</v>
      </c>
      <c r="O283">
        <v>106</v>
      </c>
      <c r="P283">
        <f t="shared" si="8"/>
        <v>44</v>
      </c>
      <c r="R283">
        <f t="shared" si="9"/>
        <v>98.55081425559186</v>
      </c>
      <c r="T283">
        <v>20</v>
      </c>
      <c r="U283">
        <v>24</v>
      </c>
    </row>
    <row r="284" spans="1:21" x14ac:dyDescent="0.35">
      <c r="A284" s="29">
        <v>41455</v>
      </c>
      <c r="B284">
        <v>98.334342116272296</v>
      </c>
      <c r="D284">
        <v>97.163553904987197</v>
      </c>
      <c r="E284">
        <v>95.247946109947904</v>
      </c>
      <c r="F284">
        <v>100.213958278362</v>
      </c>
      <c r="G284">
        <v>108.35924948052298</v>
      </c>
      <c r="H284">
        <v>102.52990839979999</v>
      </c>
      <c r="I284">
        <v>93.3752626127703</v>
      </c>
      <c r="K284">
        <v>1000</v>
      </c>
      <c r="L284">
        <v>466</v>
      </c>
      <c r="M284">
        <v>296</v>
      </c>
      <c r="N284">
        <v>88</v>
      </c>
      <c r="O284">
        <v>106</v>
      </c>
      <c r="P284">
        <f t="shared" si="8"/>
        <v>44</v>
      </c>
      <c r="R284">
        <f t="shared" si="9"/>
        <v>98.561170337257593</v>
      </c>
      <c r="T284">
        <v>20</v>
      </c>
      <c r="U284">
        <v>24</v>
      </c>
    </row>
    <row r="285" spans="1:21" x14ac:dyDescent="0.35">
      <c r="A285" s="29">
        <v>41486</v>
      </c>
      <c r="B285">
        <v>98.603522042177602</v>
      </c>
      <c r="D285">
        <v>97.326016815371801</v>
      </c>
      <c r="E285">
        <v>95.388886275705602</v>
      </c>
      <c r="F285">
        <v>100.37381529977</v>
      </c>
      <c r="G285">
        <v>108.164089337512</v>
      </c>
      <c r="H285">
        <v>102.929645606069</v>
      </c>
      <c r="I285">
        <v>94.167073644364507</v>
      </c>
      <c r="K285">
        <v>1000</v>
      </c>
      <c r="L285">
        <v>466</v>
      </c>
      <c r="M285">
        <v>296</v>
      </c>
      <c r="N285">
        <v>88</v>
      </c>
      <c r="O285">
        <v>106</v>
      </c>
      <c r="P285">
        <f t="shared" si="8"/>
        <v>44</v>
      </c>
      <c r="R285">
        <f t="shared" si="9"/>
        <v>98.734203869507141</v>
      </c>
      <c r="T285">
        <v>20</v>
      </c>
      <c r="U285">
        <v>24</v>
      </c>
    </row>
    <row r="286" spans="1:21" x14ac:dyDescent="0.35">
      <c r="A286" s="29">
        <v>41517</v>
      </c>
      <c r="B286">
        <v>98.732731095101002</v>
      </c>
      <c r="D286">
        <v>97.409750303539099</v>
      </c>
      <c r="E286">
        <v>95.503083500789202</v>
      </c>
      <c r="F286">
        <v>100.392432513502</v>
      </c>
      <c r="G286">
        <v>109.13075273044299</v>
      </c>
      <c r="H286">
        <v>103.37481714096801</v>
      </c>
      <c r="I286">
        <v>94.284489599422599</v>
      </c>
      <c r="K286">
        <v>1000</v>
      </c>
      <c r="L286">
        <v>466</v>
      </c>
      <c r="M286">
        <v>296</v>
      </c>
      <c r="N286">
        <v>88</v>
      </c>
      <c r="O286">
        <v>106</v>
      </c>
      <c r="P286">
        <f t="shared" si="8"/>
        <v>44</v>
      </c>
      <c r="R286">
        <f t="shared" si="9"/>
        <v>98.930351334960534</v>
      </c>
      <c r="T286">
        <v>20</v>
      </c>
      <c r="U286">
        <v>24</v>
      </c>
    </row>
    <row r="287" spans="1:21" x14ac:dyDescent="0.35">
      <c r="A287" s="29">
        <v>41547</v>
      </c>
      <c r="B287">
        <v>98.962404010599002</v>
      </c>
      <c r="D287">
        <v>97.734908606633098</v>
      </c>
      <c r="E287">
        <v>95.869668032113097</v>
      </c>
      <c r="F287">
        <v>100.613673622825</v>
      </c>
      <c r="G287">
        <v>108.88297488632099</v>
      </c>
      <c r="H287">
        <v>103.585793791466</v>
      </c>
      <c r="I287">
        <v>94.505701932390807</v>
      </c>
      <c r="K287">
        <v>1000</v>
      </c>
      <c r="L287">
        <v>466</v>
      </c>
      <c r="M287">
        <v>296</v>
      </c>
      <c r="N287">
        <v>88</v>
      </c>
      <c r="O287">
        <v>106</v>
      </c>
      <c r="P287">
        <f t="shared" si="8"/>
        <v>44</v>
      </c>
      <c r="R287">
        <f t="shared" si="9"/>
        <v>99.176959512237744</v>
      </c>
      <c r="T287">
        <v>20</v>
      </c>
      <c r="U287">
        <v>24</v>
      </c>
    </row>
    <row r="288" spans="1:21" x14ac:dyDescent="0.35">
      <c r="A288" s="29">
        <v>41578</v>
      </c>
      <c r="B288">
        <v>98.970161834840397</v>
      </c>
      <c r="D288">
        <v>97.811789434297395</v>
      </c>
      <c r="E288">
        <v>96.043638262104693</v>
      </c>
      <c r="F288">
        <v>100.594241289016</v>
      </c>
      <c r="G288">
        <v>107.632975165434</v>
      </c>
      <c r="H288">
        <v>103.921047864183</v>
      </c>
      <c r="I288">
        <v>95.023831047198101</v>
      </c>
      <c r="K288">
        <v>1000</v>
      </c>
      <c r="L288">
        <v>466</v>
      </c>
      <c r="M288">
        <v>296</v>
      </c>
      <c r="N288">
        <v>88</v>
      </c>
      <c r="O288">
        <v>106</v>
      </c>
      <c r="P288">
        <f t="shared" si="8"/>
        <v>44</v>
      </c>
      <c r="R288">
        <f t="shared" si="9"/>
        <v>99.200612305927834</v>
      </c>
      <c r="T288">
        <v>20</v>
      </c>
      <c r="U288">
        <v>24</v>
      </c>
    </row>
    <row r="289" spans="1:21" x14ac:dyDescent="0.35">
      <c r="A289" s="29">
        <v>41608</v>
      </c>
      <c r="B289">
        <v>99.123634619893096</v>
      </c>
      <c r="D289">
        <v>98.0280529344531</v>
      </c>
      <c r="E289">
        <v>96.243873625653293</v>
      </c>
      <c r="F289">
        <v>100.84088308112401</v>
      </c>
      <c r="G289">
        <v>106.86579945103398</v>
      </c>
      <c r="H289">
        <v>103.554798033944</v>
      </c>
      <c r="I289">
        <v>95.493806264995598</v>
      </c>
      <c r="K289">
        <v>1000</v>
      </c>
      <c r="L289">
        <v>466</v>
      </c>
      <c r="M289">
        <v>296</v>
      </c>
      <c r="N289">
        <v>88</v>
      </c>
      <c r="O289">
        <v>106</v>
      </c>
      <c r="P289">
        <f t="shared" si="8"/>
        <v>44</v>
      </c>
      <c r="R289">
        <f t="shared" si="9"/>
        <v>99.281272920516003</v>
      </c>
      <c r="T289">
        <v>20</v>
      </c>
      <c r="U289">
        <v>24</v>
      </c>
    </row>
    <row r="290" spans="1:21" x14ac:dyDescent="0.35">
      <c r="A290" s="29">
        <v>41639</v>
      </c>
      <c r="B290">
        <v>99.345504446838305</v>
      </c>
      <c r="D290">
        <v>98.0560147728375</v>
      </c>
      <c r="E290">
        <v>96.335607805449897</v>
      </c>
      <c r="F290">
        <v>100.829426858907</v>
      </c>
      <c r="G290">
        <v>110.50676432146997</v>
      </c>
      <c r="H290">
        <v>103.266575107028</v>
      </c>
      <c r="I290">
        <v>95.7879991592268</v>
      </c>
      <c r="K290">
        <v>1000</v>
      </c>
      <c r="L290">
        <v>466</v>
      </c>
      <c r="M290">
        <v>296</v>
      </c>
      <c r="N290">
        <v>88</v>
      </c>
      <c r="O290">
        <v>106</v>
      </c>
      <c r="P290">
        <f t="shared" si="8"/>
        <v>44</v>
      </c>
      <c r="R290">
        <f t="shared" si="9"/>
        <v>99.623427772216431</v>
      </c>
      <c r="T290">
        <v>20</v>
      </c>
      <c r="U290">
        <v>24</v>
      </c>
    </row>
    <row r="291" spans="1:21" x14ac:dyDescent="0.35">
      <c r="A291" s="29">
        <v>41670</v>
      </c>
      <c r="B291">
        <v>99.4934135750607</v>
      </c>
      <c r="D291">
        <v>98.104698136165098</v>
      </c>
      <c r="E291">
        <v>96.555567865576194</v>
      </c>
      <c r="F291">
        <v>100.490150677061</v>
      </c>
      <c r="G291">
        <v>110.324344503536</v>
      </c>
      <c r="H291">
        <v>103.67052199172301</v>
      </c>
      <c r="I291">
        <v>96.060074844429593</v>
      </c>
      <c r="K291">
        <v>1000</v>
      </c>
      <c r="L291">
        <v>460</v>
      </c>
      <c r="M291">
        <v>303</v>
      </c>
      <c r="N291">
        <v>80</v>
      </c>
      <c r="O291">
        <v>112</v>
      </c>
      <c r="P291">
        <f t="shared" si="8"/>
        <v>45</v>
      </c>
      <c r="R291">
        <f t="shared" si="9"/>
        <v>99.623826264669731</v>
      </c>
      <c r="T291">
        <v>20</v>
      </c>
      <c r="U291">
        <v>25</v>
      </c>
    </row>
    <row r="292" spans="1:21" x14ac:dyDescent="0.35">
      <c r="A292" s="29">
        <v>41698</v>
      </c>
      <c r="B292">
        <v>99.645163781321003</v>
      </c>
      <c r="D292">
        <v>98.333831206680102</v>
      </c>
      <c r="E292">
        <v>96.761731696186104</v>
      </c>
      <c r="F292">
        <v>100.84970792066299</v>
      </c>
      <c r="G292">
        <v>110.230913955761</v>
      </c>
      <c r="H292">
        <v>103.69441262129401</v>
      </c>
      <c r="I292">
        <v>96.054622251341002</v>
      </c>
      <c r="K292">
        <v>1000</v>
      </c>
      <c r="L292">
        <v>460</v>
      </c>
      <c r="M292">
        <v>303</v>
      </c>
      <c r="N292">
        <v>80</v>
      </c>
      <c r="O292">
        <v>112</v>
      </c>
      <c r="P292">
        <f t="shared" si="8"/>
        <v>45</v>
      </c>
      <c r="R292">
        <f t="shared" si="9"/>
        <v>99.822563411562641</v>
      </c>
      <c r="T292">
        <v>20</v>
      </c>
      <c r="U292">
        <v>25</v>
      </c>
    </row>
    <row r="293" spans="1:21" x14ac:dyDescent="0.35">
      <c r="A293" s="29">
        <v>41729</v>
      </c>
      <c r="B293">
        <v>99.733424949501199</v>
      </c>
      <c r="D293">
        <v>98.530954315924504</v>
      </c>
      <c r="E293">
        <v>96.976669543490004</v>
      </c>
      <c r="F293">
        <v>100.935716611465</v>
      </c>
      <c r="G293">
        <v>109.825639270316</v>
      </c>
      <c r="H293">
        <v>103.733230212831</v>
      </c>
      <c r="I293">
        <v>96.672091431157199</v>
      </c>
      <c r="K293">
        <v>1000</v>
      </c>
      <c r="L293">
        <v>460</v>
      </c>
      <c r="M293">
        <v>303</v>
      </c>
      <c r="N293">
        <v>80</v>
      </c>
      <c r="O293">
        <v>112</v>
      </c>
      <c r="P293">
        <f t="shared" si="8"/>
        <v>45</v>
      </c>
      <c r="R293">
        <f t="shared" si="9"/>
        <v>99.94720716314373</v>
      </c>
      <c r="T293">
        <v>20</v>
      </c>
      <c r="U293">
        <v>25</v>
      </c>
    </row>
    <row r="294" spans="1:21" x14ac:dyDescent="0.35">
      <c r="A294" s="29">
        <v>41759</v>
      </c>
      <c r="B294">
        <v>99.950984863275494</v>
      </c>
      <c r="D294">
        <v>98.817554741486504</v>
      </c>
      <c r="E294">
        <v>97.380824842039999</v>
      </c>
      <c r="F294">
        <v>101.03638896904199</v>
      </c>
      <c r="G294">
        <v>109.288549523222</v>
      </c>
      <c r="H294">
        <v>103.335272673098</v>
      </c>
      <c r="I294">
        <v>96.157928067571603</v>
      </c>
      <c r="K294">
        <v>1000</v>
      </c>
      <c r="L294">
        <v>460</v>
      </c>
      <c r="M294">
        <v>303</v>
      </c>
      <c r="N294">
        <v>80</v>
      </c>
      <c r="O294">
        <v>112</v>
      </c>
      <c r="P294">
        <f t="shared" si="8"/>
        <v>45</v>
      </c>
      <c r="R294">
        <f t="shared" si="9"/>
        <v>100.05294654924359</v>
      </c>
      <c r="T294">
        <v>20</v>
      </c>
      <c r="U294">
        <v>25</v>
      </c>
    </row>
    <row r="295" spans="1:21" x14ac:dyDescent="0.35">
      <c r="A295" s="29">
        <v>41790</v>
      </c>
      <c r="B295">
        <v>99.819591911359495</v>
      </c>
      <c r="D295">
        <v>98.8055310998284</v>
      </c>
      <c r="E295">
        <v>97.348424906666693</v>
      </c>
      <c r="F295">
        <v>101.105662574484</v>
      </c>
      <c r="G295">
        <v>109.410765841841</v>
      </c>
      <c r="H295">
        <v>102.196581948725</v>
      </c>
      <c r="I295">
        <v>97.486098980002097</v>
      </c>
      <c r="K295">
        <v>1000</v>
      </c>
      <c r="L295">
        <v>460</v>
      </c>
      <c r="M295">
        <v>303</v>
      </c>
      <c r="N295">
        <v>80</v>
      </c>
      <c r="O295">
        <v>112</v>
      </c>
      <c r="P295">
        <f t="shared" si="8"/>
        <v>45</v>
      </c>
      <c r="R295">
        <f t="shared" si="9"/>
        <v>100.00104411683989</v>
      </c>
      <c r="T295">
        <v>20</v>
      </c>
      <c r="U295">
        <v>25</v>
      </c>
    </row>
    <row r="296" spans="1:21" x14ac:dyDescent="0.35">
      <c r="A296" s="29">
        <v>41820</v>
      </c>
      <c r="B296">
        <v>100.14686465797099</v>
      </c>
      <c r="D296">
        <v>99.090541993073202</v>
      </c>
      <c r="E296">
        <v>97.634931965857902</v>
      </c>
      <c r="F296">
        <v>101.474875727805</v>
      </c>
      <c r="G296">
        <v>109.47585408170801</v>
      </c>
      <c r="H296">
        <v>102.604841054606</v>
      </c>
      <c r="I296">
        <v>97.977806913365498</v>
      </c>
      <c r="K296">
        <v>1000</v>
      </c>
      <c r="L296">
        <v>460</v>
      </c>
      <c r="M296">
        <v>303</v>
      </c>
      <c r="N296">
        <v>80</v>
      </c>
      <c r="O296">
        <v>112</v>
      </c>
      <c r="P296">
        <f t="shared" si="8"/>
        <v>45</v>
      </c>
      <c r="R296">
        <f t="shared" si="9"/>
        <v>100.3177678855735</v>
      </c>
      <c r="T296">
        <v>20</v>
      </c>
      <c r="U296">
        <v>25</v>
      </c>
    </row>
    <row r="297" spans="1:21" x14ac:dyDescent="0.35">
      <c r="A297" s="29">
        <v>41851</v>
      </c>
      <c r="B297">
        <v>100.106693093722</v>
      </c>
      <c r="D297">
        <v>99.017877636620597</v>
      </c>
      <c r="E297">
        <v>97.777915236504001</v>
      </c>
      <c r="F297">
        <v>101.001193654365</v>
      </c>
      <c r="G297">
        <v>109.27917904643499</v>
      </c>
      <c r="H297">
        <v>102.642180418761</v>
      </c>
      <c r="I297">
        <v>97.735781980108001</v>
      </c>
      <c r="K297">
        <v>1000</v>
      </c>
      <c r="L297">
        <v>460</v>
      </c>
      <c r="M297">
        <v>303</v>
      </c>
      <c r="N297">
        <v>80</v>
      </c>
      <c r="O297">
        <v>112</v>
      </c>
      <c r="P297">
        <f t="shared" si="8"/>
        <v>45</v>
      </c>
      <c r="R297">
        <f t="shared" si="9"/>
        <v>100.21757140578534</v>
      </c>
      <c r="T297">
        <v>20</v>
      </c>
      <c r="U297">
        <v>25</v>
      </c>
    </row>
    <row r="298" spans="1:21" x14ac:dyDescent="0.35">
      <c r="A298" s="29">
        <v>41882</v>
      </c>
      <c r="B298">
        <v>100.18921737638701</v>
      </c>
      <c r="D298">
        <v>99.221438587389102</v>
      </c>
      <c r="E298">
        <v>98.002262773007701</v>
      </c>
      <c r="F298">
        <v>101.12641339699</v>
      </c>
      <c r="G298">
        <v>108.88155255230998</v>
      </c>
      <c r="H298">
        <v>102.24324896020801</v>
      </c>
      <c r="I298">
        <v>98.494849225140598</v>
      </c>
      <c r="K298">
        <v>1000</v>
      </c>
      <c r="L298">
        <v>460</v>
      </c>
      <c r="M298">
        <v>303</v>
      </c>
      <c r="N298">
        <v>80</v>
      </c>
      <c r="O298">
        <v>112</v>
      </c>
      <c r="P298">
        <f t="shared" si="8"/>
        <v>45</v>
      </c>
      <c r="R298">
        <f t="shared" si="9"/>
        <v>100.31638043773093</v>
      </c>
      <c r="T298">
        <v>20</v>
      </c>
      <c r="U298">
        <v>25</v>
      </c>
    </row>
    <row r="299" spans="1:21" x14ac:dyDescent="0.35">
      <c r="A299" s="29">
        <v>41912</v>
      </c>
      <c r="B299">
        <v>100.16392590151401</v>
      </c>
      <c r="D299">
        <v>99.216666062089104</v>
      </c>
      <c r="E299">
        <v>98.124614516614301</v>
      </c>
      <c r="F299">
        <v>100.85421952720201</v>
      </c>
      <c r="G299">
        <v>108.473955203179</v>
      </c>
      <c r="H299">
        <v>102.10388573043601</v>
      </c>
      <c r="I299">
        <v>99.010435358647399</v>
      </c>
      <c r="K299">
        <v>1000</v>
      </c>
      <c r="L299">
        <v>460</v>
      </c>
      <c r="M299">
        <v>303</v>
      </c>
      <c r="N299">
        <v>80</v>
      </c>
      <c r="O299">
        <v>112</v>
      </c>
      <c r="P299">
        <f t="shared" si="8"/>
        <v>45</v>
      </c>
      <c r="R299">
        <f t="shared" si="9"/>
        <v>100.26517240358707</v>
      </c>
      <c r="T299">
        <v>20</v>
      </c>
      <c r="U299">
        <v>25</v>
      </c>
    </row>
    <row r="300" spans="1:21" x14ac:dyDescent="0.35">
      <c r="A300" s="29">
        <v>41943</v>
      </c>
      <c r="B300">
        <v>100.211644128477</v>
      </c>
      <c r="D300">
        <v>99.295175094869904</v>
      </c>
      <c r="E300">
        <v>98.449721412616299</v>
      </c>
      <c r="F300">
        <v>100.64116053613699</v>
      </c>
      <c r="G300">
        <v>107.740774694518</v>
      </c>
      <c r="H300">
        <v>102.326944022232</v>
      </c>
      <c r="I300">
        <v>99.943697156196805</v>
      </c>
      <c r="K300">
        <v>1000</v>
      </c>
      <c r="L300">
        <v>460</v>
      </c>
      <c r="M300">
        <v>303</v>
      </c>
      <c r="N300">
        <v>80</v>
      </c>
      <c r="O300">
        <v>112</v>
      </c>
      <c r="P300">
        <f t="shared" si="8"/>
        <v>45</v>
      </c>
      <c r="R300">
        <f t="shared" si="9"/>
        <v>100.35848957033329</v>
      </c>
      <c r="T300">
        <v>20</v>
      </c>
      <c r="U300">
        <v>25</v>
      </c>
    </row>
    <row r="301" spans="1:21" x14ac:dyDescent="0.35">
      <c r="A301" s="29">
        <v>41973</v>
      </c>
      <c r="B301">
        <v>100.05265188820501</v>
      </c>
      <c r="D301">
        <v>99.259164872187398</v>
      </c>
      <c r="E301">
        <v>98.547083330352294</v>
      </c>
      <c r="F301">
        <v>100.37317077026201</v>
      </c>
      <c r="G301">
        <v>106.43241440558799</v>
      </c>
      <c r="H301">
        <v>101.79236253285499</v>
      </c>
      <c r="I301">
        <v>99.279393821307394</v>
      </c>
      <c r="K301">
        <v>1000</v>
      </c>
      <c r="L301">
        <v>460</v>
      </c>
      <c r="M301">
        <v>303</v>
      </c>
      <c r="N301">
        <v>80</v>
      </c>
      <c r="O301">
        <v>112</v>
      </c>
      <c r="P301">
        <f t="shared" si="8"/>
        <v>45</v>
      </c>
      <c r="R301">
        <f t="shared" si="9"/>
        <v>100.12763955343706</v>
      </c>
      <c r="T301">
        <v>20</v>
      </c>
      <c r="U301">
        <v>25</v>
      </c>
    </row>
    <row r="302" spans="1:21" x14ac:dyDescent="0.35">
      <c r="A302" s="29">
        <v>42004</v>
      </c>
      <c r="B302">
        <v>99.901158885411704</v>
      </c>
      <c r="D302">
        <v>99.294140458726105</v>
      </c>
      <c r="E302">
        <v>98.577537505407605</v>
      </c>
      <c r="F302">
        <v>100.464781064664</v>
      </c>
      <c r="G302">
        <v>104.21008564583599</v>
      </c>
      <c r="H302">
        <v>101.588309848783</v>
      </c>
      <c r="I302">
        <v>100.37806353769901</v>
      </c>
      <c r="K302">
        <v>1000</v>
      </c>
      <c r="L302">
        <v>460</v>
      </c>
      <c r="M302">
        <v>303</v>
      </c>
      <c r="N302">
        <v>80</v>
      </c>
      <c r="O302">
        <v>112</v>
      </c>
      <c r="P302">
        <f t="shared" si="8"/>
        <v>45</v>
      </c>
      <c r="R302">
        <f t="shared" si="9"/>
        <v>100.01820632900773</v>
      </c>
      <c r="T302">
        <v>20</v>
      </c>
      <c r="U302">
        <v>25</v>
      </c>
    </row>
    <row r="303" spans="1:21" x14ac:dyDescent="0.35">
      <c r="A303" s="29">
        <v>42035</v>
      </c>
      <c r="B303">
        <v>99.817148967691494</v>
      </c>
      <c r="D303">
        <v>99.516426184530602</v>
      </c>
      <c r="E303">
        <v>98.886858978681403</v>
      </c>
      <c r="F303">
        <v>100.441045715252</v>
      </c>
      <c r="G303">
        <v>101.24576741164401</v>
      </c>
      <c r="H303">
        <v>101.068593190364</v>
      </c>
      <c r="I303">
        <v>99.3212122432613</v>
      </c>
      <c r="K303">
        <v>1000</v>
      </c>
      <c r="L303">
        <v>468</v>
      </c>
      <c r="M303">
        <v>303</v>
      </c>
      <c r="N303">
        <v>76</v>
      </c>
      <c r="O303">
        <v>110</v>
      </c>
      <c r="P303">
        <f t="shared" si="8"/>
        <v>43</v>
      </c>
      <c r="R303">
        <f t="shared" si="9"/>
        <v>99.79572255442946</v>
      </c>
      <c r="T303">
        <v>19</v>
      </c>
      <c r="U303">
        <v>24</v>
      </c>
    </row>
    <row r="304" spans="1:21" x14ac:dyDescent="0.35">
      <c r="A304" s="29">
        <v>42063</v>
      </c>
      <c r="B304">
        <v>99.744750903412296</v>
      </c>
      <c r="D304">
        <v>99.554334965058104</v>
      </c>
      <c r="E304">
        <v>99.130138973743698</v>
      </c>
      <c r="F304">
        <v>100.270160412115</v>
      </c>
      <c r="G304">
        <v>100.77167412224497</v>
      </c>
      <c r="H304">
        <v>100.387193985347</v>
      </c>
      <c r="I304">
        <v>99.649449623882106</v>
      </c>
      <c r="K304">
        <v>1000</v>
      </c>
      <c r="L304">
        <v>468</v>
      </c>
      <c r="M304">
        <v>303</v>
      </c>
      <c r="N304">
        <v>76</v>
      </c>
      <c r="O304">
        <v>110</v>
      </c>
      <c r="P304">
        <f t="shared" si="8"/>
        <v>43</v>
      </c>
      <c r="R304">
        <f t="shared" si="9"/>
        <v>99.760928550088607</v>
      </c>
      <c r="T304">
        <v>19</v>
      </c>
      <c r="U304">
        <v>24</v>
      </c>
    </row>
    <row r="305" spans="1:21" x14ac:dyDescent="0.35">
      <c r="A305" s="29">
        <v>42094</v>
      </c>
      <c r="B305">
        <v>99.770580775082493</v>
      </c>
      <c r="D305">
        <v>99.590225472436799</v>
      </c>
      <c r="E305">
        <v>99.324316146814397</v>
      </c>
      <c r="F305">
        <v>99.981962470269394</v>
      </c>
      <c r="G305">
        <v>101.64711499607299</v>
      </c>
      <c r="H305">
        <v>100.602933719644</v>
      </c>
      <c r="I305">
        <v>99.765681422233499</v>
      </c>
      <c r="K305">
        <v>1000</v>
      </c>
      <c r="L305">
        <v>468</v>
      </c>
      <c r="M305">
        <v>303</v>
      </c>
      <c r="N305">
        <v>76</v>
      </c>
      <c r="O305">
        <v>110</v>
      </c>
      <c r="P305">
        <f t="shared" si="8"/>
        <v>43</v>
      </c>
      <c r="R305">
        <f t="shared" si="9"/>
        <v>99.859742335219195</v>
      </c>
      <c r="T305">
        <v>19</v>
      </c>
      <c r="U305">
        <v>24</v>
      </c>
    </row>
    <row r="306" spans="1:21" x14ac:dyDescent="0.35">
      <c r="A306" s="29">
        <v>42124</v>
      </c>
      <c r="B306">
        <v>99.867776097959606</v>
      </c>
      <c r="D306">
        <v>99.649076867668995</v>
      </c>
      <c r="E306">
        <v>99.362263465000296</v>
      </c>
      <c r="F306">
        <v>100.031825132417</v>
      </c>
      <c r="G306">
        <v>102.04050081773499</v>
      </c>
      <c r="H306">
        <v>100.32520296343699</v>
      </c>
      <c r="I306">
        <v>99.2526462500457</v>
      </c>
      <c r="K306">
        <v>1000</v>
      </c>
      <c r="L306">
        <v>468</v>
      </c>
      <c r="M306">
        <v>303</v>
      </c>
      <c r="N306">
        <v>76</v>
      </c>
      <c r="O306">
        <v>110</v>
      </c>
      <c r="P306">
        <f t="shared" si="8"/>
        <v>43</v>
      </c>
      <c r="R306">
        <f t="shared" si="9"/>
        <v>99.869896493620388</v>
      </c>
      <c r="T306">
        <v>19</v>
      </c>
      <c r="U306">
        <v>24</v>
      </c>
    </row>
    <row r="307" spans="1:21" x14ac:dyDescent="0.35">
      <c r="A307" s="29">
        <v>42155</v>
      </c>
      <c r="B307">
        <v>99.949846072021799</v>
      </c>
      <c r="D307">
        <v>99.753515012908593</v>
      </c>
      <c r="E307">
        <v>99.624537366451307</v>
      </c>
      <c r="F307">
        <v>99.984099354904103</v>
      </c>
      <c r="G307">
        <v>102.37242351599699</v>
      </c>
      <c r="H307">
        <v>100.33872526630699</v>
      </c>
      <c r="I307">
        <v>99.727014782900099</v>
      </c>
      <c r="K307">
        <v>1000</v>
      </c>
      <c r="L307">
        <v>468</v>
      </c>
      <c r="M307">
        <v>303</v>
      </c>
      <c r="N307">
        <v>76</v>
      </c>
      <c r="O307">
        <v>110</v>
      </c>
      <c r="P307">
        <f t="shared" si="8"/>
        <v>43</v>
      </c>
      <c r="R307">
        <f t="shared" si="9"/>
        <v>100.0252911942094</v>
      </c>
      <c r="T307">
        <v>19</v>
      </c>
      <c r="U307">
        <v>24</v>
      </c>
    </row>
    <row r="308" spans="1:21" x14ac:dyDescent="0.35">
      <c r="A308" s="29">
        <v>42185</v>
      </c>
      <c r="B308">
        <v>100.07009889960599</v>
      </c>
      <c r="D308">
        <v>99.840128075512297</v>
      </c>
      <c r="E308">
        <v>99.769750854172003</v>
      </c>
      <c r="F308">
        <v>100.02930252722101</v>
      </c>
      <c r="G308">
        <v>102.39310655992298</v>
      </c>
      <c r="H308">
        <v>100.40562322621599</v>
      </c>
      <c r="I308">
        <v>100.228634120984</v>
      </c>
      <c r="K308">
        <v>1000</v>
      </c>
      <c r="L308">
        <v>468</v>
      </c>
      <c r="M308">
        <v>303</v>
      </c>
      <c r="N308">
        <v>76</v>
      </c>
      <c r="O308">
        <v>110</v>
      </c>
      <c r="P308">
        <f t="shared" si="8"/>
        <v>43</v>
      </c>
      <c r="R308">
        <f t="shared" si="9"/>
        <v>100.13744798614069</v>
      </c>
      <c r="T308">
        <v>19</v>
      </c>
      <c r="U308">
        <v>24</v>
      </c>
    </row>
    <row r="309" spans="1:21" x14ac:dyDescent="0.35">
      <c r="A309" s="29">
        <v>42216</v>
      </c>
      <c r="B309">
        <v>100.185836303266</v>
      </c>
      <c r="D309">
        <v>100.10192428190599</v>
      </c>
      <c r="E309">
        <v>100.04768862298</v>
      </c>
      <c r="F309">
        <v>100.206675737418</v>
      </c>
      <c r="G309">
        <v>101.87672188859</v>
      </c>
      <c r="H309">
        <v>99.915758261801003</v>
      </c>
      <c r="I309">
        <v>99.713614902074994</v>
      </c>
      <c r="K309">
        <v>1000</v>
      </c>
      <c r="L309">
        <v>468</v>
      </c>
      <c r="M309">
        <v>303</v>
      </c>
      <c r="N309">
        <v>76</v>
      </c>
      <c r="O309">
        <v>110</v>
      </c>
      <c r="P309">
        <f t="shared" si="8"/>
        <v>43</v>
      </c>
      <c r="R309">
        <f t="shared" si="9"/>
        <v>100.20599073711249</v>
      </c>
      <c r="T309">
        <v>19</v>
      </c>
      <c r="U309">
        <v>24</v>
      </c>
    </row>
    <row r="310" spans="1:21" x14ac:dyDescent="0.35">
      <c r="A310" s="29">
        <v>42247</v>
      </c>
      <c r="B310">
        <v>100.14418350726901</v>
      </c>
      <c r="D310">
        <v>100.181590544565</v>
      </c>
      <c r="E310">
        <v>100.209360801964</v>
      </c>
      <c r="F310">
        <v>100.097291233421</v>
      </c>
      <c r="G310">
        <v>100.64554939942701</v>
      </c>
      <c r="H310">
        <v>99.714877391617193</v>
      </c>
      <c r="I310">
        <v>100.420016777811</v>
      </c>
      <c r="K310">
        <v>1000</v>
      </c>
      <c r="L310">
        <v>468</v>
      </c>
      <c r="M310">
        <v>303</v>
      </c>
      <c r="N310">
        <v>76</v>
      </c>
      <c r="O310">
        <v>110</v>
      </c>
      <c r="P310">
        <f t="shared" si="8"/>
        <v>43</v>
      </c>
      <c r="R310">
        <f t="shared" si="9"/>
        <v>100.16321908792592</v>
      </c>
      <c r="T310">
        <v>19</v>
      </c>
      <c r="U310">
        <v>24</v>
      </c>
    </row>
    <row r="311" spans="1:21" x14ac:dyDescent="0.35">
      <c r="A311" s="29">
        <v>42277</v>
      </c>
      <c r="B311">
        <v>100.018700340351</v>
      </c>
      <c r="D311">
        <v>100.20113268634201</v>
      </c>
      <c r="E311">
        <v>100.505753745386</v>
      </c>
      <c r="F311">
        <v>99.654312474061797</v>
      </c>
      <c r="G311">
        <v>98.699168393302784</v>
      </c>
      <c r="H311">
        <v>99.755776364835896</v>
      </c>
      <c r="I311">
        <v>100.391824553566</v>
      </c>
      <c r="K311">
        <v>1000</v>
      </c>
      <c r="L311">
        <v>468</v>
      </c>
      <c r="M311">
        <v>303</v>
      </c>
      <c r="N311">
        <v>76</v>
      </c>
      <c r="O311">
        <v>110</v>
      </c>
      <c r="P311">
        <f t="shared" si="8"/>
        <v>43</v>
      </c>
      <c r="R311">
        <f t="shared" si="9"/>
        <v>100.02307008630767</v>
      </c>
      <c r="T311">
        <v>19</v>
      </c>
      <c r="U311">
        <v>24</v>
      </c>
    </row>
    <row r="312" spans="1:21" x14ac:dyDescent="0.35">
      <c r="A312" s="29">
        <v>42308</v>
      </c>
      <c r="B312">
        <v>100.128898633359</v>
      </c>
      <c r="D312">
        <v>100.434265416575</v>
      </c>
      <c r="E312">
        <v>100.72354717687</v>
      </c>
      <c r="F312">
        <v>100.017004036402</v>
      </c>
      <c r="G312">
        <v>98.439501334471487</v>
      </c>
      <c r="H312">
        <v>99.494258155770098</v>
      </c>
      <c r="I312">
        <v>100.342479808501</v>
      </c>
      <c r="K312">
        <v>1000</v>
      </c>
      <c r="L312">
        <v>468</v>
      </c>
      <c r="M312">
        <v>303</v>
      </c>
      <c r="N312">
        <v>76</v>
      </c>
      <c r="O312">
        <v>110</v>
      </c>
      <c r="P312">
        <f t="shared" si="8"/>
        <v>43</v>
      </c>
      <c r="R312">
        <f t="shared" si="9"/>
        <v>100.18426943212506</v>
      </c>
      <c r="T312">
        <v>19</v>
      </c>
      <c r="U312">
        <v>24</v>
      </c>
    </row>
    <row r="313" spans="1:21" x14ac:dyDescent="0.35">
      <c r="A313" s="29">
        <v>42338</v>
      </c>
      <c r="B313">
        <v>100.151875888571</v>
      </c>
      <c r="D313">
        <v>100.50327192396</v>
      </c>
      <c r="E313">
        <v>101.008542444509</v>
      </c>
      <c r="F313">
        <v>99.709370199617695</v>
      </c>
      <c r="G313">
        <v>97.786712291676281</v>
      </c>
      <c r="H313">
        <v>99.283520224656399</v>
      </c>
      <c r="I313">
        <v>100.66167098254</v>
      </c>
      <c r="K313">
        <v>1000</v>
      </c>
      <c r="L313">
        <v>468</v>
      </c>
      <c r="M313">
        <v>303</v>
      </c>
      <c r="N313">
        <v>76</v>
      </c>
      <c r="O313">
        <v>110</v>
      </c>
      <c r="P313">
        <f t="shared" si="8"/>
        <v>43</v>
      </c>
      <c r="R313">
        <f t="shared" si="9"/>
        <v>100.16536624564321</v>
      </c>
      <c r="T313">
        <v>19</v>
      </c>
      <c r="U313">
        <v>24</v>
      </c>
    </row>
    <row r="314" spans="1:21" x14ac:dyDescent="0.35">
      <c r="A314" s="29">
        <v>42369</v>
      </c>
      <c r="B314">
        <v>100.10840839354699</v>
      </c>
      <c r="D314">
        <v>100.651966118182</v>
      </c>
      <c r="E314">
        <v>101.35974409457999</v>
      </c>
      <c r="F314">
        <v>99.611454032406897</v>
      </c>
      <c r="G314">
        <v>96.683184294200998</v>
      </c>
      <c r="H314">
        <v>98.673676555210093</v>
      </c>
      <c r="I314">
        <v>100.49981606592</v>
      </c>
      <c r="K314">
        <v>1000</v>
      </c>
      <c r="L314">
        <v>468</v>
      </c>
      <c r="M314">
        <v>303</v>
      </c>
      <c r="N314">
        <v>76</v>
      </c>
      <c r="O314">
        <v>110</v>
      </c>
      <c r="P314">
        <f t="shared" si="8"/>
        <v>43</v>
      </c>
      <c r="R314">
        <f t="shared" si="9"/>
        <v>100.14214932634968</v>
      </c>
      <c r="T314">
        <v>19</v>
      </c>
      <c r="U314">
        <v>24</v>
      </c>
    </row>
    <row r="315" spans="1:21" x14ac:dyDescent="0.35">
      <c r="A315" s="29">
        <v>42400</v>
      </c>
      <c r="B315">
        <v>100.120799539152</v>
      </c>
      <c r="D315">
        <v>100.724696505716</v>
      </c>
      <c r="E315">
        <v>101.23387517322701</v>
      </c>
      <c r="F315">
        <v>99.857028346815497</v>
      </c>
      <c r="G315">
        <v>95.846870984449708</v>
      </c>
      <c r="H315">
        <v>98.442383891670701</v>
      </c>
      <c r="I315">
        <v>100.687575146198</v>
      </c>
      <c r="K315">
        <v>1000</v>
      </c>
      <c r="L315">
        <v>483</v>
      </c>
      <c r="M315">
        <v>305</v>
      </c>
      <c r="N315">
        <v>67</v>
      </c>
      <c r="O315">
        <v>103</v>
      </c>
      <c r="P315">
        <f t="shared" si="8"/>
        <v>42</v>
      </c>
      <c r="R315">
        <f t="shared" si="9"/>
        <v>100.1425394073879</v>
      </c>
      <c r="T315">
        <v>19</v>
      </c>
      <c r="U315">
        <v>23</v>
      </c>
    </row>
    <row r="316" spans="1:21" x14ac:dyDescent="0.35">
      <c r="A316" s="29">
        <v>42429</v>
      </c>
      <c r="B316">
        <v>100.05004545896099</v>
      </c>
      <c r="D316">
        <v>100.702982001704</v>
      </c>
      <c r="E316">
        <v>101.515367330179</v>
      </c>
      <c r="F316">
        <v>99.501081302487194</v>
      </c>
      <c r="G316">
        <v>95.391537030546885</v>
      </c>
      <c r="H316">
        <v>98.216444561110194</v>
      </c>
      <c r="I316">
        <v>100.716122725565</v>
      </c>
      <c r="K316">
        <v>1000</v>
      </c>
      <c r="L316">
        <v>483</v>
      </c>
      <c r="M316">
        <v>305</v>
      </c>
      <c r="N316">
        <v>67</v>
      </c>
      <c r="O316">
        <v>103</v>
      </c>
      <c r="P316">
        <f t="shared" si="8"/>
        <v>42</v>
      </c>
      <c r="R316">
        <f t="shared" si="9"/>
        <v>100.11735614304978</v>
      </c>
      <c r="T316">
        <v>19</v>
      </c>
      <c r="U316">
        <v>23</v>
      </c>
    </row>
    <row r="317" spans="1:21" x14ac:dyDescent="0.35">
      <c r="A317" s="29">
        <v>42460</v>
      </c>
      <c r="B317">
        <v>100.258882069942</v>
      </c>
      <c r="D317">
        <v>101.124631092141</v>
      </c>
      <c r="E317">
        <v>102.185241467734</v>
      </c>
      <c r="F317">
        <v>99.467304956705902</v>
      </c>
      <c r="G317">
        <v>95.72041425588867</v>
      </c>
      <c r="H317">
        <v>97.835156830625706</v>
      </c>
      <c r="I317">
        <v>100.588627007589</v>
      </c>
      <c r="K317">
        <v>1000</v>
      </c>
      <c r="L317">
        <v>483</v>
      </c>
      <c r="M317">
        <v>305</v>
      </c>
      <c r="N317">
        <v>67</v>
      </c>
      <c r="O317">
        <v>103</v>
      </c>
      <c r="P317">
        <f t="shared" si="8"/>
        <v>42</v>
      </c>
      <c r="R317">
        <f t="shared" si="9"/>
        <v>100.40801088372855</v>
      </c>
      <c r="T317">
        <v>19</v>
      </c>
      <c r="U317">
        <v>23</v>
      </c>
    </row>
    <row r="318" spans="1:21" x14ac:dyDescent="0.35">
      <c r="A318" s="29">
        <v>42490</v>
      </c>
      <c r="B318">
        <v>100.180981945301</v>
      </c>
      <c r="D318">
        <v>100.856621803141</v>
      </c>
      <c r="E318">
        <v>101.773126232183</v>
      </c>
      <c r="F318">
        <v>99.350100523325807</v>
      </c>
      <c r="G318">
        <v>96.601183860310698</v>
      </c>
      <c r="H318">
        <v>97.788957651876899</v>
      </c>
      <c r="I318">
        <v>100.64129525249101</v>
      </c>
      <c r="K318">
        <v>1000</v>
      </c>
      <c r="L318">
        <v>483</v>
      </c>
      <c r="M318">
        <v>305</v>
      </c>
      <c r="N318">
        <v>67</v>
      </c>
      <c r="O318">
        <v>103</v>
      </c>
      <c r="P318">
        <f t="shared" si="8"/>
        <v>42</v>
      </c>
      <c r="R318">
        <f t="shared" si="9"/>
        <v>100.22967698714753</v>
      </c>
      <c r="T318">
        <v>19</v>
      </c>
      <c r="U318">
        <v>23</v>
      </c>
    </row>
    <row r="319" spans="1:21" x14ac:dyDescent="0.35">
      <c r="A319" s="29">
        <v>42521</v>
      </c>
      <c r="B319">
        <v>100.25730450096501</v>
      </c>
      <c r="D319">
        <v>100.963495106335</v>
      </c>
      <c r="E319">
        <v>102.22806835329401</v>
      </c>
      <c r="F319">
        <v>99.038291926491894</v>
      </c>
      <c r="G319">
        <v>97.218110416650688</v>
      </c>
      <c r="H319">
        <v>97.530033875579605</v>
      </c>
      <c r="I319">
        <v>100.719073519595</v>
      </c>
      <c r="K319">
        <v>1000</v>
      </c>
      <c r="L319">
        <v>483</v>
      </c>
      <c r="M319">
        <v>305</v>
      </c>
      <c r="N319">
        <v>67</v>
      </c>
      <c r="O319">
        <v>103</v>
      </c>
      <c r="P319">
        <f t="shared" si="8"/>
        <v>42</v>
      </c>
      <c r="R319">
        <f t="shared" si="9"/>
        <v>100.37224402714432</v>
      </c>
      <c r="T319">
        <v>19</v>
      </c>
      <c r="U319">
        <v>23</v>
      </c>
    </row>
    <row r="320" spans="1:21" x14ac:dyDescent="0.35">
      <c r="A320" s="29">
        <v>42551</v>
      </c>
      <c r="B320">
        <v>100.520497951238</v>
      </c>
      <c r="D320">
        <v>101.227557955463</v>
      </c>
      <c r="E320">
        <v>102.52875312610701</v>
      </c>
      <c r="F320">
        <v>99.252913898718404</v>
      </c>
      <c r="G320">
        <v>97.993767283749492</v>
      </c>
      <c r="H320">
        <v>97.424940137346596</v>
      </c>
      <c r="I320">
        <v>100.76905899107101</v>
      </c>
      <c r="K320">
        <v>1000</v>
      </c>
      <c r="L320">
        <v>483</v>
      </c>
      <c r="M320">
        <v>305</v>
      </c>
      <c r="N320">
        <v>67</v>
      </c>
      <c r="O320">
        <v>103</v>
      </c>
      <c r="P320">
        <f t="shared" si="8"/>
        <v>42</v>
      </c>
      <c r="R320">
        <f t="shared" si="9"/>
        <v>100.62617821880171</v>
      </c>
      <c r="T320">
        <v>19</v>
      </c>
      <c r="U320">
        <v>23</v>
      </c>
    </row>
    <row r="321" spans="1:21" x14ac:dyDescent="0.35">
      <c r="A321" s="29">
        <v>42582</v>
      </c>
      <c r="B321">
        <v>100.726673041502</v>
      </c>
      <c r="D321">
        <v>101.40044285909801</v>
      </c>
      <c r="E321">
        <v>102.772922092038</v>
      </c>
      <c r="F321">
        <v>99.217933583463505</v>
      </c>
      <c r="G321">
        <v>98.396673249753093</v>
      </c>
      <c r="H321">
        <v>97.353789871942794</v>
      </c>
      <c r="I321">
        <v>101.484033079585</v>
      </c>
      <c r="K321">
        <v>1000</v>
      </c>
      <c r="L321">
        <v>483</v>
      </c>
      <c r="M321">
        <v>305</v>
      </c>
      <c r="N321">
        <v>67</v>
      </c>
      <c r="O321">
        <v>103</v>
      </c>
      <c r="P321">
        <f t="shared" si="8"/>
        <v>42</v>
      </c>
      <c r="R321">
        <f t="shared" si="9"/>
        <v>100.78313796729688</v>
      </c>
      <c r="T321">
        <v>19</v>
      </c>
      <c r="U321">
        <v>23</v>
      </c>
    </row>
    <row r="322" spans="1:21" x14ac:dyDescent="0.35">
      <c r="A322" s="29">
        <v>42613</v>
      </c>
      <c r="B322">
        <v>100.75443879469</v>
      </c>
      <c r="D322">
        <v>101.438352674754</v>
      </c>
      <c r="E322">
        <v>102.990582214276</v>
      </c>
      <c r="F322">
        <v>98.941161649535999</v>
      </c>
      <c r="G322">
        <v>97.96766961649837</v>
      </c>
      <c r="H322">
        <v>97.502211970756093</v>
      </c>
      <c r="I322">
        <v>101.851044469146</v>
      </c>
      <c r="K322">
        <v>1000</v>
      </c>
      <c r="L322">
        <v>483</v>
      </c>
      <c r="M322">
        <v>305</v>
      </c>
      <c r="N322">
        <v>67</v>
      </c>
      <c r="O322">
        <v>103</v>
      </c>
      <c r="P322">
        <f t="shared" si="8"/>
        <v>42</v>
      </c>
      <c r="R322">
        <f t="shared" si="9"/>
        <v>100.80581107760119</v>
      </c>
      <c r="T322">
        <v>19</v>
      </c>
      <c r="U322">
        <v>23</v>
      </c>
    </row>
    <row r="323" spans="1:21" x14ac:dyDescent="0.35">
      <c r="A323" s="29">
        <v>42643</v>
      </c>
      <c r="B323">
        <v>100.97453994142499</v>
      </c>
      <c r="D323">
        <v>101.65758823743001</v>
      </c>
      <c r="E323">
        <v>103.10615075284301</v>
      </c>
      <c r="F323">
        <v>99.371361209698307</v>
      </c>
      <c r="G323">
        <v>98.479538886427179</v>
      </c>
      <c r="H323">
        <v>97.4641842738273</v>
      </c>
      <c r="I323">
        <v>102.254023037496</v>
      </c>
      <c r="K323">
        <v>1000</v>
      </c>
      <c r="L323">
        <v>483</v>
      </c>
      <c r="M323">
        <v>305</v>
      </c>
      <c r="N323">
        <v>67</v>
      </c>
      <c r="O323">
        <v>103</v>
      </c>
      <c r="P323">
        <f t="shared" si="8"/>
        <v>42</v>
      </c>
      <c r="R323">
        <f t="shared" si="9"/>
        <v>101.04014503575083</v>
      </c>
      <c r="T323">
        <v>19</v>
      </c>
      <c r="U323">
        <v>23</v>
      </c>
    </row>
    <row r="324" spans="1:21" x14ac:dyDescent="0.35">
      <c r="A324" s="29">
        <v>42674</v>
      </c>
      <c r="B324">
        <v>101.080067846258</v>
      </c>
      <c r="D324">
        <v>101.722478854999</v>
      </c>
      <c r="E324">
        <v>103.196636200219</v>
      </c>
      <c r="F324">
        <v>99.469746174604097</v>
      </c>
      <c r="G324">
        <v>100.01962223672029</v>
      </c>
      <c r="H324">
        <v>97.128986095284901</v>
      </c>
      <c r="I324">
        <v>102.540155288142</v>
      </c>
      <c r="K324">
        <v>1000</v>
      </c>
      <c r="L324">
        <v>483</v>
      </c>
      <c r="M324">
        <v>305</v>
      </c>
      <c r="N324">
        <v>67</v>
      </c>
      <c r="O324">
        <v>103</v>
      </c>
      <c r="P324">
        <f t="shared" si="8"/>
        <v>42</v>
      </c>
      <c r="R324">
        <f t="shared" si="9"/>
        <v>101.19453464773659</v>
      </c>
      <c r="T324">
        <v>19</v>
      </c>
      <c r="U324">
        <v>23</v>
      </c>
    </row>
    <row r="325" spans="1:21" x14ac:dyDescent="0.35">
      <c r="A325" s="29">
        <v>42704</v>
      </c>
      <c r="B325">
        <v>101.312421751477</v>
      </c>
      <c r="D325">
        <v>101.932375811117</v>
      </c>
      <c r="E325">
        <v>103.283932013937</v>
      </c>
      <c r="F325">
        <v>99.818637479406306</v>
      </c>
      <c r="G325">
        <v>100.571505610168</v>
      </c>
      <c r="H325">
        <v>97.269206777841902</v>
      </c>
      <c r="I325">
        <v>102.38231032597299</v>
      </c>
      <c r="K325">
        <v>1000</v>
      </c>
      <c r="L325">
        <v>483</v>
      </c>
      <c r="M325">
        <v>305</v>
      </c>
      <c r="N325">
        <v>67</v>
      </c>
      <c r="O325">
        <v>103</v>
      </c>
      <c r="P325">
        <f t="shared" si="8"/>
        <v>42</v>
      </c>
      <c r="R325">
        <f t="shared" si="9"/>
        <v>101.38789980164033</v>
      </c>
      <c r="T325">
        <v>19</v>
      </c>
      <c r="U325">
        <v>23</v>
      </c>
    </row>
    <row r="326" spans="1:21" x14ac:dyDescent="0.35">
      <c r="A326" s="29">
        <v>42735</v>
      </c>
      <c r="B326">
        <v>101.664015770399</v>
      </c>
      <c r="D326">
        <v>102.266357906049</v>
      </c>
      <c r="E326">
        <v>103.832297190514</v>
      </c>
      <c r="F326">
        <v>99.898798790315894</v>
      </c>
      <c r="G326">
        <v>100.82163626569999</v>
      </c>
      <c r="H326">
        <v>97.618227401550101</v>
      </c>
      <c r="I326">
        <v>102.831514040912</v>
      </c>
      <c r="K326">
        <v>1000</v>
      </c>
      <c r="L326">
        <v>483</v>
      </c>
      <c r="M326">
        <v>305</v>
      </c>
      <c r="N326">
        <v>67</v>
      </c>
      <c r="O326">
        <v>103</v>
      </c>
      <c r="P326">
        <f t="shared" ref="P326:P389" si="10">+T326+U326</f>
        <v>42</v>
      </c>
      <c r="R326">
        <f t="shared" ref="R326:R389" si="11">SUMPRODUCT(E326:I326,L326:P326)/1000</f>
        <v>101.74878381594448</v>
      </c>
      <c r="T326">
        <v>19</v>
      </c>
      <c r="U326">
        <v>23</v>
      </c>
    </row>
    <row r="327" spans="1:21" x14ac:dyDescent="0.35">
      <c r="A327" s="29">
        <v>42766</v>
      </c>
      <c r="B327">
        <v>101.93390459126699</v>
      </c>
      <c r="D327">
        <v>102.34005744941</v>
      </c>
      <c r="E327">
        <v>103.85028493010699</v>
      </c>
      <c r="F327">
        <v>99.972185014511695</v>
      </c>
      <c r="G327">
        <v>103.05328842732499</v>
      </c>
      <c r="H327">
        <v>97.981628069148499</v>
      </c>
      <c r="I327">
        <v>103.13544051077299</v>
      </c>
      <c r="K327">
        <v>1000</v>
      </c>
      <c r="L327">
        <v>476</v>
      </c>
      <c r="M327">
        <v>316</v>
      </c>
      <c r="N327">
        <v>65</v>
      </c>
      <c r="O327">
        <v>102</v>
      </c>
      <c r="P327">
        <f t="shared" si="10"/>
        <v>41</v>
      </c>
      <c r="R327">
        <f t="shared" si="11"/>
        <v>101.94508896308758</v>
      </c>
      <c r="T327">
        <v>19</v>
      </c>
      <c r="U327">
        <v>22</v>
      </c>
    </row>
    <row r="328" spans="1:21" x14ac:dyDescent="0.35">
      <c r="A328" s="29">
        <v>42794</v>
      </c>
      <c r="B328">
        <v>102.332938839793</v>
      </c>
      <c r="D328">
        <v>102.702647573417</v>
      </c>
      <c r="E328">
        <v>104.307206940293</v>
      </c>
      <c r="F328">
        <v>100.25880453850201</v>
      </c>
      <c r="G328">
        <v>104.00391626274899</v>
      </c>
      <c r="H328">
        <v>98.465334394210302</v>
      </c>
      <c r="I328">
        <v>103.425953584626</v>
      </c>
      <c r="K328">
        <v>1000</v>
      </c>
      <c r="L328">
        <v>475</v>
      </c>
      <c r="M328">
        <v>312</v>
      </c>
      <c r="N328">
        <v>67</v>
      </c>
      <c r="O328">
        <v>103</v>
      </c>
      <c r="P328">
        <f t="shared" si="10"/>
        <v>43</v>
      </c>
      <c r="R328">
        <f t="shared" si="11"/>
        <v>102.38417814899856</v>
      </c>
      <c r="T328">
        <v>20</v>
      </c>
      <c r="U328">
        <v>23</v>
      </c>
    </row>
    <row r="329" spans="1:21" x14ac:dyDescent="0.35">
      <c r="A329" s="29">
        <v>42825</v>
      </c>
      <c r="B329">
        <v>102.619582651324</v>
      </c>
      <c r="D329">
        <v>102.972987223012</v>
      </c>
      <c r="E329">
        <v>104.39201193411201</v>
      </c>
      <c r="F329">
        <v>100.72125716154</v>
      </c>
      <c r="G329">
        <v>104.204979484067</v>
      </c>
      <c r="H329">
        <v>98.961073975027404</v>
      </c>
      <c r="I329">
        <v>105.30993632547801</v>
      </c>
      <c r="K329">
        <v>1000</v>
      </c>
      <c r="L329">
        <v>475</v>
      </c>
      <c r="M329">
        <v>312</v>
      </c>
      <c r="N329">
        <v>67</v>
      </c>
      <c r="O329">
        <v>103</v>
      </c>
      <c r="P329">
        <f t="shared" si="10"/>
        <v>43</v>
      </c>
      <c r="R329">
        <f t="shared" si="11"/>
        <v>102.71428940995955</v>
      </c>
      <c r="T329">
        <v>20</v>
      </c>
      <c r="U329">
        <v>23</v>
      </c>
    </row>
    <row r="330" spans="1:21" x14ac:dyDescent="0.35">
      <c r="A330" s="29">
        <v>42855</v>
      </c>
      <c r="B330">
        <v>102.89531106577201</v>
      </c>
      <c r="D330">
        <v>103.30503361912101</v>
      </c>
      <c r="E330">
        <v>104.867633802201</v>
      </c>
      <c r="F330">
        <v>100.863418238778</v>
      </c>
      <c r="G330">
        <v>103.475266827393</v>
      </c>
      <c r="H330">
        <v>99.305167461326405</v>
      </c>
      <c r="I330">
        <v>105.17162570533699</v>
      </c>
      <c r="K330">
        <v>1000</v>
      </c>
      <c r="L330">
        <v>475</v>
      </c>
      <c r="M330">
        <v>312</v>
      </c>
      <c r="N330">
        <v>67</v>
      </c>
      <c r="O330">
        <v>103</v>
      </c>
      <c r="P330">
        <f t="shared" si="10"/>
        <v>43</v>
      </c>
      <c r="R330">
        <f t="shared" si="11"/>
        <v>102.96516757782567</v>
      </c>
      <c r="T330">
        <v>20</v>
      </c>
      <c r="U330">
        <v>23</v>
      </c>
    </row>
    <row r="331" spans="1:21" x14ac:dyDescent="0.35">
      <c r="A331" s="29">
        <v>42886</v>
      </c>
      <c r="B331">
        <v>103.114326764757</v>
      </c>
      <c r="D331">
        <v>103.547796025975</v>
      </c>
      <c r="E331">
        <v>105.035825671677</v>
      </c>
      <c r="F331">
        <v>101.273947294314</v>
      </c>
      <c r="G331">
        <v>103.01648425243798</v>
      </c>
      <c r="H331">
        <v>99.552805568992994</v>
      </c>
      <c r="I331">
        <v>105.668900376808</v>
      </c>
      <c r="K331">
        <v>1000</v>
      </c>
      <c r="L331">
        <v>475</v>
      </c>
      <c r="M331">
        <v>312</v>
      </c>
      <c r="N331">
        <v>67</v>
      </c>
      <c r="O331">
        <v>103</v>
      </c>
      <c r="P331">
        <f t="shared" si="10"/>
        <v>43</v>
      </c>
      <c r="R331">
        <f t="shared" si="11"/>
        <v>103.18929488459491</v>
      </c>
      <c r="T331">
        <v>20</v>
      </c>
      <c r="U331">
        <v>23</v>
      </c>
    </row>
    <row r="332" spans="1:21" x14ac:dyDescent="0.35">
      <c r="A332" s="29">
        <v>42916</v>
      </c>
      <c r="B332">
        <v>103.213905842117</v>
      </c>
      <c r="D332">
        <v>103.721287577449</v>
      </c>
      <c r="E332">
        <v>105.272568298259</v>
      </c>
      <c r="F332">
        <v>101.35083350262001</v>
      </c>
      <c r="G332">
        <v>102.009755407444</v>
      </c>
      <c r="H332">
        <v>99.622592552094503</v>
      </c>
      <c r="I332">
        <v>105.933575379487</v>
      </c>
      <c r="K332">
        <v>1000</v>
      </c>
      <c r="L332">
        <v>475</v>
      </c>
      <c r="M332">
        <v>312</v>
      </c>
      <c r="N332">
        <v>67</v>
      </c>
      <c r="O332">
        <v>103</v>
      </c>
      <c r="P332">
        <f t="shared" si="10"/>
        <v>43</v>
      </c>
      <c r="R332">
        <f t="shared" si="11"/>
        <v>103.27685438097289</v>
      </c>
      <c r="T332">
        <v>20</v>
      </c>
      <c r="U332">
        <v>23</v>
      </c>
    </row>
    <row r="333" spans="1:21" x14ac:dyDescent="0.35">
      <c r="A333" s="29">
        <v>42947</v>
      </c>
      <c r="B333">
        <v>103.38332683439</v>
      </c>
      <c r="D333">
        <v>103.849147090503</v>
      </c>
      <c r="E333">
        <v>105.469809436201</v>
      </c>
      <c r="F333">
        <v>101.33201807534</v>
      </c>
      <c r="G333">
        <v>102.105650169901</v>
      </c>
      <c r="H333">
        <v>99.792546382480893</v>
      </c>
      <c r="I333">
        <v>106.585326210372</v>
      </c>
      <c r="K333">
        <v>1000</v>
      </c>
      <c r="L333">
        <v>475</v>
      </c>
      <c r="M333">
        <v>312</v>
      </c>
      <c r="N333">
        <v>67</v>
      </c>
      <c r="O333">
        <v>103</v>
      </c>
      <c r="P333">
        <f t="shared" si="10"/>
        <v>43</v>
      </c>
      <c r="R333">
        <f t="shared" si="11"/>
        <v>103.41662898752647</v>
      </c>
      <c r="T333">
        <v>20</v>
      </c>
      <c r="U333">
        <v>23</v>
      </c>
    </row>
    <row r="334" spans="1:21" x14ac:dyDescent="0.35">
      <c r="A334" s="29">
        <v>42978</v>
      </c>
      <c r="B334">
        <v>103.61170012685</v>
      </c>
      <c r="D334">
        <v>104.11572813347399</v>
      </c>
      <c r="E334">
        <v>105.70498282744499</v>
      </c>
      <c r="F334">
        <v>101.66576237101999</v>
      </c>
      <c r="G334">
        <v>103.19015391206599</v>
      </c>
      <c r="H334">
        <v>99.531219902302396</v>
      </c>
      <c r="I334">
        <v>106.526116819291</v>
      </c>
      <c r="K334">
        <v>1000</v>
      </c>
      <c r="L334">
        <v>475</v>
      </c>
      <c r="M334">
        <v>312</v>
      </c>
      <c r="N334">
        <v>67</v>
      </c>
      <c r="O334">
        <v>103</v>
      </c>
      <c r="P334">
        <f t="shared" si="10"/>
        <v>43</v>
      </c>
      <c r="R334">
        <f t="shared" si="11"/>
        <v>103.6756636880697</v>
      </c>
      <c r="T334">
        <v>20</v>
      </c>
      <c r="U334">
        <v>23</v>
      </c>
    </row>
    <row r="335" spans="1:21" x14ac:dyDescent="0.35">
      <c r="A335" s="29">
        <v>43008</v>
      </c>
      <c r="B335">
        <v>103.936718947602</v>
      </c>
      <c r="D335">
        <v>104.32972852570499</v>
      </c>
      <c r="E335">
        <v>105.894351313353</v>
      </c>
      <c r="F335">
        <v>101.904474794207</v>
      </c>
      <c r="G335">
        <v>103.95975927687698</v>
      </c>
      <c r="H335">
        <v>100.40652583205301</v>
      </c>
      <c r="I335">
        <v>106.871125807083</v>
      </c>
      <c r="K335">
        <v>1000</v>
      </c>
      <c r="L335">
        <v>475</v>
      </c>
      <c r="M335">
        <v>312</v>
      </c>
      <c r="N335">
        <v>67</v>
      </c>
      <c r="O335">
        <v>103</v>
      </c>
      <c r="P335">
        <f t="shared" si="10"/>
        <v>43</v>
      </c>
      <c r="R335">
        <f t="shared" si="11"/>
        <v>103.99664745159205</v>
      </c>
      <c r="T335">
        <v>20</v>
      </c>
      <c r="U335">
        <v>23</v>
      </c>
    </row>
    <row r="336" spans="1:21" x14ac:dyDescent="0.35">
      <c r="A336" s="29">
        <v>43039</v>
      </c>
      <c r="B336">
        <v>104.155859294411</v>
      </c>
      <c r="D336">
        <v>104.472923448933</v>
      </c>
      <c r="E336">
        <v>106.007615347607</v>
      </c>
      <c r="F336">
        <v>102.11285212113999</v>
      </c>
      <c r="G336">
        <v>104.70836036616697</v>
      </c>
      <c r="H336">
        <v>101.01809755817</v>
      </c>
      <c r="I336">
        <v>107.088124105771</v>
      </c>
      <c r="K336">
        <v>1000</v>
      </c>
      <c r="L336">
        <v>475</v>
      </c>
      <c r="M336">
        <v>312</v>
      </c>
      <c r="N336">
        <v>67</v>
      </c>
      <c r="O336">
        <v>103</v>
      </c>
      <c r="P336">
        <f t="shared" si="10"/>
        <v>43</v>
      </c>
      <c r="R336">
        <f t="shared" si="11"/>
        <v>104.23794068148186</v>
      </c>
      <c r="T336">
        <v>20</v>
      </c>
      <c r="U336">
        <v>23</v>
      </c>
    </row>
    <row r="337" spans="1:21" x14ac:dyDescent="0.35">
      <c r="A337" s="29">
        <v>43069</v>
      </c>
      <c r="B337">
        <v>104.42389369965601</v>
      </c>
      <c r="D337">
        <v>104.699049544448</v>
      </c>
      <c r="E337">
        <v>106.24387837025</v>
      </c>
      <c r="F337">
        <v>102.27566332236999</v>
      </c>
      <c r="G337">
        <v>105.57486500948099</v>
      </c>
      <c r="H337">
        <v>101.272007996306</v>
      </c>
      <c r="I337">
        <v>106.916620398405</v>
      </c>
      <c r="K337">
        <v>1000</v>
      </c>
      <c r="L337">
        <v>475</v>
      </c>
      <c r="M337">
        <v>312</v>
      </c>
      <c r="N337">
        <v>67</v>
      </c>
      <c r="O337">
        <v>103</v>
      </c>
      <c r="P337">
        <f t="shared" si="10"/>
        <v>43</v>
      </c>
      <c r="R337">
        <f t="shared" si="11"/>
        <v>104.47779663883435</v>
      </c>
      <c r="T337">
        <v>20</v>
      </c>
      <c r="U337">
        <v>23</v>
      </c>
    </row>
    <row r="338" spans="1:21" x14ac:dyDescent="0.35">
      <c r="A338" s="29">
        <v>43100</v>
      </c>
      <c r="B338">
        <v>104.701824935901</v>
      </c>
      <c r="D338">
        <v>104.850309894657</v>
      </c>
      <c r="E338">
        <v>106.503532864915</v>
      </c>
      <c r="F338">
        <v>102.337852946905</v>
      </c>
      <c r="G338">
        <v>106.30068696350997</v>
      </c>
      <c r="H338">
        <v>101.477880822598</v>
      </c>
      <c r="I338">
        <v>108.569785319703</v>
      </c>
      <c r="K338">
        <v>1000</v>
      </c>
      <c r="L338">
        <v>475</v>
      </c>
      <c r="M338">
        <v>312</v>
      </c>
      <c r="N338">
        <v>67</v>
      </c>
      <c r="O338">
        <v>103</v>
      </c>
      <c r="P338">
        <f t="shared" si="10"/>
        <v>43</v>
      </c>
      <c r="R338">
        <f t="shared" si="11"/>
        <v>104.76145675029898</v>
      </c>
      <c r="T338">
        <v>20</v>
      </c>
      <c r="U338">
        <v>23</v>
      </c>
    </row>
    <row r="339" spans="1:21" x14ac:dyDescent="0.35">
      <c r="A339" s="29">
        <v>43131</v>
      </c>
      <c r="B339">
        <v>104.95130223735499</v>
      </c>
      <c r="D339">
        <v>105.039705983948</v>
      </c>
      <c r="E339">
        <v>106.71438528103999</v>
      </c>
      <c r="F339">
        <v>102.43310433470501</v>
      </c>
      <c r="G339">
        <v>107.445844791198</v>
      </c>
      <c r="H339">
        <v>101.582976605311</v>
      </c>
      <c r="I339">
        <v>108.83567612714999</v>
      </c>
      <c r="K339">
        <v>1000</v>
      </c>
      <c r="L339">
        <v>481</v>
      </c>
      <c r="M339">
        <v>313</v>
      </c>
      <c r="N339">
        <v>64</v>
      </c>
      <c r="O339">
        <v>101</v>
      </c>
      <c r="P339">
        <f t="shared" si="10"/>
        <v>41</v>
      </c>
      <c r="R339">
        <f t="shared" si="11"/>
        <v>104.98985840192913</v>
      </c>
      <c r="T339">
        <v>19</v>
      </c>
      <c r="U339">
        <v>22</v>
      </c>
    </row>
    <row r="340" spans="1:21" x14ac:dyDescent="0.35">
      <c r="A340" s="29">
        <v>43159</v>
      </c>
      <c r="B340">
        <v>105.078935380715</v>
      </c>
      <c r="D340">
        <v>105.20515167587</v>
      </c>
      <c r="E340">
        <v>106.836983480238</v>
      </c>
      <c r="F340">
        <v>102.647582203412</v>
      </c>
      <c r="G340">
        <v>107.77771075356401</v>
      </c>
      <c r="H340">
        <v>101.471338334278</v>
      </c>
      <c r="I340">
        <v>109.22995666713101</v>
      </c>
      <c r="K340">
        <v>1000</v>
      </c>
      <c r="L340">
        <v>481</v>
      </c>
      <c r="M340">
        <v>311</v>
      </c>
      <c r="N340">
        <v>65</v>
      </c>
      <c r="O340">
        <v>101</v>
      </c>
      <c r="P340">
        <f t="shared" si="10"/>
        <v>42</v>
      </c>
      <c r="R340">
        <f t="shared" si="11"/>
        <v>105.15380167001885</v>
      </c>
      <c r="T340">
        <v>20</v>
      </c>
      <c r="U340">
        <v>22</v>
      </c>
    </row>
    <row r="341" spans="1:21" x14ac:dyDescent="0.35">
      <c r="A341" s="29">
        <v>43190</v>
      </c>
      <c r="B341">
        <v>105.178296350259</v>
      </c>
      <c r="D341">
        <v>105.304761001293</v>
      </c>
      <c r="E341">
        <v>107.00558444889801</v>
      </c>
      <c r="F341">
        <v>102.670262858393</v>
      </c>
      <c r="G341">
        <v>107.722645464995</v>
      </c>
      <c r="H341">
        <v>101.97247228197899</v>
      </c>
      <c r="I341">
        <v>108.865810073858</v>
      </c>
      <c r="K341">
        <v>1000</v>
      </c>
      <c r="L341">
        <v>481</v>
      </c>
      <c r="M341">
        <v>311</v>
      </c>
      <c r="N341">
        <v>65</v>
      </c>
      <c r="O341">
        <v>101</v>
      </c>
      <c r="P341">
        <f t="shared" si="10"/>
        <v>42</v>
      </c>
      <c r="R341">
        <f t="shared" si="11"/>
        <v>105.27369354768676</v>
      </c>
      <c r="T341">
        <v>20</v>
      </c>
      <c r="U341">
        <v>22</v>
      </c>
    </row>
    <row r="342" spans="1:21" x14ac:dyDescent="0.35">
      <c r="A342" s="29">
        <v>43220</v>
      </c>
      <c r="B342">
        <v>105.36284897546</v>
      </c>
      <c r="D342">
        <v>105.486813820793</v>
      </c>
      <c r="E342">
        <v>107.051616290398</v>
      </c>
      <c r="F342">
        <v>103.076855359547</v>
      </c>
      <c r="G342">
        <v>108.14673263351099</v>
      </c>
      <c r="H342">
        <v>101.95661523356</v>
      </c>
      <c r="I342">
        <v>109.40721582925001</v>
      </c>
      <c r="K342">
        <v>1000</v>
      </c>
      <c r="L342">
        <v>481</v>
      </c>
      <c r="M342">
        <v>311</v>
      </c>
      <c r="N342">
        <v>65</v>
      </c>
      <c r="O342">
        <v>101</v>
      </c>
      <c r="P342">
        <f t="shared" si="10"/>
        <v>42</v>
      </c>
      <c r="R342">
        <f t="shared" si="11"/>
        <v>105.47098827709682</v>
      </c>
      <c r="T342">
        <v>20</v>
      </c>
      <c r="U342">
        <v>22</v>
      </c>
    </row>
    <row r="343" spans="1:21" x14ac:dyDescent="0.35">
      <c r="A343" s="29">
        <v>43251</v>
      </c>
      <c r="B343">
        <v>105.59485290309</v>
      </c>
      <c r="D343">
        <v>105.68569821153</v>
      </c>
      <c r="E343">
        <v>107.471594363788</v>
      </c>
      <c r="F343">
        <v>102.97115858425499</v>
      </c>
      <c r="G343">
        <v>108.82381956656798</v>
      </c>
      <c r="H343">
        <v>101.786917661166</v>
      </c>
      <c r="I343">
        <v>109.995296423642</v>
      </c>
      <c r="K343">
        <v>1000</v>
      </c>
      <c r="L343">
        <v>481</v>
      </c>
      <c r="M343">
        <v>311</v>
      </c>
      <c r="N343">
        <v>65</v>
      </c>
      <c r="O343">
        <v>101</v>
      </c>
      <c r="P343">
        <f t="shared" si="10"/>
        <v>42</v>
      </c>
      <c r="R343">
        <f t="shared" si="11"/>
        <v>105.69169661408297</v>
      </c>
      <c r="T343">
        <v>20</v>
      </c>
      <c r="U343">
        <v>22</v>
      </c>
    </row>
    <row r="344" spans="1:21" x14ac:dyDescent="0.35">
      <c r="A344" s="29">
        <v>43281</v>
      </c>
      <c r="B344">
        <v>105.76559324482299</v>
      </c>
      <c r="D344">
        <v>105.741962052497</v>
      </c>
      <c r="E344">
        <v>107.70657379066699</v>
      </c>
      <c r="F344">
        <v>102.735582630068</v>
      </c>
      <c r="G344">
        <v>110.77729577982998</v>
      </c>
      <c r="H344">
        <v>101.573753577407</v>
      </c>
      <c r="I344">
        <v>110.289849331716</v>
      </c>
      <c r="K344">
        <v>1000</v>
      </c>
      <c r="L344">
        <v>481</v>
      </c>
      <c r="M344">
        <v>311</v>
      </c>
      <c r="N344">
        <v>65</v>
      </c>
      <c r="O344">
        <v>101</v>
      </c>
      <c r="P344">
        <f t="shared" si="10"/>
        <v>42</v>
      </c>
      <c r="R344">
        <f t="shared" si="11"/>
        <v>105.84927520020111</v>
      </c>
      <c r="T344">
        <v>20</v>
      </c>
      <c r="U344">
        <v>22</v>
      </c>
    </row>
    <row r="345" spans="1:21" x14ac:dyDescent="0.35">
      <c r="A345" s="29">
        <v>43312</v>
      </c>
      <c r="B345">
        <v>105.937788481032</v>
      </c>
      <c r="D345">
        <v>105.812653222192</v>
      </c>
      <c r="E345">
        <v>107.943406545701</v>
      </c>
      <c r="F345">
        <v>102.446955085992</v>
      </c>
      <c r="G345">
        <v>111.71660802144399</v>
      </c>
      <c r="H345">
        <v>102.03823591179599</v>
      </c>
      <c r="I345">
        <v>110.30619026266599</v>
      </c>
      <c r="K345">
        <v>1000</v>
      </c>
      <c r="L345">
        <v>481</v>
      </c>
      <c r="M345">
        <v>311</v>
      </c>
      <c r="N345">
        <v>65</v>
      </c>
      <c r="O345">
        <v>101</v>
      </c>
      <c r="P345">
        <f t="shared" si="10"/>
        <v>42</v>
      </c>
      <c r="R345">
        <f t="shared" si="11"/>
        <v>105.98208291974292</v>
      </c>
      <c r="T345">
        <v>20</v>
      </c>
      <c r="U345">
        <v>22</v>
      </c>
    </row>
    <row r="346" spans="1:21" x14ac:dyDescent="0.35">
      <c r="A346" s="29">
        <v>43343</v>
      </c>
      <c r="B346">
        <v>106.35450385641199</v>
      </c>
      <c r="D346">
        <v>106.280357958197</v>
      </c>
      <c r="E346">
        <v>108.401300413394</v>
      </c>
      <c r="F346">
        <v>103.034844278645</v>
      </c>
      <c r="G346">
        <v>112.343761576144</v>
      </c>
      <c r="H346">
        <v>101.906725653468</v>
      </c>
      <c r="I346">
        <v>111.044257985138</v>
      </c>
      <c r="K346">
        <v>1000</v>
      </c>
      <c r="L346">
        <v>481</v>
      </c>
      <c r="M346">
        <v>311</v>
      </c>
      <c r="N346">
        <v>65</v>
      </c>
      <c r="O346">
        <v>101</v>
      </c>
      <c r="P346">
        <f t="shared" si="10"/>
        <v>42</v>
      </c>
      <c r="R346">
        <f t="shared" si="11"/>
        <v>106.44364469832652</v>
      </c>
      <c r="T346">
        <v>20</v>
      </c>
      <c r="U346">
        <v>22</v>
      </c>
    </row>
    <row r="347" spans="1:21" x14ac:dyDescent="0.35">
      <c r="A347" s="29">
        <v>43373</v>
      </c>
      <c r="B347">
        <v>106.417544188237</v>
      </c>
      <c r="D347">
        <v>106.287786930834</v>
      </c>
      <c r="E347">
        <v>108.385421050893</v>
      </c>
      <c r="F347">
        <v>103.094443047176</v>
      </c>
      <c r="G347">
        <v>113.42399094304599</v>
      </c>
      <c r="H347">
        <v>101.964359322169</v>
      </c>
      <c r="I347">
        <v>111.45092134593099</v>
      </c>
      <c r="K347">
        <v>1000</v>
      </c>
      <c r="L347">
        <v>481</v>
      </c>
      <c r="M347">
        <v>311</v>
      </c>
      <c r="N347">
        <v>65</v>
      </c>
      <c r="O347">
        <v>101</v>
      </c>
      <c r="P347">
        <f t="shared" si="10"/>
        <v>42</v>
      </c>
      <c r="R347">
        <f t="shared" si="11"/>
        <v>106.54765771251743</v>
      </c>
      <c r="T347">
        <v>20</v>
      </c>
      <c r="U347">
        <v>22</v>
      </c>
    </row>
    <row r="348" spans="1:21" x14ac:dyDescent="0.35">
      <c r="A348" s="29">
        <v>43404</v>
      </c>
      <c r="B348">
        <v>106.64014920683999</v>
      </c>
      <c r="D348">
        <v>106.396118542754</v>
      </c>
      <c r="E348">
        <v>108.616112763568</v>
      </c>
      <c r="F348">
        <v>103.03413817924999</v>
      </c>
      <c r="G348">
        <v>115.62303693938901</v>
      </c>
      <c r="H348">
        <v>101.858445864809</v>
      </c>
      <c r="I348">
        <v>111.364422637134</v>
      </c>
      <c r="K348">
        <v>1000</v>
      </c>
      <c r="L348">
        <v>481</v>
      </c>
      <c r="M348">
        <v>311</v>
      </c>
      <c r="N348">
        <v>65</v>
      </c>
      <c r="O348">
        <v>101</v>
      </c>
      <c r="P348">
        <f t="shared" si="10"/>
        <v>42</v>
      </c>
      <c r="R348">
        <f t="shared" si="11"/>
        <v>106.76847339718859</v>
      </c>
      <c r="T348">
        <v>20</v>
      </c>
      <c r="U348">
        <v>22</v>
      </c>
    </row>
    <row r="349" spans="1:21" x14ac:dyDescent="0.35">
      <c r="A349" s="29">
        <v>43434</v>
      </c>
      <c r="B349">
        <v>106.82808401347199</v>
      </c>
      <c r="D349">
        <v>106.611879563792</v>
      </c>
      <c r="E349">
        <v>108.863012854462</v>
      </c>
      <c r="F349">
        <v>103.177853910076</v>
      </c>
      <c r="G349">
        <v>114.73603645072598</v>
      </c>
      <c r="H349">
        <v>101.777788667927</v>
      </c>
      <c r="I349">
        <v>113.033280472193</v>
      </c>
      <c r="K349">
        <v>1000</v>
      </c>
      <c r="L349">
        <v>481</v>
      </c>
      <c r="M349">
        <v>311</v>
      </c>
      <c r="N349">
        <v>65</v>
      </c>
      <c r="O349">
        <v>101</v>
      </c>
      <c r="P349">
        <f t="shared" si="10"/>
        <v>42</v>
      </c>
      <c r="R349">
        <f t="shared" si="11"/>
        <v>106.93621855361978</v>
      </c>
      <c r="T349">
        <v>20</v>
      </c>
      <c r="U349">
        <v>22</v>
      </c>
    </row>
    <row r="350" spans="1:21" x14ac:dyDescent="0.35">
      <c r="A350" s="29">
        <v>43465</v>
      </c>
      <c r="B350">
        <v>106.947098968354</v>
      </c>
      <c r="D350">
        <v>106.844278693703</v>
      </c>
      <c r="E350">
        <v>109.176861674126</v>
      </c>
      <c r="F350">
        <v>103.327113311546</v>
      </c>
      <c r="G350">
        <v>112.35539395645901</v>
      </c>
      <c r="H350">
        <v>102.24857269867699</v>
      </c>
      <c r="I350">
        <v>112.97932096155699</v>
      </c>
      <c r="K350">
        <v>1000</v>
      </c>
      <c r="L350">
        <v>481</v>
      </c>
      <c r="M350">
        <v>311</v>
      </c>
      <c r="N350">
        <v>65</v>
      </c>
      <c r="O350">
        <v>101</v>
      </c>
      <c r="P350">
        <f t="shared" si="10"/>
        <v>42</v>
      </c>
      <c r="R350">
        <f t="shared" si="11"/>
        <v>107.02414063526702</v>
      </c>
      <c r="T350">
        <v>20</v>
      </c>
      <c r="U350">
        <v>22</v>
      </c>
    </row>
    <row r="351" spans="1:21" x14ac:dyDescent="0.35">
      <c r="A351" s="29">
        <v>43496</v>
      </c>
      <c r="B351">
        <v>106.86345845064299</v>
      </c>
      <c r="D351">
        <v>107.00821577835301</v>
      </c>
      <c r="E351">
        <v>109.356527701422</v>
      </c>
      <c r="F351">
        <v>103.431449455257</v>
      </c>
      <c r="G351">
        <v>108.65854796125097</v>
      </c>
      <c r="H351">
        <v>102.48125404797899</v>
      </c>
      <c r="I351">
        <v>113.417338997637</v>
      </c>
      <c r="K351">
        <v>1000</v>
      </c>
      <c r="L351">
        <v>478</v>
      </c>
      <c r="M351">
        <v>319</v>
      </c>
      <c r="N351">
        <v>63</v>
      </c>
      <c r="O351">
        <v>100</v>
      </c>
      <c r="P351">
        <f t="shared" si="10"/>
        <v>40</v>
      </c>
      <c r="R351">
        <f t="shared" si="11"/>
        <v>106.8973601037689</v>
      </c>
      <c r="T351">
        <v>19</v>
      </c>
      <c r="U351">
        <v>21</v>
      </c>
    </row>
    <row r="352" spans="1:21" x14ac:dyDescent="0.35">
      <c r="A352" s="29">
        <v>43524</v>
      </c>
      <c r="B352">
        <v>107.06269536262801</v>
      </c>
      <c r="D352">
        <v>107.163880617644</v>
      </c>
      <c r="E352">
        <v>109.442187246122</v>
      </c>
      <c r="F352">
        <v>103.554475392493</v>
      </c>
      <c r="G352">
        <v>109.01179717781199</v>
      </c>
      <c r="H352">
        <v>102.68950352259</v>
      </c>
      <c r="I352">
        <v>114.66824289817001</v>
      </c>
      <c r="K352">
        <v>1000</v>
      </c>
      <c r="L352">
        <v>481</v>
      </c>
      <c r="M352">
        <v>318</v>
      </c>
      <c r="N352">
        <v>61</v>
      </c>
      <c r="O352">
        <v>100</v>
      </c>
      <c r="P352">
        <f t="shared" si="10"/>
        <v>40</v>
      </c>
      <c r="R352">
        <f t="shared" si="11"/>
        <v>107.07741493622977</v>
      </c>
      <c r="T352">
        <v>19</v>
      </c>
      <c r="U352">
        <v>21</v>
      </c>
    </row>
    <row r="353" spans="1:21" x14ac:dyDescent="0.35">
      <c r="A353" s="29">
        <v>43555</v>
      </c>
      <c r="B353">
        <v>107.230095344573</v>
      </c>
      <c r="D353">
        <v>107.249132391868</v>
      </c>
      <c r="E353">
        <v>109.662676983094</v>
      </c>
      <c r="F353">
        <v>103.599054124002</v>
      </c>
      <c r="G353">
        <v>110.13846565947298</v>
      </c>
      <c r="H353">
        <v>102.81319720677899</v>
      </c>
      <c r="I353">
        <v>114.318288904716</v>
      </c>
      <c r="K353">
        <v>1000</v>
      </c>
      <c r="L353">
        <v>481</v>
      </c>
      <c r="M353">
        <v>318</v>
      </c>
      <c r="N353">
        <v>61</v>
      </c>
      <c r="O353">
        <v>100</v>
      </c>
      <c r="P353">
        <f t="shared" si="10"/>
        <v>40</v>
      </c>
      <c r="R353">
        <f t="shared" si="11"/>
        <v>107.26474452239523</v>
      </c>
      <c r="T353">
        <v>19</v>
      </c>
      <c r="U353">
        <v>21</v>
      </c>
    </row>
    <row r="354" spans="1:21" x14ac:dyDescent="0.35">
      <c r="A354" s="29">
        <v>43585</v>
      </c>
      <c r="B354">
        <v>107.59900831373</v>
      </c>
      <c r="D354">
        <v>107.38392381042399</v>
      </c>
      <c r="E354">
        <v>110.113720055191</v>
      </c>
      <c r="F354">
        <v>103.341768845362</v>
      </c>
      <c r="G354">
        <v>116.279229261414</v>
      </c>
      <c r="H354">
        <v>102.68083409396201</v>
      </c>
      <c r="I354">
        <v>113.66957303251399</v>
      </c>
      <c r="K354">
        <v>1000</v>
      </c>
      <c r="L354">
        <v>481</v>
      </c>
      <c r="M354">
        <v>318</v>
      </c>
      <c r="N354">
        <v>61</v>
      </c>
      <c r="O354">
        <v>100</v>
      </c>
      <c r="P354">
        <f t="shared" si="10"/>
        <v>40</v>
      </c>
      <c r="R354">
        <f t="shared" si="11"/>
        <v>107.735281155015</v>
      </c>
      <c r="T354">
        <v>19</v>
      </c>
      <c r="U354">
        <v>21</v>
      </c>
    </row>
    <row r="355" spans="1:21" x14ac:dyDescent="0.35">
      <c r="A355" s="29">
        <v>43616</v>
      </c>
      <c r="B355">
        <v>107.709624935013</v>
      </c>
      <c r="D355">
        <v>107.466393549641</v>
      </c>
      <c r="E355">
        <v>110.20461694887</v>
      </c>
      <c r="F355">
        <v>103.357567437623</v>
      </c>
      <c r="G355">
        <v>116.43661294511099</v>
      </c>
      <c r="H355">
        <v>102.831095931886</v>
      </c>
      <c r="I355">
        <v>113.75371005815001</v>
      </c>
      <c r="K355">
        <v>1000</v>
      </c>
      <c r="L355">
        <v>481</v>
      </c>
      <c r="M355">
        <v>318</v>
      </c>
      <c r="N355">
        <v>61</v>
      </c>
      <c r="O355">
        <v>100</v>
      </c>
      <c r="P355">
        <f t="shared" si="10"/>
        <v>40</v>
      </c>
      <c r="R355">
        <f t="shared" si="11"/>
        <v>107.81201858273694</v>
      </c>
      <c r="T355">
        <v>19</v>
      </c>
      <c r="U355">
        <v>21</v>
      </c>
    </row>
    <row r="356" spans="1:21" x14ac:dyDescent="0.35">
      <c r="A356" s="29">
        <v>43646</v>
      </c>
      <c r="B356">
        <v>107.85434180980801</v>
      </c>
      <c r="D356">
        <v>107.60693840534</v>
      </c>
      <c r="E356">
        <v>110.429696421489</v>
      </c>
      <c r="F356">
        <v>103.39934504658601</v>
      </c>
      <c r="G356">
        <v>115.72403385624</v>
      </c>
      <c r="H356">
        <v>103.197697389938</v>
      </c>
      <c r="I356">
        <v>114.292804619115</v>
      </c>
      <c r="K356">
        <v>1000</v>
      </c>
      <c r="L356">
        <v>481</v>
      </c>
      <c r="M356">
        <v>318</v>
      </c>
      <c r="N356">
        <v>61</v>
      </c>
      <c r="O356">
        <v>100</v>
      </c>
      <c r="P356">
        <f t="shared" si="10"/>
        <v>40</v>
      </c>
      <c r="R356">
        <f t="shared" si="11"/>
        <v>107.9483236925396</v>
      </c>
      <c r="T356">
        <v>19</v>
      </c>
      <c r="U356">
        <v>21</v>
      </c>
    </row>
    <row r="357" spans="1:21" x14ac:dyDescent="0.35">
      <c r="A357" s="29">
        <v>43677</v>
      </c>
      <c r="B357">
        <v>108.082316286444</v>
      </c>
      <c r="D357">
        <v>107.838302118624</v>
      </c>
      <c r="E357">
        <v>110.655733438431</v>
      </c>
      <c r="F357">
        <v>103.495576533141</v>
      </c>
      <c r="G357">
        <v>115.679693202789</v>
      </c>
      <c r="H357">
        <v>103.442640066287</v>
      </c>
      <c r="I357">
        <v>114.473444653413</v>
      </c>
      <c r="K357">
        <v>1000</v>
      </c>
      <c r="L357">
        <v>481</v>
      </c>
      <c r="M357">
        <v>318</v>
      </c>
      <c r="N357">
        <v>61</v>
      </c>
      <c r="O357">
        <v>100</v>
      </c>
      <c r="P357">
        <f t="shared" si="10"/>
        <v>40</v>
      </c>
      <c r="R357">
        <f t="shared" si="11"/>
        <v>108.11666419955949</v>
      </c>
      <c r="T357">
        <v>19</v>
      </c>
      <c r="U357">
        <v>21</v>
      </c>
    </row>
    <row r="358" spans="1:21" x14ac:dyDescent="0.35">
      <c r="A358" s="29">
        <v>43708</v>
      </c>
      <c r="B358">
        <v>108.207211750057</v>
      </c>
      <c r="D358">
        <v>107.89862556051</v>
      </c>
      <c r="E358">
        <v>110.913348958309</v>
      </c>
      <c r="F358">
        <v>103.389986170825</v>
      </c>
      <c r="G358">
        <v>116.03132343445799</v>
      </c>
      <c r="H358">
        <v>103.634602627295</v>
      </c>
      <c r="I358">
        <v>114.790299564124</v>
      </c>
      <c r="K358">
        <v>1000</v>
      </c>
      <c r="L358">
        <v>481</v>
      </c>
      <c r="M358">
        <v>318</v>
      </c>
      <c r="N358">
        <v>61</v>
      </c>
      <c r="O358">
        <v>100</v>
      </c>
      <c r="P358">
        <f t="shared" si="10"/>
        <v>40</v>
      </c>
      <c r="R358">
        <f t="shared" si="11"/>
        <v>108.26031942606537</v>
      </c>
      <c r="T358">
        <v>19</v>
      </c>
      <c r="U358">
        <v>21</v>
      </c>
    </row>
    <row r="359" spans="1:21" x14ac:dyDescent="0.35">
      <c r="A359" s="29">
        <v>43738</v>
      </c>
      <c r="B359">
        <v>108.25426081667</v>
      </c>
      <c r="D359">
        <v>108.079788361265</v>
      </c>
      <c r="E359">
        <v>111.114328688423</v>
      </c>
      <c r="F359">
        <v>103.531452849758</v>
      </c>
      <c r="G359">
        <v>114.980558297431</v>
      </c>
      <c r="H359">
        <v>103.799456068278</v>
      </c>
      <c r="I359">
        <v>114.878942617128</v>
      </c>
      <c r="K359">
        <v>1000</v>
      </c>
      <c r="L359">
        <v>481</v>
      </c>
      <c r="M359">
        <v>318</v>
      </c>
      <c r="N359">
        <v>61</v>
      </c>
      <c r="O359">
        <v>100</v>
      </c>
      <c r="P359">
        <f t="shared" si="10"/>
        <v>40</v>
      </c>
      <c r="R359">
        <f t="shared" si="11"/>
        <v>108.35791147301073</v>
      </c>
      <c r="T359">
        <v>19</v>
      </c>
      <c r="U359">
        <v>21</v>
      </c>
    </row>
    <row r="360" spans="1:21" x14ac:dyDescent="0.35">
      <c r="A360" s="29">
        <v>43769</v>
      </c>
      <c r="B360">
        <v>108.155953396284</v>
      </c>
      <c r="D360">
        <v>108.156940278657</v>
      </c>
      <c r="E360">
        <v>111.310707123149</v>
      </c>
      <c r="F360">
        <v>103.47036736372699</v>
      </c>
      <c r="G360">
        <v>112.75424938168499</v>
      </c>
      <c r="H360">
        <v>103.183194611743</v>
      </c>
      <c r="I360">
        <v>115.22028822251301</v>
      </c>
      <c r="K360">
        <v>1000</v>
      </c>
      <c r="L360">
        <v>481</v>
      </c>
      <c r="M360">
        <v>318</v>
      </c>
      <c r="N360">
        <v>61</v>
      </c>
      <c r="O360">
        <v>100</v>
      </c>
      <c r="P360">
        <f t="shared" si="10"/>
        <v>40</v>
      </c>
      <c r="R360">
        <f t="shared" si="11"/>
        <v>108.24916715025746</v>
      </c>
      <c r="T360">
        <v>19</v>
      </c>
      <c r="U360">
        <v>21</v>
      </c>
    </row>
    <row r="361" spans="1:21" x14ac:dyDescent="0.35">
      <c r="A361" s="29">
        <v>43799</v>
      </c>
      <c r="B361">
        <v>108.385321668727</v>
      </c>
      <c r="D361">
        <v>108.393808435818</v>
      </c>
      <c r="E361">
        <v>111.480672398919</v>
      </c>
      <c r="F361">
        <v>103.791147472487</v>
      </c>
      <c r="G361">
        <v>112.16523019536601</v>
      </c>
      <c r="H361">
        <v>103.917589782101</v>
      </c>
      <c r="I361">
        <v>115.180465441225</v>
      </c>
      <c r="K361">
        <v>1000</v>
      </c>
      <c r="L361">
        <v>481</v>
      </c>
      <c r="M361">
        <v>318</v>
      </c>
      <c r="N361">
        <v>61</v>
      </c>
      <c r="O361">
        <v>100</v>
      </c>
      <c r="P361">
        <f t="shared" si="10"/>
        <v>40</v>
      </c>
      <c r="R361">
        <f t="shared" si="11"/>
        <v>108.46884495790734</v>
      </c>
      <c r="T361">
        <v>19</v>
      </c>
      <c r="U361">
        <v>21</v>
      </c>
    </row>
    <row r="362" spans="1:21" x14ac:dyDescent="0.35">
      <c r="A362" s="29">
        <v>43830</v>
      </c>
      <c r="B362">
        <v>108.406921493181</v>
      </c>
      <c r="D362">
        <v>108.359638645102</v>
      </c>
      <c r="E362">
        <v>111.54394367128999</v>
      </c>
      <c r="F362">
        <v>103.64371612136</v>
      </c>
      <c r="G362">
        <v>111.867759200146</v>
      </c>
      <c r="H362">
        <v>104.00885513610601</v>
      </c>
      <c r="I362">
        <v>114.599277524934</v>
      </c>
      <c r="K362">
        <v>1000</v>
      </c>
      <c r="L362">
        <v>481</v>
      </c>
      <c r="M362">
        <v>318</v>
      </c>
      <c r="N362">
        <v>61</v>
      </c>
      <c r="O362">
        <v>100</v>
      </c>
      <c r="P362">
        <f t="shared" si="10"/>
        <v>40</v>
      </c>
      <c r="R362">
        <f t="shared" si="11"/>
        <v>108.42012855829984</v>
      </c>
      <c r="T362">
        <v>19</v>
      </c>
      <c r="U362">
        <v>21</v>
      </c>
    </row>
    <row r="363" spans="1:21" x14ac:dyDescent="0.35">
      <c r="A363" s="29">
        <v>43861</v>
      </c>
      <c r="B363">
        <v>108.74149887369001</v>
      </c>
      <c r="D363">
        <v>108.716981172484</v>
      </c>
      <c r="E363">
        <v>111.881934912356</v>
      </c>
      <c r="F363">
        <v>103.942943636367</v>
      </c>
      <c r="G363">
        <v>112.976650848783</v>
      </c>
      <c r="H363">
        <v>103.97225739778</v>
      </c>
      <c r="I363">
        <v>115.105628696528</v>
      </c>
      <c r="K363">
        <v>1000</v>
      </c>
      <c r="L363">
        <v>488</v>
      </c>
      <c r="M363">
        <v>311</v>
      </c>
      <c r="N363">
        <v>63</v>
      </c>
      <c r="O363">
        <v>99</v>
      </c>
      <c r="P363">
        <f t="shared" si="10"/>
        <v>39</v>
      </c>
      <c r="R363">
        <f t="shared" si="11"/>
        <v>108.82454171315803</v>
      </c>
      <c r="T363">
        <v>19</v>
      </c>
      <c r="U363">
        <v>20</v>
      </c>
    </row>
    <row r="364" spans="1:21" x14ac:dyDescent="0.35">
      <c r="A364" s="29">
        <v>43890</v>
      </c>
      <c r="B364">
        <v>108.970429418268</v>
      </c>
      <c r="D364">
        <v>109.027739711683</v>
      </c>
      <c r="E364">
        <v>112.20942332054</v>
      </c>
      <c r="F364">
        <v>104.042788057116</v>
      </c>
      <c r="G364">
        <v>111.643340166481</v>
      </c>
      <c r="H364">
        <v>103.961772281929</v>
      </c>
      <c r="I364">
        <v>115.44126830867</v>
      </c>
      <c r="K364">
        <v>1000</v>
      </c>
      <c r="L364">
        <v>490</v>
      </c>
      <c r="M364">
        <v>307</v>
      </c>
      <c r="N364">
        <v>64</v>
      </c>
      <c r="O364">
        <v>99</v>
      </c>
      <c r="P364">
        <f t="shared" si="10"/>
        <v>40</v>
      </c>
      <c r="R364">
        <f t="shared" si="11"/>
        <v>108.97879331951178</v>
      </c>
      <c r="T364">
        <v>20</v>
      </c>
      <c r="U364">
        <v>20</v>
      </c>
    </row>
    <row r="365" spans="1:21" x14ac:dyDescent="0.35">
      <c r="A365" s="29">
        <v>43921</v>
      </c>
      <c r="B365">
        <v>108.910709156628</v>
      </c>
      <c r="D365">
        <v>108.97412105943199</v>
      </c>
      <c r="E365">
        <v>112.394054411855</v>
      </c>
      <c r="F365">
        <v>103.923822784938</v>
      </c>
      <c r="G365">
        <v>109.195293267713</v>
      </c>
      <c r="H365">
        <v>104.213047425997</v>
      </c>
      <c r="I365">
        <v>115.854314408401</v>
      </c>
      <c r="K365">
        <v>1000</v>
      </c>
      <c r="L365">
        <v>490</v>
      </c>
      <c r="M365">
        <v>307</v>
      </c>
      <c r="N365">
        <v>64</v>
      </c>
      <c r="O365">
        <v>99</v>
      </c>
      <c r="P365">
        <f t="shared" si="10"/>
        <v>40</v>
      </c>
      <c r="R365">
        <f t="shared" si="11"/>
        <v>108.91746329742828</v>
      </c>
      <c r="T365">
        <v>20</v>
      </c>
      <c r="U365">
        <v>20</v>
      </c>
    </row>
    <row r="366" spans="1:21" x14ac:dyDescent="0.35">
      <c r="A366" s="29">
        <v>43951</v>
      </c>
      <c r="B366">
        <v>108.426883239419</v>
      </c>
      <c r="D366">
        <v>108.928385025277</v>
      </c>
      <c r="E366">
        <v>112.322720225114</v>
      </c>
      <c r="F366">
        <v>103.905899696022</v>
      </c>
      <c r="G366">
        <v>104.16188677057001</v>
      </c>
      <c r="H366">
        <v>104.082415912505</v>
      </c>
      <c r="I366">
        <v>116.48159776792301</v>
      </c>
      <c r="K366">
        <v>1000</v>
      </c>
      <c r="L366">
        <v>490</v>
      </c>
      <c r="M366">
        <v>307</v>
      </c>
      <c r="N366">
        <v>64</v>
      </c>
      <c r="O366">
        <v>99</v>
      </c>
      <c r="P366">
        <f t="shared" si="10"/>
        <v>40</v>
      </c>
      <c r="R366">
        <f t="shared" si="11"/>
        <v>108.567027956356</v>
      </c>
      <c r="T366">
        <v>20</v>
      </c>
      <c r="U366">
        <v>20</v>
      </c>
    </row>
    <row r="367" spans="1:21" x14ac:dyDescent="0.35">
      <c r="A367" s="29">
        <v>43982</v>
      </c>
      <c r="B367">
        <v>108.175986344547</v>
      </c>
      <c r="D367">
        <v>108.76427174825299</v>
      </c>
      <c r="E367">
        <v>112.323220857246</v>
      </c>
      <c r="F367">
        <v>103.4526704636</v>
      </c>
      <c r="G367">
        <v>102.959946960214</v>
      </c>
      <c r="H367">
        <v>104.662009291224</v>
      </c>
      <c r="I367">
        <v>116.81076930966999</v>
      </c>
      <c r="K367">
        <v>1000</v>
      </c>
      <c r="L367">
        <v>490</v>
      </c>
      <c r="M367">
        <v>307</v>
      </c>
      <c r="N367">
        <v>64</v>
      </c>
      <c r="O367">
        <v>99</v>
      </c>
      <c r="P367">
        <f t="shared" si="10"/>
        <v>40</v>
      </c>
      <c r="R367">
        <f t="shared" si="11"/>
        <v>108.42175435004741</v>
      </c>
      <c r="T367">
        <v>20</v>
      </c>
      <c r="U367">
        <v>20</v>
      </c>
    </row>
    <row r="368" spans="1:21" x14ac:dyDescent="0.35">
      <c r="A368" s="29">
        <v>44012</v>
      </c>
      <c r="B368">
        <v>108.407461047827</v>
      </c>
      <c r="D368">
        <v>109.099949641769</v>
      </c>
      <c r="E368">
        <v>112.369316146185</v>
      </c>
      <c r="F368">
        <v>104.266412030609</v>
      </c>
      <c r="G368">
        <v>103.109039483891</v>
      </c>
      <c r="H368">
        <v>104.287538396328</v>
      </c>
      <c r="I368">
        <v>116.68802753969599</v>
      </c>
      <c r="K368">
        <v>1000</v>
      </c>
      <c r="L368">
        <v>490</v>
      </c>
      <c r="M368">
        <v>307</v>
      </c>
      <c r="N368">
        <v>64</v>
      </c>
      <c r="O368">
        <v>99</v>
      </c>
      <c r="P368">
        <f t="shared" si="10"/>
        <v>40</v>
      </c>
      <c r="R368">
        <f t="shared" si="11"/>
        <v>108.66171933482096</v>
      </c>
      <c r="T368">
        <v>20</v>
      </c>
      <c r="U368">
        <v>20</v>
      </c>
    </row>
    <row r="369" spans="1:21" x14ac:dyDescent="0.35">
      <c r="A369" s="29">
        <v>44043</v>
      </c>
      <c r="B369">
        <v>109.130580021919</v>
      </c>
      <c r="D369">
        <v>109.763256963749</v>
      </c>
      <c r="E369">
        <v>113.030875486083</v>
      </c>
      <c r="F369">
        <v>104.703520311837</v>
      </c>
      <c r="G369">
        <v>105.02289142390499</v>
      </c>
      <c r="H369">
        <v>104.23008664733899</v>
      </c>
      <c r="I369">
        <v>117.449700254814</v>
      </c>
      <c r="K369">
        <v>1000</v>
      </c>
      <c r="L369">
        <v>490</v>
      </c>
      <c r="M369">
        <v>307</v>
      </c>
      <c r="N369">
        <v>64</v>
      </c>
      <c r="O369">
        <v>99</v>
      </c>
      <c r="P369">
        <f t="shared" si="10"/>
        <v>40</v>
      </c>
      <c r="R369">
        <f t="shared" si="11"/>
        <v>109.26734136332369</v>
      </c>
      <c r="T369">
        <v>20</v>
      </c>
      <c r="U369">
        <v>20</v>
      </c>
    </row>
    <row r="370" spans="1:21" x14ac:dyDescent="0.35">
      <c r="A370" s="29">
        <v>44074</v>
      </c>
      <c r="B370">
        <v>108.51810179272201</v>
      </c>
      <c r="D370">
        <v>108.829227591955</v>
      </c>
      <c r="E370">
        <v>111.701300265369</v>
      </c>
      <c r="F370">
        <v>104.473609745392</v>
      </c>
      <c r="G370">
        <v>105.64398854911001</v>
      </c>
      <c r="H370">
        <v>103.977207652351</v>
      </c>
      <c r="I370">
        <v>117.071858877268</v>
      </c>
      <c r="K370">
        <v>1000</v>
      </c>
      <c r="L370">
        <v>490</v>
      </c>
      <c r="M370">
        <v>307</v>
      </c>
      <c r="N370">
        <v>64</v>
      </c>
      <c r="O370">
        <v>99</v>
      </c>
      <c r="P370">
        <f t="shared" si="10"/>
        <v>40</v>
      </c>
      <c r="R370">
        <f t="shared" si="11"/>
        <v>108.54486850168266</v>
      </c>
      <c r="T370">
        <v>20</v>
      </c>
      <c r="U370">
        <v>20</v>
      </c>
    </row>
    <row r="371" spans="1:21" x14ac:dyDescent="0.35">
      <c r="A371" s="29">
        <v>44104</v>
      </c>
      <c r="B371">
        <v>108.866908343001</v>
      </c>
      <c r="D371">
        <v>109.46290853073801</v>
      </c>
      <c r="E371">
        <v>112.710120636426</v>
      </c>
      <c r="F371">
        <v>104.58363198604501</v>
      </c>
      <c r="G371">
        <v>105.6929438607</v>
      </c>
      <c r="H371">
        <v>103.687385941912</v>
      </c>
      <c r="I371">
        <v>117.30868627551401</v>
      </c>
      <c r="K371">
        <v>1000</v>
      </c>
      <c r="L371">
        <v>490</v>
      </c>
      <c r="M371">
        <v>307</v>
      </c>
      <c r="N371">
        <v>64</v>
      </c>
      <c r="O371">
        <v>99</v>
      </c>
      <c r="P371">
        <f t="shared" si="10"/>
        <v>40</v>
      </c>
      <c r="R371">
        <f t="shared" si="11"/>
        <v>109.05688119791921</v>
      </c>
      <c r="T371">
        <v>20</v>
      </c>
      <c r="U371">
        <v>20</v>
      </c>
    </row>
    <row r="372" spans="1:21" x14ac:dyDescent="0.35">
      <c r="A372" s="29">
        <v>44135</v>
      </c>
      <c r="B372">
        <v>108.83467609597901</v>
      </c>
      <c r="D372">
        <v>109.64442269871</v>
      </c>
      <c r="E372">
        <v>112.742124230153</v>
      </c>
      <c r="F372">
        <v>105.039312410214</v>
      </c>
      <c r="G372">
        <v>101.95823046267</v>
      </c>
      <c r="H372">
        <v>103.732094906762</v>
      </c>
      <c r="I372">
        <v>117.57971034437099</v>
      </c>
      <c r="K372">
        <v>1000</v>
      </c>
      <c r="L372">
        <v>490</v>
      </c>
      <c r="M372">
        <v>307</v>
      </c>
      <c r="N372">
        <v>64</v>
      </c>
      <c r="O372">
        <v>99</v>
      </c>
      <c r="P372">
        <f t="shared" si="10"/>
        <v>40</v>
      </c>
      <c r="R372">
        <f t="shared" si="11"/>
        <v>108.98870234186582</v>
      </c>
      <c r="T372">
        <v>20</v>
      </c>
      <c r="U372">
        <v>20</v>
      </c>
    </row>
    <row r="373" spans="1:21" x14ac:dyDescent="0.35">
      <c r="A373" s="29">
        <v>44165</v>
      </c>
      <c r="B373">
        <v>108.72084261174101</v>
      </c>
      <c r="D373">
        <v>109.618517696228</v>
      </c>
      <c r="E373">
        <v>113.013673174947</v>
      </c>
      <c r="F373">
        <v>104.575476935883</v>
      </c>
      <c r="G373">
        <v>101.66091191560599</v>
      </c>
      <c r="H373">
        <v>103.325867171672</v>
      </c>
      <c r="I373">
        <v>117.48037185389001</v>
      </c>
      <c r="K373">
        <v>1000</v>
      </c>
      <c r="L373">
        <v>490</v>
      </c>
      <c r="M373">
        <v>307</v>
      </c>
      <c r="N373">
        <v>64</v>
      </c>
      <c r="O373">
        <v>99</v>
      </c>
      <c r="P373">
        <f t="shared" si="10"/>
        <v>40</v>
      </c>
      <c r="R373">
        <f t="shared" si="11"/>
        <v>108.91614536179003</v>
      </c>
      <c r="T373">
        <v>20</v>
      </c>
      <c r="U373">
        <v>20</v>
      </c>
    </row>
    <row r="374" spans="1:21" x14ac:dyDescent="0.35">
      <c r="A374" s="29">
        <v>44196</v>
      </c>
      <c r="B374">
        <v>109.095905619208</v>
      </c>
      <c r="D374">
        <v>109.90841364454501</v>
      </c>
      <c r="E374">
        <v>113.272768240007</v>
      </c>
      <c r="F374">
        <v>104.986977737405</v>
      </c>
      <c r="G374">
        <v>102.45860938616001</v>
      </c>
      <c r="H374">
        <v>102.53874323216399</v>
      </c>
      <c r="I374">
        <v>118.50202501477</v>
      </c>
      <c r="K374">
        <v>1000</v>
      </c>
      <c r="L374">
        <v>490</v>
      </c>
      <c r="M374">
        <v>307</v>
      </c>
      <c r="N374">
        <v>64</v>
      </c>
      <c r="O374">
        <v>99</v>
      </c>
      <c r="P374">
        <f t="shared" si="10"/>
        <v>40</v>
      </c>
      <c r="R374">
        <f t="shared" si="11"/>
        <v>109.18342618427604</v>
      </c>
      <c r="T374">
        <v>20</v>
      </c>
      <c r="U374">
        <v>20</v>
      </c>
    </row>
    <row r="375" spans="1:21" x14ac:dyDescent="0.35">
      <c r="A375" s="29">
        <v>44227</v>
      </c>
      <c r="B375">
        <v>109.534200612341</v>
      </c>
      <c r="D375">
        <v>110.355076907322</v>
      </c>
      <c r="E375">
        <v>113.89177388517</v>
      </c>
      <c r="F375">
        <v>105.23935792118399</v>
      </c>
      <c r="G375">
        <v>103.54973317138101</v>
      </c>
      <c r="H375">
        <v>103.292006526234</v>
      </c>
      <c r="I375">
        <v>118.82812219592</v>
      </c>
      <c r="K375">
        <v>1000</v>
      </c>
      <c r="L375">
        <v>432</v>
      </c>
      <c r="M375">
        <v>351</v>
      </c>
      <c r="N375">
        <v>59</v>
      </c>
      <c r="O375">
        <v>114</v>
      </c>
      <c r="P375">
        <f t="shared" si="10"/>
        <v>44</v>
      </c>
      <c r="R375">
        <f t="shared" si="11"/>
        <v>109.25342132645166</v>
      </c>
      <c r="T375">
        <v>22</v>
      </c>
      <c r="U375">
        <v>22</v>
      </c>
    </row>
    <row r="376" spans="1:21" x14ac:dyDescent="0.35">
      <c r="A376" s="29">
        <v>44255</v>
      </c>
      <c r="B376">
        <v>109.56149589004301</v>
      </c>
      <c r="D376">
        <v>110.083153499687</v>
      </c>
      <c r="E376">
        <v>113.953162402454</v>
      </c>
      <c r="F376">
        <v>104.341411645996</v>
      </c>
      <c r="G376">
        <v>105.02222245191</v>
      </c>
      <c r="H376">
        <v>103.36951058881699</v>
      </c>
      <c r="I376">
        <v>118.856684219775</v>
      </c>
      <c r="K376">
        <v>1000</v>
      </c>
      <c r="L376">
        <v>434</v>
      </c>
      <c r="M376">
        <v>347</v>
      </c>
      <c r="N376">
        <v>60</v>
      </c>
      <c r="O376">
        <v>114</v>
      </c>
      <c r="P376">
        <f t="shared" si="10"/>
        <v>45</v>
      </c>
      <c r="R376">
        <f t="shared" si="11"/>
        <v>109.09615066795527</v>
      </c>
      <c r="T376">
        <v>23</v>
      </c>
      <c r="U376">
        <v>22</v>
      </c>
    </row>
    <row r="377" spans="1:21" x14ac:dyDescent="0.35">
      <c r="A377" s="29">
        <v>44286</v>
      </c>
      <c r="B377">
        <v>109.77000007577099</v>
      </c>
      <c r="D377">
        <v>110.238844457426</v>
      </c>
      <c r="E377">
        <v>114.09792688247499</v>
      </c>
      <c r="F377">
        <v>104.69821492893099</v>
      </c>
      <c r="G377">
        <v>106.45625039634901</v>
      </c>
      <c r="H377">
        <v>102.82653278347399</v>
      </c>
      <c r="I377">
        <v>118.461447748756</v>
      </c>
      <c r="K377">
        <v>1000</v>
      </c>
      <c r="L377">
        <v>434</v>
      </c>
      <c r="M377">
        <v>347</v>
      </c>
      <c r="N377">
        <v>60</v>
      </c>
      <c r="O377">
        <v>114</v>
      </c>
      <c r="P377">
        <f t="shared" si="10"/>
        <v>45</v>
      </c>
      <c r="R377">
        <f t="shared" si="11"/>
        <v>109.28914575712419</v>
      </c>
      <c r="T377">
        <v>23</v>
      </c>
      <c r="U377">
        <v>22</v>
      </c>
    </row>
    <row r="378" spans="1:21" x14ac:dyDescent="0.35">
      <c r="A378" s="29">
        <v>44316</v>
      </c>
      <c r="B378">
        <v>110.00467966783</v>
      </c>
      <c r="D378">
        <v>110.24728891481701</v>
      </c>
      <c r="E378">
        <v>114.063727395803</v>
      </c>
      <c r="F378">
        <v>104.92223194704999</v>
      </c>
      <c r="G378">
        <v>111.947673967249</v>
      </c>
      <c r="H378">
        <v>103.622393233247</v>
      </c>
      <c r="I378">
        <v>118.915809565987</v>
      </c>
      <c r="K378">
        <v>1000</v>
      </c>
      <c r="L378">
        <v>434</v>
      </c>
      <c r="M378">
        <v>347</v>
      </c>
      <c r="N378">
        <v>60</v>
      </c>
      <c r="O378">
        <v>114</v>
      </c>
      <c r="P378">
        <f t="shared" si="10"/>
        <v>45</v>
      </c>
      <c r="R378">
        <f t="shared" si="11"/>
        <v>109.79269687249936</v>
      </c>
      <c r="T378">
        <v>23</v>
      </c>
      <c r="U378">
        <v>22</v>
      </c>
    </row>
    <row r="379" spans="1:21" x14ac:dyDescent="0.35">
      <c r="A379" s="29">
        <v>44347</v>
      </c>
      <c r="B379">
        <v>110.35809780872501</v>
      </c>
      <c r="D379">
        <v>110.91464377971</v>
      </c>
      <c r="E379">
        <v>114.416733734188</v>
      </c>
      <c r="F379">
        <v>105.810113145229</v>
      </c>
      <c r="G379">
        <v>112.67999022936399</v>
      </c>
      <c r="H379">
        <v>103.31387179587</v>
      </c>
      <c r="I379">
        <v>118.741664714176</v>
      </c>
      <c r="K379">
        <v>1000</v>
      </c>
      <c r="L379">
        <v>434</v>
      </c>
      <c r="M379">
        <v>347</v>
      </c>
      <c r="N379">
        <v>60</v>
      </c>
      <c r="O379">
        <v>114</v>
      </c>
      <c r="P379">
        <f t="shared" si="10"/>
        <v>45</v>
      </c>
      <c r="R379">
        <f t="shared" si="11"/>
        <v>110.25492741266099</v>
      </c>
      <c r="T379">
        <v>23</v>
      </c>
      <c r="U379">
        <v>22</v>
      </c>
    </row>
    <row r="380" spans="1:21" x14ac:dyDescent="0.35">
      <c r="A380" s="29">
        <v>44377</v>
      </c>
      <c r="B380">
        <v>110.985285980079</v>
      </c>
      <c r="D380">
        <v>111.525406785097</v>
      </c>
      <c r="E380">
        <v>114.687757693634</v>
      </c>
      <c r="F380">
        <v>106.95542954081201</v>
      </c>
      <c r="G380">
        <v>113.739574748255</v>
      </c>
      <c r="H380">
        <v>103.66322444508501</v>
      </c>
      <c r="I380">
        <v>119.518810768046</v>
      </c>
      <c r="K380">
        <v>1000</v>
      </c>
      <c r="L380">
        <v>434</v>
      </c>
      <c r="M380">
        <v>347</v>
      </c>
      <c r="N380">
        <v>60</v>
      </c>
      <c r="O380">
        <v>114</v>
      </c>
      <c r="P380">
        <f t="shared" si="10"/>
        <v>45</v>
      </c>
      <c r="R380">
        <f t="shared" si="11"/>
        <v>110.90834944589599</v>
      </c>
      <c r="T380">
        <v>23</v>
      </c>
      <c r="U380">
        <v>22</v>
      </c>
    </row>
    <row r="381" spans="1:21" x14ac:dyDescent="0.35">
      <c r="A381" s="29">
        <v>44408</v>
      </c>
      <c r="B381">
        <v>111.315001723366</v>
      </c>
      <c r="D381">
        <v>111.723214549514</v>
      </c>
      <c r="E381">
        <v>114.815793960862</v>
      </c>
      <c r="F381">
        <v>107.17086932639199</v>
      </c>
      <c r="G381">
        <v>114.819242072335</v>
      </c>
      <c r="H381">
        <v>103.52696303172701</v>
      </c>
      <c r="I381">
        <v>119.306505094418</v>
      </c>
      <c r="K381">
        <v>1000</v>
      </c>
      <c r="L381">
        <v>434</v>
      </c>
      <c r="M381">
        <v>347</v>
      </c>
      <c r="N381">
        <v>60</v>
      </c>
      <c r="O381">
        <v>114</v>
      </c>
      <c r="P381">
        <f t="shared" si="10"/>
        <v>45</v>
      </c>
      <c r="R381">
        <f t="shared" si="11"/>
        <v>111.07836727447793</v>
      </c>
      <c r="T381">
        <v>23</v>
      </c>
      <c r="U381">
        <v>22</v>
      </c>
    </row>
    <row r="382" spans="1:21" x14ac:dyDescent="0.35">
      <c r="A382" s="29">
        <v>44439</v>
      </c>
      <c r="B382">
        <v>112.043924147333</v>
      </c>
      <c r="D382">
        <v>112.237619929419</v>
      </c>
      <c r="E382">
        <v>115.166921817082</v>
      </c>
      <c r="F382">
        <v>107.843057257973</v>
      </c>
      <c r="G382">
        <v>115.49966669150901</v>
      </c>
      <c r="H382">
        <v>104.274822503522</v>
      </c>
      <c r="I382">
        <v>119.901074240352</v>
      </c>
      <c r="K382">
        <v>1000</v>
      </c>
      <c r="L382">
        <v>434</v>
      </c>
      <c r="M382">
        <v>347</v>
      </c>
      <c r="N382">
        <v>60</v>
      </c>
      <c r="O382">
        <v>114</v>
      </c>
      <c r="P382">
        <f t="shared" si="10"/>
        <v>45</v>
      </c>
      <c r="R382">
        <f t="shared" si="11"/>
        <v>111.61684304483808</v>
      </c>
      <c r="T382">
        <v>23</v>
      </c>
      <c r="U382">
        <v>22</v>
      </c>
    </row>
    <row r="383" spans="1:21" x14ac:dyDescent="0.35">
      <c r="A383" s="29">
        <v>44469</v>
      </c>
      <c r="B383">
        <v>112.29841455138801</v>
      </c>
      <c r="D383">
        <v>112.630082025473</v>
      </c>
      <c r="E383">
        <v>115.60229023516101</v>
      </c>
      <c r="F383">
        <v>108.095405990713</v>
      </c>
      <c r="G383">
        <v>115.720936606848</v>
      </c>
      <c r="H383">
        <v>104.49563199703699</v>
      </c>
      <c r="I383">
        <v>120.416077855974</v>
      </c>
      <c r="K383">
        <v>1000</v>
      </c>
      <c r="L383">
        <v>434</v>
      </c>
      <c r="M383">
        <v>347</v>
      </c>
      <c r="N383">
        <v>60</v>
      </c>
      <c r="O383">
        <v>114</v>
      </c>
      <c r="P383">
        <f t="shared" si="10"/>
        <v>45</v>
      </c>
      <c r="R383">
        <f t="shared" si="11"/>
        <v>111.95498158842922</v>
      </c>
      <c r="T383">
        <v>23</v>
      </c>
      <c r="U383">
        <v>22</v>
      </c>
    </row>
    <row r="384" spans="1:21" x14ac:dyDescent="0.35">
      <c r="A384" s="29">
        <v>44500</v>
      </c>
      <c r="B384">
        <v>113.379945246254</v>
      </c>
      <c r="D384">
        <v>113.30009307687401</v>
      </c>
      <c r="E384">
        <v>116.24678653747701</v>
      </c>
      <c r="F384">
        <v>108.78364101715199</v>
      </c>
      <c r="G384">
        <v>124.71809109768201</v>
      </c>
      <c r="H384">
        <v>104.99039619483401</v>
      </c>
      <c r="I384">
        <v>119.965877569836</v>
      </c>
      <c r="K384">
        <v>1000</v>
      </c>
      <c r="L384">
        <v>434</v>
      </c>
      <c r="M384">
        <v>347</v>
      </c>
      <c r="N384">
        <v>60</v>
      </c>
      <c r="O384">
        <v>114</v>
      </c>
      <c r="P384">
        <f t="shared" si="10"/>
        <v>45</v>
      </c>
      <c r="R384">
        <f t="shared" si="11"/>
        <v>113.04948391293138</v>
      </c>
      <c r="T384">
        <v>23</v>
      </c>
      <c r="U384">
        <v>22</v>
      </c>
    </row>
    <row r="385" spans="1:21" x14ac:dyDescent="0.35">
      <c r="A385" s="29">
        <v>44530</v>
      </c>
      <c r="B385">
        <v>114.289186212139</v>
      </c>
      <c r="D385">
        <v>114.020679622591</v>
      </c>
      <c r="E385">
        <v>116.744638411042</v>
      </c>
      <c r="F385">
        <v>109.735624695632</v>
      </c>
      <c r="G385">
        <v>127.646178413632</v>
      </c>
      <c r="H385">
        <v>105.935531096258</v>
      </c>
      <c r="I385">
        <v>123.04402389911</v>
      </c>
      <c r="K385">
        <v>1000</v>
      </c>
      <c r="L385">
        <v>434</v>
      </c>
      <c r="M385">
        <v>347</v>
      </c>
      <c r="N385">
        <v>60</v>
      </c>
      <c r="O385">
        <v>114</v>
      </c>
      <c r="P385">
        <f t="shared" si="10"/>
        <v>45</v>
      </c>
      <c r="R385">
        <f t="shared" si="11"/>
        <v>114.01783716502781</v>
      </c>
      <c r="T385">
        <v>23</v>
      </c>
      <c r="U385">
        <v>22</v>
      </c>
    </row>
    <row r="386" spans="1:21" x14ac:dyDescent="0.35">
      <c r="A386" s="29">
        <v>44561</v>
      </c>
      <c r="B386">
        <v>115.00528731010699</v>
      </c>
      <c r="D386">
        <v>114.56768009433</v>
      </c>
      <c r="E386">
        <v>117.148162746784</v>
      </c>
      <c r="F386">
        <v>110.561805631572</v>
      </c>
      <c r="G386">
        <v>127.610707522263</v>
      </c>
      <c r="H386">
        <v>106.858234551968</v>
      </c>
      <c r="I386">
        <v>122.997005154692</v>
      </c>
      <c r="K386">
        <v>1000</v>
      </c>
      <c r="L386">
        <v>434</v>
      </c>
      <c r="M386">
        <v>347</v>
      </c>
      <c r="N386">
        <v>60</v>
      </c>
      <c r="O386">
        <v>114</v>
      </c>
      <c r="P386">
        <f t="shared" si="10"/>
        <v>45</v>
      </c>
      <c r="R386">
        <f t="shared" si="11"/>
        <v>114.58059560848102</v>
      </c>
      <c r="T386">
        <v>23</v>
      </c>
      <c r="U386">
        <v>22</v>
      </c>
    </row>
    <row r="387" spans="1:21" x14ac:dyDescent="0.35">
      <c r="A387" s="29">
        <v>44592</v>
      </c>
      <c r="B387">
        <v>115.60478925487701</v>
      </c>
      <c r="D387">
        <v>115.290558037813</v>
      </c>
      <c r="E387">
        <v>117.696993806848</v>
      </c>
      <c r="F387">
        <v>111.40340683204499</v>
      </c>
      <c r="G387">
        <v>127.597370848333</v>
      </c>
      <c r="H387">
        <v>107.796411018844</v>
      </c>
      <c r="I387">
        <v>122.764812057518</v>
      </c>
      <c r="K387">
        <v>1000</v>
      </c>
      <c r="L387">
        <v>436</v>
      </c>
      <c r="M387">
        <v>334</v>
      </c>
      <c r="N387">
        <v>67</v>
      </c>
      <c r="O387">
        <v>115</v>
      </c>
      <c r="P387">
        <f t="shared" si="10"/>
        <v>48</v>
      </c>
      <c r="R387">
        <f t="shared" si="11"/>
        <v>115.36294927445499</v>
      </c>
      <c r="T387">
        <v>25</v>
      </c>
      <c r="U387">
        <v>23</v>
      </c>
    </row>
    <row r="388" spans="1:21" x14ac:dyDescent="0.35">
      <c r="A388" s="29">
        <v>44620</v>
      </c>
      <c r="B388">
        <v>116.431909341218</v>
      </c>
      <c r="D388">
        <v>115.91556667338401</v>
      </c>
      <c r="E388">
        <v>118.10062546087001</v>
      </c>
      <c r="F388">
        <v>112.105129023147</v>
      </c>
      <c r="G388">
        <v>128.90259916848001</v>
      </c>
      <c r="H388">
        <v>108.651562180224</v>
      </c>
      <c r="I388">
        <v>123.209550703887</v>
      </c>
      <c r="K388">
        <v>1000</v>
      </c>
      <c r="L388">
        <v>437</v>
      </c>
      <c r="M388">
        <v>330</v>
      </c>
      <c r="N388">
        <v>67</v>
      </c>
      <c r="O388">
        <v>116</v>
      </c>
      <c r="P388">
        <f t="shared" si="10"/>
        <v>50</v>
      </c>
      <c r="R388">
        <f t="shared" si="11"/>
        <v>116.00519879642721</v>
      </c>
      <c r="T388">
        <v>27</v>
      </c>
      <c r="U388">
        <v>23</v>
      </c>
    </row>
    <row r="389" spans="1:21" x14ac:dyDescent="0.35">
      <c r="A389" s="29">
        <v>44651</v>
      </c>
      <c r="B389">
        <v>117.537111952139</v>
      </c>
      <c r="D389">
        <v>116.590817113518</v>
      </c>
      <c r="E389">
        <v>118.779190011943</v>
      </c>
      <c r="F389">
        <v>112.888100091746</v>
      </c>
      <c r="G389">
        <v>135.867405614039</v>
      </c>
      <c r="H389">
        <v>108.94366834119501</v>
      </c>
      <c r="I389">
        <v>124.01609544647</v>
      </c>
      <c r="K389">
        <v>1000</v>
      </c>
      <c r="L389">
        <v>437</v>
      </c>
      <c r="M389">
        <v>330</v>
      </c>
      <c r="N389">
        <v>67</v>
      </c>
      <c r="O389">
        <v>116</v>
      </c>
      <c r="P389">
        <f t="shared" si="10"/>
        <v>50</v>
      </c>
      <c r="R389">
        <f t="shared" si="11"/>
        <v>117.10096554153802</v>
      </c>
      <c r="T389">
        <v>27</v>
      </c>
      <c r="U389">
        <v>23</v>
      </c>
    </row>
    <row r="390" spans="1:21" x14ac:dyDescent="0.35">
      <c r="A390" s="29">
        <v>44681</v>
      </c>
      <c r="B390">
        <v>119.80757491411499</v>
      </c>
      <c r="D390">
        <v>116.987646713513</v>
      </c>
      <c r="E390">
        <v>119.43814771951099</v>
      </c>
      <c r="F390">
        <v>113.108242566275</v>
      </c>
      <c r="G390">
        <v>170.253118150239</v>
      </c>
      <c r="H390">
        <v>110.50774739376099</v>
      </c>
      <c r="I390">
        <v>124.045370089127</v>
      </c>
      <c r="K390">
        <v>1000</v>
      </c>
      <c r="L390">
        <v>437</v>
      </c>
      <c r="M390">
        <v>330</v>
      </c>
      <c r="N390">
        <v>67</v>
      </c>
      <c r="O390">
        <v>116</v>
      </c>
      <c r="P390">
        <f t="shared" ref="P390:P434" si="12">+T390+U390</f>
        <v>50</v>
      </c>
      <c r="R390">
        <f t="shared" ref="R390:R434" si="13">SUMPRODUCT(E390:I390,L390:P390)/1000</f>
        <v>119.94831671849569</v>
      </c>
      <c r="T390">
        <v>27</v>
      </c>
      <c r="U390">
        <v>23</v>
      </c>
    </row>
    <row r="391" spans="1:21" x14ac:dyDescent="0.35">
      <c r="A391" s="29">
        <v>44712</v>
      </c>
      <c r="B391">
        <v>120.248808613259</v>
      </c>
      <c r="D391">
        <v>117.38358283090901</v>
      </c>
      <c r="E391">
        <v>119.88313679573101</v>
      </c>
      <c r="F391">
        <v>113.365679355339</v>
      </c>
      <c r="G391">
        <v>172.142363196172</v>
      </c>
      <c r="H391">
        <v>112.19560412603001</v>
      </c>
      <c r="I391">
        <v>124.51159297458101</v>
      </c>
      <c r="K391">
        <v>1000</v>
      </c>
      <c r="L391">
        <v>437</v>
      </c>
      <c r="M391">
        <v>330</v>
      </c>
      <c r="N391">
        <v>67</v>
      </c>
      <c r="O391">
        <v>116</v>
      </c>
      <c r="P391">
        <f t="shared" si="12"/>
        <v>50</v>
      </c>
      <c r="R391">
        <f t="shared" si="13"/>
        <v>120.57341302848837</v>
      </c>
      <c r="T391">
        <v>27</v>
      </c>
      <c r="U391">
        <v>23</v>
      </c>
    </row>
    <row r="392" spans="1:21" x14ac:dyDescent="0.35">
      <c r="A392" s="29">
        <v>44742</v>
      </c>
      <c r="B392">
        <v>121.309059172362</v>
      </c>
      <c r="D392">
        <v>117.92886637540801</v>
      </c>
      <c r="E392">
        <v>120.577484701477</v>
      </c>
      <c r="F392">
        <v>113.812730497893</v>
      </c>
      <c r="G392">
        <v>178.86617521066199</v>
      </c>
      <c r="H392">
        <v>113.72303902269</v>
      </c>
      <c r="I392">
        <v>125.107227175559</v>
      </c>
      <c r="K392">
        <v>1000</v>
      </c>
      <c r="L392">
        <v>437</v>
      </c>
      <c r="M392">
        <v>330</v>
      </c>
      <c r="N392">
        <v>67</v>
      </c>
      <c r="O392">
        <v>116</v>
      </c>
      <c r="P392">
        <f t="shared" si="12"/>
        <v>50</v>
      </c>
      <c r="R392">
        <f t="shared" si="13"/>
        <v>121.68182950337447</v>
      </c>
      <c r="T392">
        <v>27</v>
      </c>
      <c r="U392">
        <v>23</v>
      </c>
    </row>
    <row r="393" spans="1:21" x14ac:dyDescent="0.35">
      <c r="A393" s="29">
        <v>44773</v>
      </c>
      <c r="B393">
        <v>122.52220729867101</v>
      </c>
      <c r="D393">
        <v>118.507987949983</v>
      </c>
      <c r="E393">
        <v>121.272145501026</v>
      </c>
      <c r="F393">
        <v>114.25802766666099</v>
      </c>
      <c r="G393">
        <v>181.234693237567</v>
      </c>
      <c r="H393">
        <v>116.53972346602001</v>
      </c>
      <c r="I393">
        <v>125.743570980367</v>
      </c>
      <c r="K393">
        <v>1000</v>
      </c>
      <c r="L393">
        <v>437</v>
      </c>
      <c r="M393">
        <v>330</v>
      </c>
      <c r="N393">
        <v>67</v>
      </c>
      <c r="O393">
        <v>116</v>
      </c>
      <c r="P393">
        <f t="shared" si="12"/>
        <v>50</v>
      </c>
      <c r="R393">
        <f t="shared" si="13"/>
        <v>122.64958763194016</v>
      </c>
      <c r="T393">
        <v>27</v>
      </c>
      <c r="U393">
        <v>23</v>
      </c>
    </row>
    <row r="394" spans="1:21" x14ac:dyDescent="0.35">
      <c r="A394" s="29">
        <v>44804</v>
      </c>
      <c r="B394">
        <v>123.15881081241101</v>
      </c>
      <c r="D394">
        <v>119.246708695857</v>
      </c>
      <c r="E394">
        <v>121.98230808869199</v>
      </c>
      <c r="F394">
        <v>114.933454776747</v>
      </c>
      <c r="G394">
        <v>175.56023290022699</v>
      </c>
      <c r="H394">
        <v>117.900995096112</v>
      </c>
      <c r="I394">
        <v>126.388747708986</v>
      </c>
      <c r="K394">
        <v>1000</v>
      </c>
      <c r="L394">
        <v>437</v>
      </c>
      <c r="M394">
        <v>330</v>
      </c>
      <c r="N394">
        <v>67</v>
      </c>
      <c r="O394">
        <v>116</v>
      </c>
      <c r="P394">
        <f t="shared" si="12"/>
        <v>50</v>
      </c>
      <c r="R394">
        <f t="shared" si="13"/>
        <v>122.99279713199842</v>
      </c>
      <c r="T394">
        <v>27</v>
      </c>
      <c r="U394">
        <v>23</v>
      </c>
    </row>
    <row r="395" spans="1:21" x14ac:dyDescent="0.35">
      <c r="A395" s="29">
        <v>44834</v>
      </c>
      <c r="B395">
        <v>123.691788186333</v>
      </c>
      <c r="D395">
        <v>119.966874514468</v>
      </c>
      <c r="E395">
        <v>122.670928626362</v>
      </c>
      <c r="F395">
        <v>115.62806321240799</v>
      </c>
      <c r="G395">
        <v>173.070168083434</v>
      </c>
      <c r="H395">
        <v>119.66512571427801</v>
      </c>
      <c r="I395">
        <v>127.008613576128</v>
      </c>
      <c r="K395">
        <v>1000</v>
      </c>
      <c r="L395">
        <v>437</v>
      </c>
      <c r="M395">
        <v>330</v>
      </c>
      <c r="N395">
        <v>67</v>
      </c>
      <c r="O395">
        <v>116</v>
      </c>
      <c r="P395">
        <f t="shared" si="12"/>
        <v>50</v>
      </c>
      <c r="R395">
        <f t="shared" si="13"/>
        <v>123.59174319306756</v>
      </c>
      <c r="T395">
        <v>27</v>
      </c>
      <c r="U395">
        <v>23</v>
      </c>
    </row>
    <row r="396" spans="1:21" x14ac:dyDescent="0.35">
      <c r="A396" s="29">
        <v>44865</v>
      </c>
      <c r="B396">
        <v>125.92265659057</v>
      </c>
      <c r="D396">
        <v>120.630381769404</v>
      </c>
      <c r="E396">
        <v>123.46889236658799</v>
      </c>
      <c r="F396">
        <v>116.11170871730999</v>
      </c>
      <c r="G396">
        <v>198.35062881573899</v>
      </c>
      <c r="H396">
        <v>122.019345011135</v>
      </c>
      <c r="I396">
        <v>127.49612736886399</v>
      </c>
      <c r="K396">
        <v>1000</v>
      </c>
      <c r="L396">
        <v>437</v>
      </c>
      <c r="M396">
        <v>330</v>
      </c>
      <c r="N396">
        <v>67</v>
      </c>
      <c r="O396">
        <v>116</v>
      </c>
      <c r="P396">
        <f t="shared" si="12"/>
        <v>50</v>
      </c>
      <c r="R396">
        <f t="shared" si="13"/>
        <v>126.09131236130062</v>
      </c>
      <c r="T396">
        <v>27</v>
      </c>
      <c r="U396">
        <v>23</v>
      </c>
    </row>
    <row r="397" spans="1:21" x14ac:dyDescent="0.35">
      <c r="A397" s="29">
        <v>44895</v>
      </c>
      <c r="B397">
        <v>126.544778104876</v>
      </c>
      <c r="D397">
        <v>121.303894691464</v>
      </c>
      <c r="E397">
        <v>124.179423181046</v>
      </c>
      <c r="F397">
        <v>116.76564390668</v>
      </c>
      <c r="G397">
        <v>198.677790365037</v>
      </c>
      <c r="H397">
        <v>123.300904788297</v>
      </c>
      <c r="I397">
        <v>127.966457405132</v>
      </c>
      <c r="K397">
        <v>1000</v>
      </c>
      <c r="L397">
        <v>437</v>
      </c>
      <c r="M397">
        <v>330</v>
      </c>
      <c r="N397">
        <v>67</v>
      </c>
      <c r="O397">
        <v>116</v>
      </c>
      <c r="P397">
        <f t="shared" si="12"/>
        <v>50</v>
      </c>
      <c r="R397">
        <f t="shared" si="13"/>
        <v>126.81171019947804</v>
      </c>
      <c r="T397">
        <v>27</v>
      </c>
      <c r="U397">
        <v>23</v>
      </c>
    </row>
    <row r="398" spans="1:21" x14ac:dyDescent="0.35">
      <c r="A398" s="29">
        <v>44926</v>
      </c>
      <c r="B398">
        <v>127.158184676427</v>
      </c>
      <c r="D398">
        <v>121.89191538003899</v>
      </c>
      <c r="E398">
        <v>125.128277906569</v>
      </c>
      <c r="F398">
        <v>117.07722933657401</v>
      </c>
      <c r="G398">
        <v>195.01834074540599</v>
      </c>
      <c r="H398">
        <v>124.835436929872</v>
      </c>
      <c r="I398">
        <v>127.53896199246201</v>
      </c>
      <c r="K398">
        <v>1000</v>
      </c>
      <c r="L398">
        <v>437</v>
      </c>
      <c r="M398">
        <v>330</v>
      </c>
      <c r="N398">
        <v>67</v>
      </c>
      <c r="O398">
        <v>116</v>
      </c>
      <c r="P398">
        <f t="shared" si="12"/>
        <v>50</v>
      </c>
      <c r="R398">
        <f t="shared" si="13"/>
        <v>127.24063073967054</v>
      </c>
      <c r="T398">
        <v>27</v>
      </c>
      <c r="U398">
        <v>23</v>
      </c>
    </row>
    <row r="399" spans="1:21" x14ac:dyDescent="0.35">
      <c r="A399" s="29">
        <v>44957</v>
      </c>
      <c r="B399">
        <v>127.28997471038601</v>
      </c>
      <c r="D399">
        <v>122.086405379147</v>
      </c>
      <c r="E399">
        <v>124.85259475738199</v>
      </c>
      <c r="F399">
        <v>117.70345212362101</v>
      </c>
      <c r="G399">
        <v>192.970805427074</v>
      </c>
      <c r="H399">
        <v>125.80401302199201</v>
      </c>
      <c r="I399">
        <v>129.07943730494901</v>
      </c>
      <c r="K399">
        <v>1000</v>
      </c>
      <c r="L399">
        <v>463</v>
      </c>
      <c r="M399">
        <v>298</v>
      </c>
      <c r="N399">
        <v>80</v>
      </c>
      <c r="O399">
        <v>117</v>
      </c>
      <c r="P399">
        <f t="shared" si="12"/>
        <v>42</v>
      </c>
      <c r="R399">
        <f t="shared" si="13"/>
        <v>128.46045043005375</v>
      </c>
      <c r="T399">
        <v>21</v>
      </c>
      <c r="U399">
        <v>21</v>
      </c>
    </row>
    <row r="400" spans="1:21" x14ac:dyDescent="0.35">
      <c r="A400" s="29">
        <v>44985</v>
      </c>
      <c r="B400">
        <v>128.581686464825</v>
      </c>
      <c r="D400">
        <v>123.216583845626</v>
      </c>
      <c r="E400">
        <v>126.070610516272</v>
      </c>
      <c r="F400">
        <v>118.61581350317699</v>
      </c>
      <c r="G400">
        <v>192.00920613517101</v>
      </c>
      <c r="H400">
        <v>128.293874557381</v>
      </c>
      <c r="I400">
        <v>130.165135469391</v>
      </c>
      <c r="K400">
        <v>1000</v>
      </c>
      <c r="L400">
        <v>466</v>
      </c>
      <c r="M400">
        <v>293</v>
      </c>
      <c r="N400">
        <v>80</v>
      </c>
      <c r="O400">
        <v>119</v>
      </c>
      <c r="P400">
        <f t="shared" si="12"/>
        <v>42</v>
      </c>
      <c r="R400">
        <f t="shared" si="13"/>
        <v>129.59798110987003</v>
      </c>
      <c r="T400">
        <v>21</v>
      </c>
      <c r="U400">
        <v>21</v>
      </c>
    </row>
    <row r="401" spans="1:21" x14ac:dyDescent="0.35">
      <c r="A401" s="29">
        <v>45016</v>
      </c>
      <c r="B401">
        <v>129.37540826941</v>
      </c>
      <c r="D401">
        <v>123.894676083492</v>
      </c>
      <c r="E401">
        <v>126.791447112417</v>
      </c>
      <c r="F401">
        <v>119.280532340541</v>
      </c>
      <c r="G401">
        <v>190.955157465041</v>
      </c>
      <c r="H401">
        <v>129.87800313755901</v>
      </c>
      <c r="I401">
        <v>130.45282569279999</v>
      </c>
      <c r="K401">
        <v>1000</v>
      </c>
      <c r="L401">
        <v>466</v>
      </c>
      <c r="M401">
        <v>293</v>
      </c>
      <c r="N401">
        <v>80</v>
      </c>
      <c r="O401">
        <v>119</v>
      </c>
      <c r="P401">
        <f t="shared" si="12"/>
        <v>42</v>
      </c>
      <c r="R401">
        <f t="shared" si="13"/>
        <v>130.24492397983525</v>
      </c>
      <c r="T401">
        <v>21</v>
      </c>
      <c r="U401">
        <v>21</v>
      </c>
    </row>
    <row r="402" spans="1:21" x14ac:dyDescent="0.35">
      <c r="A402" s="29">
        <v>45046</v>
      </c>
      <c r="B402">
        <v>130.040526833884</v>
      </c>
      <c r="D402">
        <v>124.822910811979</v>
      </c>
      <c r="E402">
        <v>127.695020797429</v>
      </c>
      <c r="F402">
        <v>120.34905703174201</v>
      </c>
      <c r="G402">
        <v>188.561313788034</v>
      </c>
      <c r="H402">
        <v>131.50936053064501</v>
      </c>
      <c r="I402">
        <v>135.30858837309901</v>
      </c>
      <c r="K402">
        <v>1000</v>
      </c>
      <c r="L402">
        <v>466</v>
      </c>
      <c r="M402">
        <v>293</v>
      </c>
      <c r="N402">
        <v>80</v>
      </c>
      <c r="O402">
        <v>119</v>
      </c>
      <c r="P402">
        <f t="shared" si="12"/>
        <v>42</v>
      </c>
      <c r="R402">
        <f t="shared" si="13"/>
        <v>131.18563311976197</v>
      </c>
      <c r="T402">
        <v>21</v>
      </c>
      <c r="U402">
        <v>21</v>
      </c>
    </row>
    <row r="403" spans="1:21" x14ac:dyDescent="0.35">
      <c r="A403" s="29">
        <v>45077</v>
      </c>
      <c r="B403">
        <v>130.61853426050001</v>
      </c>
      <c r="D403">
        <v>125.642581560369</v>
      </c>
      <c r="E403">
        <v>128.580823897843</v>
      </c>
      <c r="F403">
        <v>121.015856459831</v>
      </c>
      <c r="G403">
        <v>186.60182574841599</v>
      </c>
      <c r="H403">
        <v>132.701109786258</v>
      </c>
      <c r="I403">
        <v>135.949813795007</v>
      </c>
      <c r="K403">
        <v>1000</v>
      </c>
      <c r="L403">
        <v>466</v>
      </c>
      <c r="M403">
        <v>293</v>
      </c>
      <c r="N403">
        <v>80</v>
      </c>
      <c r="O403">
        <v>119</v>
      </c>
      <c r="P403">
        <f t="shared" si="12"/>
        <v>42</v>
      </c>
      <c r="R403">
        <f t="shared" si="13"/>
        <v>131.80578018295361</v>
      </c>
      <c r="T403">
        <v>21</v>
      </c>
      <c r="U403">
        <v>21</v>
      </c>
    </row>
    <row r="404" spans="1:21" x14ac:dyDescent="0.35">
      <c r="A404" s="29">
        <v>45107</v>
      </c>
      <c r="B404">
        <v>130.88339758062301</v>
      </c>
      <c r="D404">
        <v>125.96135483660601</v>
      </c>
      <c r="E404">
        <v>129.11913513276099</v>
      </c>
      <c r="F404">
        <v>121.010622313406</v>
      </c>
      <c r="G404">
        <v>184.61621642499301</v>
      </c>
      <c r="H404">
        <v>133.37175419467499</v>
      </c>
      <c r="I404">
        <v>136.685387303998</v>
      </c>
      <c r="K404">
        <v>1000</v>
      </c>
      <c r="L404">
        <v>466</v>
      </c>
      <c r="M404">
        <v>293</v>
      </c>
      <c r="N404">
        <v>80</v>
      </c>
      <c r="O404">
        <v>119</v>
      </c>
      <c r="P404">
        <f t="shared" si="12"/>
        <v>42</v>
      </c>
      <c r="R404">
        <f t="shared" si="13"/>
        <v>132.00695163962828</v>
      </c>
      <c r="T404">
        <v>21</v>
      </c>
      <c r="U404">
        <v>21</v>
      </c>
    </row>
    <row r="405" spans="1:21" x14ac:dyDescent="0.35">
      <c r="A405" s="29">
        <v>45138</v>
      </c>
      <c r="B405">
        <v>130.90704257534699</v>
      </c>
      <c r="D405">
        <v>126.56226899376099</v>
      </c>
      <c r="E405">
        <v>130.17753118873</v>
      </c>
      <c r="F405">
        <v>120.987811276046</v>
      </c>
      <c r="G405">
        <v>167.076780157549</v>
      </c>
      <c r="H405">
        <v>133.76589023137899</v>
      </c>
      <c r="I405">
        <v>137.572620460606</v>
      </c>
      <c r="K405">
        <v>1000</v>
      </c>
      <c r="L405">
        <v>466</v>
      </c>
      <c r="M405">
        <v>293</v>
      </c>
      <c r="N405">
        <v>80</v>
      </c>
      <c r="O405">
        <v>119</v>
      </c>
      <c r="P405">
        <f t="shared" si="12"/>
        <v>42</v>
      </c>
      <c r="R405">
        <f t="shared" si="13"/>
        <v>131.17449164731315</v>
      </c>
      <c r="T405">
        <v>21</v>
      </c>
      <c r="U405">
        <v>21</v>
      </c>
    </row>
    <row r="406" spans="1:21" x14ac:dyDescent="0.35">
      <c r="A406" s="29">
        <v>45169</v>
      </c>
      <c r="B406">
        <v>131.32779519799499</v>
      </c>
      <c r="D406">
        <v>126.65053105022</v>
      </c>
      <c r="E406">
        <v>130.26287267520601</v>
      </c>
      <c r="F406">
        <v>120.933018766495</v>
      </c>
      <c r="G406">
        <v>169.98864699231899</v>
      </c>
      <c r="H406">
        <v>133.932887721068</v>
      </c>
      <c r="I406">
        <v>139.67906901786799</v>
      </c>
      <c r="K406">
        <v>1000</v>
      </c>
      <c r="L406">
        <v>466</v>
      </c>
      <c r="M406">
        <v>293</v>
      </c>
      <c r="N406">
        <v>80</v>
      </c>
      <c r="O406">
        <v>119</v>
      </c>
      <c r="P406">
        <f t="shared" si="12"/>
        <v>42</v>
      </c>
      <c r="R406">
        <f t="shared" si="13"/>
        <v>131.5394994621721</v>
      </c>
      <c r="T406">
        <v>21</v>
      </c>
      <c r="U406">
        <v>21</v>
      </c>
    </row>
    <row r="407" spans="1:21" x14ac:dyDescent="0.35">
      <c r="A407" s="29">
        <v>45199</v>
      </c>
      <c r="B407">
        <v>131.96359495631901</v>
      </c>
      <c r="D407">
        <v>127.227235427523</v>
      </c>
      <c r="E407">
        <v>131.11501015429499</v>
      </c>
      <c r="F407">
        <v>121.12213811795</v>
      </c>
      <c r="G407">
        <v>172.740479277015</v>
      </c>
      <c r="H407">
        <v>134.14559945387899</v>
      </c>
      <c r="I407">
        <v>141.24614118098501</v>
      </c>
      <c r="K407">
        <v>1000</v>
      </c>
      <c r="L407">
        <v>466</v>
      </c>
      <c r="M407">
        <v>293</v>
      </c>
      <c r="N407">
        <v>80</v>
      </c>
      <c r="O407">
        <v>119</v>
      </c>
      <c r="P407">
        <f t="shared" si="12"/>
        <v>42</v>
      </c>
      <c r="R407">
        <f t="shared" si="13"/>
        <v>132.30328380723498</v>
      </c>
      <c r="T407">
        <v>21</v>
      </c>
      <c r="U407">
        <v>21</v>
      </c>
    </row>
    <row r="408" spans="1:21" x14ac:dyDescent="0.35">
      <c r="A408" s="29">
        <v>45230</v>
      </c>
      <c r="B408">
        <v>131.77153119259299</v>
      </c>
      <c r="D408">
        <v>127.47481628987499</v>
      </c>
      <c r="E408">
        <v>131.55439091786999</v>
      </c>
      <c r="F408">
        <v>121.093249327699</v>
      </c>
      <c r="G408">
        <v>167.11404712568</v>
      </c>
      <c r="H408">
        <v>134.33979531203701</v>
      </c>
      <c r="I408">
        <v>141.77234659831399</v>
      </c>
      <c r="K408">
        <v>1000</v>
      </c>
      <c r="L408">
        <v>466</v>
      </c>
      <c r="M408">
        <v>293</v>
      </c>
      <c r="N408">
        <v>80</v>
      </c>
      <c r="O408">
        <v>119</v>
      </c>
      <c r="P408">
        <f t="shared" si="12"/>
        <v>42</v>
      </c>
      <c r="R408">
        <f t="shared" si="13"/>
        <v>132.09466619005923</v>
      </c>
      <c r="T408">
        <v>21</v>
      </c>
      <c r="U408">
        <v>21</v>
      </c>
    </row>
    <row r="409" spans="1:21" x14ac:dyDescent="0.35">
      <c r="A409" s="29">
        <v>45260</v>
      </c>
      <c r="B409">
        <v>131.641851330316</v>
      </c>
      <c r="D409">
        <v>127.558368635238</v>
      </c>
      <c r="E409">
        <v>132.040031224091</v>
      </c>
      <c r="F409">
        <v>120.712111233204</v>
      </c>
      <c r="G409">
        <v>165.16940049677001</v>
      </c>
      <c r="H409">
        <v>134.66328327469299</v>
      </c>
      <c r="I409">
        <v>140.88795124446</v>
      </c>
      <c r="K409">
        <v>1000</v>
      </c>
      <c r="L409">
        <v>466</v>
      </c>
      <c r="M409">
        <v>293</v>
      </c>
      <c r="N409">
        <v>80</v>
      </c>
      <c r="O409">
        <v>119</v>
      </c>
      <c r="P409">
        <f t="shared" si="12"/>
        <v>42</v>
      </c>
      <c r="R409">
        <f t="shared" si="13"/>
        <v>132.05507984345255</v>
      </c>
      <c r="T409">
        <v>21</v>
      </c>
      <c r="U409">
        <v>21</v>
      </c>
    </row>
    <row r="410" spans="1:21" x14ac:dyDescent="0.35">
      <c r="A410" s="29">
        <v>45291</v>
      </c>
      <c r="B410">
        <v>132.26076728438801</v>
      </c>
      <c r="D410">
        <v>128.21447839068099</v>
      </c>
      <c r="E410">
        <v>133.164941488436</v>
      </c>
      <c r="F410">
        <v>120.837040296803</v>
      </c>
      <c r="G410">
        <v>161.34255538714399</v>
      </c>
      <c r="H410">
        <v>134.878221542685</v>
      </c>
      <c r="I410">
        <v>144.000549828278</v>
      </c>
      <c r="K410">
        <v>1000</v>
      </c>
      <c r="L410">
        <v>466</v>
      </c>
      <c r="M410">
        <v>293</v>
      </c>
      <c r="N410">
        <v>80</v>
      </c>
      <c r="O410">
        <v>119</v>
      </c>
      <c r="P410">
        <f t="shared" si="12"/>
        <v>42</v>
      </c>
      <c r="R410">
        <f t="shared" si="13"/>
        <v>132.46605142791316</v>
      </c>
      <c r="T410">
        <v>21</v>
      </c>
      <c r="U410">
        <v>21</v>
      </c>
    </row>
    <row r="411" spans="1:21" x14ac:dyDescent="0.35">
      <c r="A411" s="29">
        <v>45322</v>
      </c>
      <c r="B411">
        <v>132.38573917292501</v>
      </c>
      <c r="D411">
        <v>128.31985533500301</v>
      </c>
      <c r="E411">
        <v>133.14502270345201</v>
      </c>
      <c r="F411">
        <v>120.8140070314</v>
      </c>
      <c r="G411">
        <v>164.23041208927299</v>
      </c>
      <c r="H411">
        <v>134.56099533721201</v>
      </c>
      <c r="I411">
        <v>145.05832161013299</v>
      </c>
      <c r="K411">
        <v>1000</v>
      </c>
      <c r="L411">
        <v>491.20229999999998</v>
      </c>
      <c r="M411">
        <v>287.74040000000002</v>
      </c>
      <c r="N411">
        <v>70.062799999999996</v>
      </c>
      <c r="O411">
        <v>112.9084</v>
      </c>
      <c r="P411">
        <f t="shared" si="12"/>
        <v>38.086100000000002</v>
      </c>
      <c r="R411">
        <f t="shared" si="13"/>
        <v>132.38842703904177</v>
      </c>
      <c r="T411">
        <v>20.1325</v>
      </c>
      <c r="U411">
        <v>17.953600000000002</v>
      </c>
    </row>
    <row r="412" spans="1:21" x14ac:dyDescent="0.35">
      <c r="A412" s="29">
        <v>45351</v>
      </c>
      <c r="B412">
        <v>132.90059493563999</v>
      </c>
      <c r="D412">
        <v>128.81073795090501</v>
      </c>
      <c r="E412">
        <v>133.86784135375001</v>
      </c>
      <c r="F412">
        <v>120.94644808659</v>
      </c>
      <c r="G412">
        <v>165.602970375696</v>
      </c>
      <c r="H412">
        <v>134.66871527219899</v>
      </c>
      <c r="I412">
        <v>145.54404908337301</v>
      </c>
      <c r="K412">
        <v>1000</v>
      </c>
      <c r="L412">
        <v>490.0838</v>
      </c>
      <c r="M412">
        <v>285.86950000000007</v>
      </c>
      <c r="N412">
        <v>71.750699999999995</v>
      </c>
      <c r="O412">
        <v>113.1464</v>
      </c>
      <c r="P412">
        <f t="shared" si="12"/>
        <v>39.1496</v>
      </c>
      <c r="R412">
        <f t="shared" si="13"/>
        <v>132.9987617059366</v>
      </c>
      <c r="T412">
        <v>20.931000000000001</v>
      </c>
      <c r="U412">
        <v>18.218599999999999</v>
      </c>
    </row>
    <row r="413" spans="1:21" x14ac:dyDescent="0.35">
      <c r="A413" s="29">
        <v>45382</v>
      </c>
      <c r="B413">
        <v>133.51976877928701</v>
      </c>
      <c r="D413">
        <v>129.18737444633399</v>
      </c>
      <c r="E413">
        <v>134.455898904869</v>
      </c>
      <c r="F413">
        <v>120.99988641257301</v>
      </c>
      <c r="G413">
        <v>166.77438152845701</v>
      </c>
      <c r="H413">
        <v>135.150903905115</v>
      </c>
      <c r="I413">
        <v>146.063874364615</v>
      </c>
      <c r="K413">
        <v>1000</v>
      </c>
      <c r="L413">
        <v>490.0838</v>
      </c>
      <c r="M413">
        <v>285.86950000000007</v>
      </c>
      <c r="N413">
        <v>71.750699999999995</v>
      </c>
      <c r="O413">
        <v>113.1464</v>
      </c>
      <c r="P413">
        <f t="shared" si="12"/>
        <v>39.1496</v>
      </c>
      <c r="R413">
        <f t="shared" si="13"/>
        <v>133.46119400270157</v>
      </c>
      <c r="T413">
        <v>20.931000000000001</v>
      </c>
      <c r="U413">
        <v>18.218599999999999</v>
      </c>
    </row>
    <row r="414" spans="1:21" x14ac:dyDescent="0.35">
      <c r="A414" s="29">
        <v>45412</v>
      </c>
      <c r="B414">
        <v>132.98475479392701</v>
      </c>
      <c r="D414">
        <v>129.58695605322299</v>
      </c>
      <c r="E414">
        <v>135.13723844951201</v>
      </c>
      <c r="F414">
        <v>121.02532282134899</v>
      </c>
      <c r="G414">
        <v>157.06238898708199</v>
      </c>
      <c r="H414">
        <v>135.30109715935299</v>
      </c>
      <c r="I414">
        <v>146.19294643530901</v>
      </c>
      <c r="K414">
        <v>1000</v>
      </c>
      <c r="L414">
        <v>490.0838</v>
      </c>
      <c r="M414">
        <v>285.86950000000007</v>
      </c>
      <c r="N414">
        <v>71.750699999999995</v>
      </c>
      <c r="O414">
        <v>113.1464</v>
      </c>
      <c r="P414">
        <f t="shared" si="12"/>
        <v>39.1496</v>
      </c>
      <c r="R414">
        <f t="shared" si="13"/>
        <v>133.12758365201083</v>
      </c>
      <c r="T414">
        <v>20.931000000000001</v>
      </c>
      <c r="U414">
        <v>18.218599999999999</v>
      </c>
    </row>
    <row r="415" spans="1:21" x14ac:dyDescent="0.35">
      <c r="A415" s="29">
        <v>45443</v>
      </c>
      <c r="B415">
        <v>133.228599186872</v>
      </c>
      <c r="D415">
        <v>129.95777719116899</v>
      </c>
      <c r="E415">
        <v>135.81568691599099</v>
      </c>
      <c r="F415">
        <v>120.886911082802</v>
      </c>
      <c r="G415">
        <v>157.019026937071</v>
      </c>
      <c r="H415">
        <v>134.93764881817299</v>
      </c>
      <c r="I415">
        <v>146.58645323129801</v>
      </c>
      <c r="K415">
        <v>1000</v>
      </c>
      <c r="L415">
        <v>490.0838</v>
      </c>
      <c r="M415">
        <v>285.86950000000007</v>
      </c>
      <c r="N415">
        <v>71.750699999999995</v>
      </c>
      <c r="O415">
        <v>113.1464</v>
      </c>
      <c r="P415">
        <f t="shared" si="12"/>
        <v>39.1496</v>
      </c>
      <c r="R415">
        <f t="shared" si="13"/>
        <v>133.39168406490248</v>
      </c>
      <c r="T415">
        <v>20.931000000000001</v>
      </c>
      <c r="U415">
        <v>18.218599999999999</v>
      </c>
    </row>
    <row r="416" spans="1:21" x14ac:dyDescent="0.35">
      <c r="A416" s="29">
        <v>45473</v>
      </c>
      <c r="B416">
        <v>133.475890856294</v>
      </c>
      <c r="D416">
        <v>130.33384159496799</v>
      </c>
      <c r="E416">
        <v>136.42631255569199</v>
      </c>
      <c r="F416">
        <v>120.83925412817899</v>
      </c>
      <c r="G416">
        <v>155.093968279683</v>
      </c>
      <c r="H416">
        <v>135.38054295803201</v>
      </c>
      <c r="I416">
        <v>146.681307459582</v>
      </c>
      <c r="K416">
        <v>1000</v>
      </c>
      <c r="L416">
        <v>490.0838</v>
      </c>
      <c r="M416">
        <v>285.86950000000007</v>
      </c>
      <c r="N416">
        <v>71.750699999999995</v>
      </c>
      <c r="O416">
        <v>113.1464</v>
      </c>
      <c r="P416">
        <f t="shared" si="12"/>
        <v>39.1496</v>
      </c>
      <c r="R416">
        <f t="shared" si="13"/>
        <v>133.59301920538809</v>
      </c>
      <c r="T416">
        <v>20.931000000000001</v>
      </c>
      <c r="U416">
        <v>18.218599999999999</v>
      </c>
    </row>
    <row r="417" spans="1:21" x14ac:dyDescent="0.35">
      <c r="A417" s="29">
        <v>45504</v>
      </c>
      <c r="B417">
        <v>133.82020844016699</v>
      </c>
      <c r="D417">
        <v>130.64540957264001</v>
      </c>
      <c r="E417">
        <v>136.81933044494301</v>
      </c>
      <c r="F417">
        <v>121.10046994357501</v>
      </c>
      <c r="G417">
        <v>148.893248326952</v>
      </c>
      <c r="H417">
        <v>135.70648655291001</v>
      </c>
      <c r="I417">
        <v>147.49763968683601</v>
      </c>
      <c r="K417">
        <v>1000</v>
      </c>
      <c r="L417">
        <v>490.0838</v>
      </c>
      <c r="M417">
        <v>285.86950000000007</v>
      </c>
      <c r="N417">
        <v>71.750699999999995</v>
      </c>
      <c r="O417">
        <v>113.1464</v>
      </c>
      <c r="P417">
        <f t="shared" si="12"/>
        <v>39.1496</v>
      </c>
      <c r="R417">
        <f t="shared" si="13"/>
        <v>133.48423696797474</v>
      </c>
      <c r="T417">
        <v>20.931000000000001</v>
      </c>
      <c r="U417">
        <v>18.218599999999999</v>
      </c>
    </row>
    <row r="418" spans="1:21" x14ac:dyDescent="0.35">
      <c r="A418" s="29">
        <v>45535</v>
      </c>
      <c r="B418">
        <v>134.19728031084799</v>
      </c>
      <c r="D418">
        <v>131.13926733183601</v>
      </c>
      <c r="E418">
        <v>137.42335068806301</v>
      </c>
      <c r="F418">
        <v>121.29700971811199</v>
      </c>
      <c r="G418">
        <v>147.631222449196</v>
      </c>
      <c r="H418">
        <v>135.75770309469999</v>
      </c>
      <c r="I418">
        <v>147.79831132227801</v>
      </c>
      <c r="K418">
        <v>1000</v>
      </c>
      <c r="L418">
        <v>490.0838</v>
      </c>
      <c r="M418">
        <v>285.86950000000007</v>
      </c>
      <c r="N418">
        <v>71.750699999999995</v>
      </c>
      <c r="O418">
        <v>113.1464</v>
      </c>
      <c r="P418">
        <f t="shared" si="12"/>
        <v>39.1496</v>
      </c>
      <c r="R418">
        <f t="shared" si="13"/>
        <v>133.76345713251271</v>
      </c>
      <c r="T418">
        <v>20.931000000000001</v>
      </c>
      <c r="U418">
        <v>18.218599999999999</v>
      </c>
    </row>
    <row r="419" spans="1:21" x14ac:dyDescent="0.35">
      <c r="A419" s="29">
        <v>45565</v>
      </c>
      <c r="B419">
        <v>134.221098908714</v>
      </c>
      <c r="D419">
        <v>131.26422819202401</v>
      </c>
      <c r="E419">
        <v>137.60889613027601</v>
      </c>
      <c r="F419">
        <v>121.377181604141</v>
      </c>
      <c r="G419">
        <v>144.787220018982</v>
      </c>
      <c r="H419">
        <v>136.61403228408599</v>
      </c>
      <c r="I419">
        <v>148.29071555216899</v>
      </c>
      <c r="K419">
        <v>1000</v>
      </c>
      <c r="L419">
        <v>490.0838</v>
      </c>
      <c r="M419">
        <v>285.86950000000007</v>
      </c>
      <c r="N419">
        <v>71.750699999999995</v>
      </c>
      <c r="O419">
        <v>113.1464</v>
      </c>
      <c r="P419">
        <f t="shared" si="12"/>
        <v>39.1496</v>
      </c>
      <c r="R419">
        <f t="shared" si="13"/>
        <v>133.78941747334125</v>
      </c>
      <c r="T419">
        <v>20.931000000000001</v>
      </c>
      <c r="U419">
        <v>18.218599999999999</v>
      </c>
    </row>
    <row r="420" spans="1:21" x14ac:dyDescent="0.35">
      <c r="A420" s="29">
        <v>45596</v>
      </c>
      <c r="B420">
        <v>134.810570232152</v>
      </c>
      <c r="D420">
        <v>131.70464747117799</v>
      </c>
      <c r="E420">
        <v>138.17913418859899</v>
      </c>
      <c r="F420">
        <v>121.65271668272899</v>
      </c>
      <c r="G420">
        <v>150.29004147509301</v>
      </c>
      <c r="H420">
        <v>136.86378035763701</v>
      </c>
      <c r="I420">
        <v>149.41043433148201</v>
      </c>
      <c r="K420">
        <v>1000</v>
      </c>
      <c r="L420">
        <v>490.0838</v>
      </c>
      <c r="M420">
        <v>285.86950000000007</v>
      </c>
      <c r="N420">
        <v>71.750699999999995</v>
      </c>
      <c r="O420">
        <v>113.1464</v>
      </c>
      <c r="P420">
        <f t="shared" si="12"/>
        <v>39.1496</v>
      </c>
      <c r="R420">
        <f t="shared" si="13"/>
        <v>134.61457491221998</v>
      </c>
      <c r="T420">
        <v>20.931000000000001</v>
      </c>
      <c r="U420">
        <v>18.218599999999999</v>
      </c>
    </row>
    <row r="421" spans="1:21" x14ac:dyDescent="0.35">
      <c r="A421" s="29">
        <v>45626</v>
      </c>
      <c r="B421">
        <v>135.187609974607</v>
      </c>
      <c r="D421">
        <v>132.11327720767201</v>
      </c>
      <c r="E421">
        <v>138.69664028905899</v>
      </c>
      <c r="F421">
        <v>122.029456918176</v>
      </c>
      <c r="G421">
        <v>150.71591390524699</v>
      </c>
      <c r="H421">
        <v>137.37926828341401</v>
      </c>
      <c r="I421">
        <v>150.429821152523</v>
      </c>
      <c r="K421">
        <v>1000</v>
      </c>
      <c r="L421">
        <v>490.0838</v>
      </c>
      <c r="M421">
        <v>285.86950000000007</v>
      </c>
      <c r="N421">
        <v>71.750699999999995</v>
      </c>
      <c r="O421">
        <v>113.1464</v>
      </c>
      <c r="P421">
        <f t="shared" si="12"/>
        <v>39.1496</v>
      </c>
      <c r="R421">
        <f t="shared" si="13"/>
        <v>135.10468564550214</v>
      </c>
      <c r="T421">
        <v>20.931000000000001</v>
      </c>
      <c r="U421">
        <v>18.218599999999999</v>
      </c>
    </row>
    <row r="422" spans="1:21" x14ac:dyDescent="0.35">
      <c r="A422" s="29">
        <v>45657</v>
      </c>
      <c r="B422">
        <v>135.59898455042301</v>
      </c>
      <c r="D422">
        <v>132.38218861271301</v>
      </c>
      <c r="E422">
        <v>139.04623106165101</v>
      </c>
      <c r="F422">
        <v>122.335656998053</v>
      </c>
      <c r="G422">
        <v>151.64383484086599</v>
      </c>
      <c r="H422">
        <v>137.58232341965399</v>
      </c>
      <c r="I422">
        <v>151.59660689204301</v>
      </c>
      <c r="K422">
        <v>1000</v>
      </c>
      <c r="L422">
        <v>490.0838</v>
      </c>
      <c r="M422">
        <v>285.86950000000007</v>
      </c>
      <c r="N422">
        <v>71.750699999999995</v>
      </c>
      <c r="O422">
        <v>113.1464</v>
      </c>
      <c r="P422">
        <f t="shared" si="12"/>
        <v>39.1496</v>
      </c>
      <c r="R422">
        <f t="shared" si="13"/>
        <v>135.49878081284368</v>
      </c>
      <c r="T422">
        <v>20.931000000000001</v>
      </c>
      <c r="U422">
        <v>18.218599999999999</v>
      </c>
    </row>
    <row r="423" spans="1:21" x14ac:dyDescent="0.35">
      <c r="A423" s="29">
        <v>45688</v>
      </c>
      <c r="B423">
        <v>136.30366417421101</v>
      </c>
      <c r="D423">
        <v>133.13801551586599</v>
      </c>
      <c r="E423">
        <v>139.889642620404</v>
      </c>
      <c r="F423">
        <v>122.64558756396301</v>
      </c>
      <c r="G423">
        <v>153.35804462551499</v>
      </c>
      <c r="H423">
        <v>139.00761854007399</v>
      </c>
      <c r="I423">
        <v>152.20790897765099</v>
      </c>
      <c r="K423">
        <v>1000</v>
      </c>
      <c r="L423">
        <v>501.02409999999998</v>
      </c>
      <c r="M423">
        <v>288.74140000000006</v>
      </c>
      <c r="N423">
        <v>60.901499999999999</v>
      </c>
      <c r="O423">
        <v>111.4879</v>
      </c>
      <c r="P423">
        <f t="shared" si="12"/>
        <v>37.845100000000002</v>
      </c>
      <c r="R423">
        <f t="shared" si="13"/>
        <v>136.09866691609565</v>
      </c>
      <c r="T423">
        <v>19.532299999999999</v>
      </c>
      <c r="U423">
        <v>18.312799999999999</v>
      </c>
    </row>
    <row r="424" spans="1:21" x14ac:dyDescent="0.35">
      <c r="A424" s="29">
        <v>45716</v>
      </c>
      <c r="B424">
        <v>136.610356326134</v>
      </c>
      <c r="D424">
        <v>133.39310276339</v>
      </c>
      <c r="E424">
        <v>140.55765557855901</v>
      </c>
      <c r="F424">
        <v>122.284059084959</v>
      </c>
      <c r="G424">
        <v>154.37623553914301</v>
      </c>
      <c r="H424">
        <v>139.11527088248599</v>
      </c>
      <c r="I424">
        <v>153.74385382672801</v>
      </c>
      <c r="K424">
        <v>1000</v>
      </c>
      <c r="L424">
        <v>500.83539999999999</v>
      </c>
      <c r="M424">
        <v>286.36329999999998</v>
      </c>
      <c r="N424">
        <v>61.652700000000003</v>
      </c>
      <c r="O424">
        <v>112.5699</v>
      </c>
      <c r="P424">
        <f t="shared" si="12"/>
        <v>38.578699999999998</v>
      </c>
      <c r="R424">
        <f t="shared" si="13"/>
        <v>136.52305823387735</v>
      </c>
      <c r="T424">
        <v>20.052600000000002</v>
      </c>
      <c r="U424">
        <v>18.5261</v>
      </c>
    </row>
    <row r="425" spans="1:21" x14ac:dyDescent="0.35">
      <c r="A425" s="29">
        <v>45747</v>
      </c>
      <c r="B425">
        <v>136.96062913290399</v>
      </c>
      <c r="D425">
        <v>133.584270294253</v>
      </c>
      <c r="E425">
        <v>140.80667573670601</v>
      </c>
      <c r="F425">
        <v>122.36435686631</v>
      </c>
      <c r="G425">
        <v>153.416571561464</v>
      </c>
      <c r="H425">
        <v>139.28395042533501</v>
      </c>
      <c r="I425">
        <v>153.774786509591</v>
      </c>
      <c r="K425">
        <v>1000</v>
      </c>
      <c r="L425">
        <v>500.83539999999999</v>
      </c>
      <c r="M425">
        <v>286.36329999999998</v>
      </c>
      <c r="N425">
        <v>61.652700000000003</v>
      </c>
      <c r="O425">
        <v>112.5699</v>
      </c>
      <c r="P425">
        <f t="shared" si="12"/>
        <v>38.578699999999998</v>
      </c>
      <c r="R425">
        <f t="shared" si="13"/>
        <v>136.6317863886876</v>
      </c>
      <c r="T425">
        <v>20.052600000000002</v>
      </c>
      <c r="U425">
        <v>18.5261</v>
      </c>
    </row>
    <row r="426" spans="1:21" x14ac:dyDescent="0.35">
      <c r="A426" s="29">
        <v>45777</v>
      </c>
      <c r="B426">
        <v>137.620583578668</v>
      </c>
      <c r="D426">
        <v>134.52793588402099</v>
      </c>
      <c r="E426">
        <v>142.44925314637999</v>
      </c>
      <c r="F426">
        <v>122.33329159602199</v>
      </c>
      <c r="G426">
        <v>155.591789157824</v>
      </c>
      <c r="H426">
        <v>139.93262818141099</v>
      </c>
      <c r="I426">
        <v>154.50427827820201</v>
      </c>
      <c r="K426">
        <v>1000</v>
      </c>
      <c r="L426">
        <v>500.83539999999999</v>
      </c>
      <c r="M426">
        <v>286.36329999999998</v>
      </c>
      <c r="N426">
        <v>61.652700000000003</v>
      </c>
      <c r="O426">
        <v>112.5699</v>
      </c>
      <c r="P426">
        <f t="shared" si="12"/>
        <v>38.578699999999998</v>
      </c>
      <c r="R426">
        <f t="shared" si="13"/>
        <v>137.68082382150806</v>
      </c>
      <c r="T426">
        <v>20.052600000000002</v>
      </c>
      <c r="U426">
        <v>18.5261</v>
      </c>
    </row>
    <row r="427" spans="1:21" x14ac:dyDescent="0.35">
      <c r="A427" s="29">
        <v>45808</v>
      </c>
      <c r="B427">
        <v>137.74643764569899</v>
      </c>
      <c r="D427">
        <v>134.53038633243401</v>
      </c>
      <c r="E427">
        <v>142.13923520720999</v>
      </c>
      <c r="F427">
        <v>122.74914614542099</v>
      </c>
      <c r="G427">
        <v>154.38100508288099</v>
      </c>
      <c r="H427">
        <v>140.87785043544201</v>
      </c>
      <c r="I427">
        <v>154.65893019710001</v>
      </c>
      <c r="K427">
        <v>1000</v>
      </c>
      <c r="L427">
        <v>500.83539999999999</v>
      </c>
      <c r="M427">
        <v>286.36329999999998</v>
      </c>
      <c r="N427">
        <v>61.652700000000003</v>
      </c>
      <c r="O427">
        <v>112.5699</v>
      </c>
      <c r="P427">
        <f t="shared" si="12"/>
        <v>38.578699999999998</v>
      </c>
      <c r="R427">
        <f t="shared" si="13"/>
        <v>137.682363081283</v>
      </c>
      <c r="T427">
        <v>20.052600000000002</v>
      </c>
      <c r="U427">
        <v>18.5261</v>
      </c>
    </row>
    <row r="428" spans="1:21" x14ac:dyDescent="0.35">
      <c r="A428" s="29">
        <v>45838</v>
      </c>
      <c r="B428">
        <v>138.269387167498</v>
      </c>
      <c r="D428">
        <v>135.05716574153601</v>
      </c>
      <c r="E428">
        <v>142.81064628073199</v>
      </c>
      <c r="F428">
        <v>123.00964664672</v>
      </c>
      <c r="G428">
        <v>154.06340264236101</v>
      </c>
      <c r="H428">
        <v>141.52424319756301</v>
      </c>
      <c r="I428">
        <v>155.97101427965001</v>
      </c>
      <c r="K428">
        <v>1000</v>
      </c>
      <c r="L428">
        <v>500.83539999999999</v>
      </c>
      <c r="M428">
        <v>286.36329999999998</v>
      </c>
      <c r="N428">
        <v>61.652700000000003</v>
      </c>
      <c r="O428">
        <v>112.5699</v>
      </c>
      <c r="P428">
        <f t="shared" si="12"/>
        <v>38.578699999999998</v>
      </c>
      <c r="R428">
        <f t="shared" si="13"/>
        <v>138.19702911686198</v>
      </c>
      <c r="T428">
        <v>20.052600000000002</v>
      </c>
      <c r="U428">
        <v>18.5261</v>
      </c>
    </row>
    <row r="429" spans="1:21" x14ac:dyDescent="0.35">
      <c r="A429" s="29">
        <v>45869</v>
      </c>
      <c r="B429">
        <v>138.85112671273001</v>
      </c>
      <c r="D429">
        <v>135.462205032556</v>
      </c>
      <c r="E429">
        <v>143.45221184558099</v>
      </c>
      <c r="F429">
        <v>123.109158103737</v>
      </c>
      <c r="G429">
        <v>150.78210197651899</v>
      </c>
      <c r="H429">
        <v>142.103875103794</v>
      </c>
      <c r="I429">
        <v>155.87775409383701</v>
      </c>
      <c r="K429">
        <v>1000</v>
      </c>
      <c r="L429">
        <v>500.83539999999999</v>
      </c>
      <c r="M429">
        <v>286.36329999999998</v>
      </c>
      <c r="N429">
        <v>61.652700000000003</v>
      </c>
      <c r="O429">
        <v>112.5699</v>
      </c>
      <c r="P429">
        <f t="shared" si="12"/>
        <v>38.578699999999998</v>
      </c>
      <c r="R429">
        <f t="shared" si="13"/>
        <v>138.40619449580839</v>
      </c>
      <c r="T429">
        <v>20.052600000000002</v>
      </c>
      <c r="U429">
        <v>18.5261</v>
      </c>
    </row>
    <row r="430" spans="1:21" x14ac:dyDescent="0.35">
      <c r="A430" s="29">
        <v>45900</v>
      </c>
      <c r="B430">
        <v>139.23634807785501</v>
      </c>
      <c r="D430">
        <v>135.86052996814101</v>
      </c>
      <c r="E430">
        <v>143.98558860373299</v>
      </c>
      <c r="F430">
        <v>123.19845524484001</v>
      </c>
      <c r="G430">
        <v>150.63268473141599</v>
      </c>
      <c r="H430">
        <v>142.877254728472</v>
      </c>
      <c r="I430">
        <v>156.30759789506601</v>
      </c>
      <c r="K430">
        <v>1000</v>
      </c>
      <c r="L430">
        <v>500.83539999999999</v>
      </c>
      <c r="M430">
        <v>286.36329999999998</v>
      </c>
      <c r="N430">
        <v>61.652700000000003</v>
      </c>
      <c r="O430">
        <v>112.5699</v>
      </c>
      <c r="P430">
        <f t="shared" si="12"/>
        <v>38.578699999999998</v>
      </c>
      <c r="R430">
        <f t="shared" si="13"/>
        <v>138.79332998731431</v>
      </c>
      <c r="T430">
        <v>20.052600000000002</v>
      </c>
      <c r="U430">
        <v>18.5261</v>
      </c>
    </row>
    <row r="431" spans="1:21" x14ac:dyDescent="0.35">
      <c r="A431" s="29">
        <v>45930</v>
      </c>
      <c r="B431">
        <v>139.61601572761501</v>
      </c>
      <c r="D431">
        <v>136.22984857243301</v>
      </c>
      <c r="E431">
        <v>144.56598951850501</v>
      </c>
      <c r="F431">
        <v>123.280865832882</v>
      </c>
      <c r="G431">
        <v>150.11091991246801</v>
      </c>
      <c r="H431">
        <v>143.44683262717399</v>
      </c>
      <c r="I431">
        <v>157.134590266586</v>
      </c>
      <c r="K431">
        <v>1000</v>
      </c>
      <c r="L431">
        <v>500.83539999999999</v>
      </c>
      <c r="M431">
        <v>286.36329999999998</v>
      </c>
      <c r="N431">
        <v>61.652700000000003</v>
      </c>
      <c r="O431">
        <v>112.5699</v>
      </c>
      <c r="P431">
        <f t="shared" si="12"/>
        <v>38.578699999999998</v>
      </c>
      <c r="R431">
        <f t="shared" si="13"/>
        <v>139.17146808742024</v>
      </c>
      <c r="T431">
        <v>20.052600000000002</v>
      </c>
      <c r="U431">
        <v>18.5261</v>
      </c>
    </row>
    <row r="432" spans="1:21" x14ac:dyDescent="0.35">
      <c r="A432" s="29">
        <v>45961</v>
      </c>
      <c r="B432">
        <v>139.82270482917201</v>
      </c>
      <c r="D432">
        <v>136.531730779317</v>
      </c>
      <c r="E432">
        <v>145.04873071971301</v>
      </c>
      <c r="F432">
        <v>123.361772697826</v>
      </c>
      <c r="G432">
        <v>150.56096431196701</v>
      </c>
      <c r="H432">
        <v>144.03128725192099</v>
      </c>
      <c r="I432">
        <v>158.383115836191</v>
      </c>
      <c r="K432">
        <v>1000</v>
      </c>
      <c r="L432">
        <v>500.83539999999999</v>
      </c>
      <c r="M432">
        <v>286.36329999999998</v>
      </c>
      <c r="N432">
        <v>61.652700000000003</v>
      </c>
      <c r="O432">
        <v>112.5699</v>
      </c>
      <c r="P432">
        <f t="shared" si="12"/>
        <v>38.578699999999998</v>
      </c>
      <c r="R432">
        <f t="shared" si="13"/>
        <v>139.57811567126521</v>
      </c>
      <c r="T432">
        <v>20.052600000000002</v>
      </c>
      <c r="U432">
        <v>18.5261</v>
      </c>
    </row>
    <row r="433" spans="1:21" x14ac:dyDescent="0.35">
      <c r="A433" s="29">
        <v>45991</v>
      </c>
      <c r="B433">
        <v>140.155889748833</v>
      </c>
      <c r="D433">
        <v>136.874429583759</v>
      </c>
      <c r="E433">
        <v>145.61345941817899</v>
      </c>
      <c r="F433">
        <v>123.496825958976</v>
      </c>
      <c r="G433">
        <v>150.21298597874201</v>
      </c>
      <c r="H433">
        <v>144.57376627762699</v>
      </c>
      <c r="I433">
        <v>160.142907165043</v>
      </c>
      <c r="K433">
        <v>1000</v>
      </c>
      <c r="L433">
        <v>500.83539999999999</v>
      </c>
      <c r="M433">
        <v>286.36329999999998</v>
      </c>
      <c r="N433">
        <v>61.652700000000003</v>
      </c>
      <c r="O433">
        <v>112.5699</v>
      </c>
      <c r="P433">
        <f t="shared" si="12"/>
        <v>38.578699999999998</v>
      </c>
      <c r="R433">
        <f t="shared" si="13"/>
        <v>140.00712956002096</v>
      </c>
      <c r="T433">
        <v>20.052600000000002</v>
      </c>
      <c r="U433">
        <v>18.5261</v>
      </c>
    </row>
    <row r="434" spans="1:21" x14ac:dyDescent="0.35">
      <c r="A434" s="29">
        <v>46022</v>
      </c>
      <c r="B434">
        <v>140.46713731580499</v>
      </c>
      <c r="D434">
        <v>137.12297081979401</v>
      </c>
      <c r="E434">
        <v>146.11966154973999</v>
      </c>
      <c r="F434">
        <v>123.486795064001</v>
      </c>
      <c r="G434">
        <v>149.87221776456701</v>
      </c>
      <c r="H434">
        <v>145.192004014768</v>
      </c>
      <c r="I434">
        <v>161.160633223655</v>
      </c>
      <c r="K434">
        <v>1000</v>
      </c>
      <c r="L434">
        <v>500.83539999999999</v>
      </c>
      <c r="M434">
        <v>286.36329999999998</v>
      </c>
      <c r="N434">
        <v>61.652700000000003</v>
      </c>
      <c r="O434">
        <v>112.5699</v>
      </c>
      <c r="P434">
        <f t="shared" si="12"/>
        <v>38.578699999999998</v>
      </c>
      <c r="R434">
        <f t="shared" si="13"/>
        <v>140.34562925494066</v>
      </c>
      <c r="T434">
        <v>20.052600000000002</v>
      </c>
      <c r="U434">
        <v>18.5261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datav2</vt:lpstr>
      <vt:lpstr>datav1</vt:lpstr>
      <vt:lpstr>data_1</vt:lpstr>
      <vt:lpstr>Data_FAME (2)</vt:lpstr>
      <vt:lpstr>Estimation_data</vt:lpstr>
      <vt:lpstr>M26_STIF_BMK</vt:lpstr>
      <vt:lpstr>Data_FAME</vt:lpstr>
      <vt:lpstr>BVAR-FAME</vt:lpstr>
      <vt:lpstr>Sheet2</vt:lpstr>
    </vt:vector>
  </TitlesOfParts>
  <Company>Bank of England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Gonzales-Berrocal, Carlos</dc:creator>
  <cp:lastModifiedBy>Gonzales-Berrocal, Carlos</cp:lastModifiedBy>
  <dcterms:created xsi:type="dcterms:W3CDTF">2025-10-14T12:50:12Z</dcterms:created>
  <dcterms:modified xsi:type="dcterms:W3CDTF">2026-04-27T13:03:09Z</dcterms:modified>
</cp:coreProperties>
</file>